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 Disk C\Desktop\"/>
    </mc:Choice>
  </mc:AlternateContent>
  <bookViews>
    <workbookView xWindow="0" yWindow="0" windowWidth="20490" windowHeight="7125" tabRatio="868"/>
  </bookViews>
  <sheets>
    <sheet name="Буџет на МИОА 2017-измени и доп" sheetId="1" r:id="rId1"/>
    <sheet name="Програми_вкупно" sheetId="2" state="hidden" r:id="rId2"/>
    <sheet name="Расходи по категорија" sheetId="3" state="hidden" r:id="rId3"/>
    <sheet name="Расходи по програми" sheetId="4" state="hidden" r:id="rId4"/>
  </sheets>
  <externalReferences>
    <externalReference r:id="rId5"/>
    <externalReference r:id="rId6"/>
  </externalReferences>
  <definedNames>
    <definedName name="_xlnm._FilterDatabase" localSheetId="0" hidden="1">'Буџет на МИОА 2017-измени и доп'!$A$2:$G$73</definedName>
    <definedName name="_xlnm._FilterDatabase" localSheetId="3" hidden="1">'Расходи по програми'!$A$2:$K$47</definedName>
    <definedName name="_xlnm.Print_Area" localSheetId="0">'Буџет на МИОА 2017-измени и доп'!$A$1:$L$73</definedName>
    <definedName name="_xlnm.Print_Titles" localSheetId="0">'Буџет на МИОА 2017-измени и доп'!$1:$2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3" l="1"/>
  <c r="L9" i="3"/>
  <c r="L11" i="3"/>
  <c r="L12" i="3"/>
  <c r="L14" i="3"/>
  <c r="L15" i="3"/>
  <c r="L16" i="3"/>
  <c r="L17" i="3"/>
  <c r="L18" i="3"/>
  <c r="L19" i="3"/>
  <c r="L20" i="3"/>
  <c r="L21" i="3"/>
  <c r="K8" i="4"/>
  <c r="L10" i="2"/>
  <c r="L8" i="2"/>
  <c r="L9" i="2"/>
  <c r="L4" i="2"/>
  <c r="K5" i="4"/>
  <c r="K6" i="4"/>
  <c r="K9" i="4"/>
  <c r="K10" i="4"/>
  <c r="K11" i="4"/>
  <c r="K12" i="4"/>
  <c r="K13" i="4"/>
  <c r="K17" i="4"/>
  <c r="K18" i="4"/>
  <c r="K19" i="4"/>
  <c r="K28" i="4"/>
  <c r="K29" i="4"/>
  <c r="K32" i="4"/>
  <c r="K33" i="4"/>
  <c r="K36" i="4"/>
  <c r="K37" i="4"/>
  <c r="K38" i="4"/>
  <c r="K39" i="4"/>
  <c r="K41" i="4"/>
  <c r="K42" i="4"/>
  <c r="K43" i="4"/>
  <c r="K44" i="4"/>
  <c r="K47" i="4"/>
  <c r="C3" i="4" l="1"/>
  <c r="H3" i="4"/>
  <c r="I3" i="4"/>
  <c r="J3" i="4"/>
  <c r="K5" i="2" s="1"/>
  <c r="F4" i="4"/>
  <c r="G4" i="4"/>
  <c r="H4" i="4"/>
  <c r="I4" i="4"/>
  <c r="I4" i="3" s="1"/>
  <c r="J4" i="4"/>
  <c r="K4" i="3" s="1"/>
  <c r="G7" i="4"/>
  <c r="H7" i="4"/>
  <c r="I7" i="4"/>
  <c r="I7" i="3" s="1"/>
  <c r="J7" i="4"/>
  <c r="K7" i="3" s="1"/>
  <c r="F8" i="4"/>
  <c r="F9" i="4"/>
  <c r="F10" i="4"/>
  <c r="F11" i="4"/>
  <c r="F13" i="4"/>
  <c r="H14" i="4"/>
  <c r="I14" i="4"/>
  <c r="J14" i="4"/>
  <c r="F15" i="4"/>
  <c r="F15" i="3" s="1"/>
  <c r="G3" i="4"/>
  <c r="K3" i="4" s="1"/>
  <c r="G16" i="4"/>
  <c r="H16" i="4"/>
  <c r="I16" i="4"/>
  <c r="J16" i="4"/>
  <c r="F17" i="4"/>
  <c r="F18" i="4"/>
  <c r="F19" i="4"/>
  <c r="F21" i="3" s="1"/>
  <c r="C20" i="4"/>
  <c r="H20" i="4"/>
  <c r="H7" i="2" s="1"/>
  <c r="I20" i="4"/>
  <c r="J20" i="4"/>
  <c r="H21" i="4"/>
  <c r="F22" i="4"/>
  <c r="F21" i="4" s="1"/>
  <c r="F23" i="4"/>
  <c r="G23" i="4" s="1"/>
  <c r="H24" i="4"/>
  <c r="I24" i="4"/>
  <c r="J24" i="4"/>
  <c r="F25" i="4"/>
  <c r="G25" i="4" s="1"/>
  <c r="K25" i="4" s="1"/>
  <c r="F26" i="4"/>
  <c r="G26" i="4"/>
  <c r="F27" i="4"/>
  <c r="G27" i="4"/>
  <c r="F28" i="4"/>
  <c r="F29" i="4"/>
  <c r="F30" i="4"/>
  <c r="G30" i="4" s="1"/>
  <c r="K30" i="4" s="1"/>
  <c r="G31" i="4"/>
  <c r="H31" i="4"/>
  <c r="I31" i="4"/>
  <c r="J31" i="4"/>
  <c r="F32" i="4"/>
  <c r="C34" i="4"/>
  <c r="G35" i="4"/>
  <c r="H35" i="4"/>
  <c r="F36" i="4"/>
  <c r="F37" i="4"/>
  <c r="F38" i="4"/>
  <c r="F39" i="4"/>
  <c r="G40" i="4"/>
  <c r="H40" i="4"/>
  <c r="I40" i="4"/>
  <c r="I34" i="4" s="1"/>
  <c r="J40" i="4"/>
  <c r="J34" i="4" s="1"/>
  <c r="F43" i="4"/>
  <c r="F40" i="4" s="1"/>
  <c r="C45" i="4"/>
  <c r="F45" i="4"/>
  <c r="G45" i="4"/>
  <c r="K45" i="4" s="1"/>
  <c r="H45" i="4"/>
  <c r="I45" i="4"/>
  <c r="J45" i="4"/>
  <c r="F46" i="4"/>
  <c r="G46" i="4"/>
  <c r="H46" i="4"/>
  <c r="I46" i="4"/>
  <c r="J46" i="4"/>
  <c r="E5" i="3"/>
  <c r="H5" i="3"/>
  <c r="I5" i="3"/>
  <c r="K5" i="3"/>
  <c r="E6" i="3"/>
  <c r="F6" i="3"/>
  <c r="H6" i="3"/>
  <c r="I6" i="3"/>
  <c r="K6" i="3"/>
  <c r="E8" i="3"/>
  <c r="H8" i="3"/>
  <c r="I8" i="3"/>
  <c r="K8" i="3"/>
  <c r="H9" i="3"/>
  <c r="I9" i="3"/>
  <c r="K9" i="3"/>
  <c r="H10" i="3"/>
  <c r="I10" i="3"/>
  <c r="K10" i="3"/>
  <c r="G11" i="3"/>
  <c r="H11" i="3"/>
  <c r="I11" i="3"/>
  <c r="K11" i="3"/>
  <c r="G12" i="3"/>
  <c r="H12" i="3"/>
  <c r="I12" i="3"/>
  <c r="K12" i="3"/>
  <c r="H13" i="3"/>
  <c r="I13" i="3"/>
  <c r="K13" i="3"/>
  <c r="I14" i="3"/>
  <c r="K14" i="3"/>
  <c r="H15" i="3"/>
  <c r="I15" i="3"/>
  <c r="K15" i="3"/>
  <c r="F16" i="3"/>
  <c r="G16" i="3"/>
  <c r="H16" i="3"/>
  <c r="I16" i="3"/>
  <c r="K16" i="3"/>
  <c r="G17" i="3"/>
  <c r="H17" i="3"/>
  <c r="G18" i="3"/>
  <c r="H18" i="3"/>
  <c r="I18" i="3"/>
  <c r="K18" i="3"/>
  <c r="F19" i="3"/>
  <c r="G19" i="3"/>
  <c r="H19" i="3"/>
  <c r="I19" i="3"/>
  <c r="K19" i="3"/>
  <c r="F20" i="3"/>
  <c r="G20" i="3"/>
  <c r="H20" i="3"/>
  <c r="I20" i="3"/>
  <c r="K20" i="3"/>
  <c r="G21" i="3"/>
  <c r="H21" i="3"/>
  <c r="I21" i="3"/>
  <c r="K21" i="3"/>
  <c r="C5" i="2"/>
  <c r="H5" i="2"/>
  <c r="H4" i="2" s="1"/>
  <c r="I5" i="2"/>
  <c r="I4" i="2" s="1"/>
  <c r="C7" i="2"/>
  <c r="I7" i="2"/>
  <c r="I6" i="2" s="1"/>
  <c r="K7" i="2"/>
  <c r="K6" i="2" s="1"/>
  <c r="C9" i="2"/>
  <c r="C10" i="2"/>
  <c r="F10" i="2"/>
  <c r="G10" i="2"/>
  <c r="H10" i="2"/>
  <c r="I10" i="2"/>
  <c r="K10" i="2"/>
  <c r="F5" i="3" l="1"/>
  <c r="K35" i="4"/>
  <c r="I17" i="3"/>
  <c r="F14" i="4"/>
  <c r="G15" i="3"/>
  <c r="F12" i="3"/>
  <c r="F10" i="3"/>
  <c r="H34" i="4"/>
  <c r="K17" i="3"/>
  <c r="H7" i="3"/>
  <c r="G14" i="4"/>
  <c r="K14" i="4" s="1"/>
  <c r="K15" i="4"/>
  <c r="K31" i="4"/>
  <c r="G10" i="3"/>
  <c r="L10" i="3" s="1"/>
  <c r="K27" i="4"/>
  <c r="K23" i="4"/>
  <c r="K46" i="4"/>
  <c r="K40" i="4"/>
  <c r="F35" i="4"/>
  <c r="G34" i="4"/>
  <c r="G9" i="3"/>
  <c r="K26" i="4"/>
  <c r="F16" i="4"/>
  <c r="K16" i="4"/>
  <c r="F11" i="3"/>
  <c r="F3" i="4"/>
  <c r="K7" i="4"/>
  <c r="K4" i="4"/>
  <c r="G6" i="3"/>
  <c r="L6" i="3" s="1"/>
  <c r="F31" i="4"/>
  <c r="F17" i="3" s="1"/>
  <c r="F8" i="3"/>
  <c r="F18" i="3"/>
  <c r="F9" i="3"/>
  <c r="K4" i="2"/>
  <c r="F4" i="3"/>
  <c r="H6" i="2"/>
  <c r="F5" i="2"/>
  <c r="K9" i="2"/>
  <c r="G13" i="3"/>
  <c r="L13" i="3" s="1"/>
  <c r="I9" i="2"/>
  <c r="F34" i="4"/>
  <c r="G24" i="4"/>
  <c r="G7" i="3" s="1"/>
  <c r="L7" i="3" s="1"/>
  <c r="G5" i="2"/>
  <c r="H14" i="3"/>
  <c r="F13" i="3"/>
  <c r="F24" i="4"/>
  <c r="F20" i="4"/>
  <c r="F7" i="4"/>
  <c r="G22" i="4"/>
  <c r="K22" i="4" s="1"/>
  <c r="H4" i="3"/>
  <c r="G14" i="3" l="1"/>
  <c r="L5" i="2"/>
  <c r="K24" i="4"/>
  <c r="G9" i="2"/>
  <c r="K34" i="4"/>
  <c r="H9" i="2"/>
  <c r="F14" i="3"/>
  <c r="F7" i="2"/>
  <c r="F4" i="2"/>
  <c r="G20" i="4"/>
  <c r="K20" i="4" s="1"/>
  <c r="G21" i="4"/>
  <c r="K21" i="4" s="1"/>
  <c r="G5" i="3"/>
  <c r="L5" i="3" s="1"/>
  <c r="F7" i="3"/>
  <c r="F9" i="2"/>
  <c r="I8" i="2"/>
  <c r="K8" i="2"/>
  <c r="G8" i="2" l="1"/>
  <c r="H8" i="2"/>
  <c r="G4" i="3"/>
  <c r="L4" i="3" s="1"/>
  <c r="G4" i="2"/>
  <c r="F8" i="2"/>
  <c r="G7" i="2"/>
  <c r="L7" i="2" s="1"/>
  <c r="F6" i="2"/>
  <c r="G6" i="2" l="1"/>
  <c r="L6" i="2" s="1"/>
</calcChain>
</file>

<file path=xl/sharedStrings.xml><?xml version="1.0" encoding="utf-8"?>
<sst xmlns="http://schemas.openxmlformats.org/spreadsheetml/2006/main" count="329" uniqueCount="47">
  <si>
    <t>Развој и имплементација на ИКТ</t>
  </si>
  <si>
    <t>Вкупно</t>
  </si>
  <si>
    <t>МАРНЕТ</t>
  </si>
  <si>
    <t>Информатичко општество</t>
  </si>
  <si>
    <t xml:space="preserve">Расходи на основен буџет       (631 )                               </t>
  </si>
  <si>
    <t>Вкупно расходи</t>
  </si>
  <si>
    <t>Расходи од донации</t>
  </si>
  <si>
    <t>Расходи од самофинансирачки активности</t>
  </si>
  <si>
    <t xml:space="preserve">Расходи на основен буџет       </t>
  </si>
  <si>
    <r>
      <rPr>
        <b/>
        <sz val="12"/>
        <rFont val="StobiSerifCn Regular"/>
        <family val="3"/>
      </rPr>
      <t xml:space="preserve">Раздел 17001     </t>
    </r>
    <r>
      <rPr>
        <sz val="12"/>
        <rFont val="StobiSerifCn Regular"/>
        <family val="3"/>
      </rPr>
      <t xml:space="preserve">                     </t>
    </r>
    <r>
      <rPr>
        <b/>
        <sz val="12"/>
        <rFont val="StobiSerifCn Regular"/>
        <family val="3"/>
      </rPr>
      <t>Министерство за информатичко општество и администрација</t>
    </r>
  </si>
  <si>
    <t>Македонска радио телевизија</t>
  </si>
  <si>
    <t>Н1</t>
  </si>
  <si>
    <t>Н</t>
  </si>
  <si>
    <t>НА</t>
  </si>
  <si>
    <t>Ребаланс на буџет (637)</t>
  </si>
  <si>
    <t xml:space="preserve">Расходи на основен буџет       (637 )                               </t>
  </si>
  <si>
    <t>Опис</t>
  </si>
  <si>
    <t>Ставка</t>
  </si>
  <si>
    <t>Категорија</t>
  </si>
  <si>
    <t>Потпрограма</t>
  </si>
  <si>
    <t>Програма</t>
  </si>
  <si>
    <t>Вложувања и нефинансиски средства</t>
  </si>
  <si>
    <t>Купување на мебел</t>
  </si>
  <si>
    <t>Градежни објекти</t>
  </si>
  <si>
    <t>Купување на опрема и машини</t>
  </si>
  <si>
    <t>Капитални расходи</t>
  </si>
  <si>
    <t>20,40,НА</t>
  </si>
  <si>
    <t>2,4,Н</t>
  </si>
  <si>
    <t>Субвенции за јавни претпријатија</t>
  </si>
  <si>
    <t>Разни трансфери</t>
  </si>
  <si>
    <t>Субвенции и трансфери</t>
  </si>
  <si>
    <t>20, Н1</t>
  </si>
  <si>
    <t>2,Н</t>
  </si>
  <si>
    <t>Други тековни расходи</t>
  </si>
  <si>
    <t>Договорни услуги</t>
  </si>
  <si>
    <t>Поправки и тековно одржување</t>
  </si>
  <si>
    <t>Материјали и ситен инвентар</t>
  </si>
  <si>
    <t>Комунални услуги, греење, комуник. и транспорт</t>
  </si>
  <si>
    <t>Стоки и услуги</t>
  </si>
  <si>
    <t>Плати и надоместоци</t>
  </si>
  <si>
    <t>20 ,40</t>
  </si>
  <si>
    <t>2,4</t>
  </si>
  <si>
    <t>Патни и дневни расходи</t>
  </si>
  <si>
    <t>Придонеси и социајално осигурување</t>
  </si>
  <si>
    <t>Основни плати</t>
  </si>
  <si>
    <t>Расходи од заеми</t>
  </si>
  <si>
    <t>Раздел 17001                          Министерство за информатичко општество и администрација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</si>
</sst>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д_е_н_._-;\-* #,##0.00\ _д_е_н_._-;_-* &quot;-&quot;??\ _д_е_н_.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StobiSerifCn Regular"/>
      <family val="3"/>
    </font>
    <font>
      <i/>
      <sz val="11"/>
      <color theme="1"/>
      <name val="Calibri"/>
      <family val="2"/>
      <scheme val="minor"/>
    </font>
    <font>
      <i/>
      <sz val="12"/>
      <name val="StobiSerifCn Regular"/>
      <family val="3"/>
    </font>
    <font>
      <b/>
      <sz val="12"/>
      <name val="StobiSerifCn Regular"/>
      <family val="3"/>
    </font>
    <font>
      <b/>
      <u/>
      <sz val="12"/>
      <name val="StobiSerifCn Regular"/>
      <family val="3"/>
    </font>
    <font>
      <sz val="12"/>
      <color theme="1"/>
      <name val="StobiSerifCn Regular"/>
      <family val="3"/>
    </font>
    <font>
      <b/>
      <i/>
      <sz val="12"/>
      <name val="StobiSerifCn Regular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3" fontId="1" fillId="0" borderId="0" xfId="0" applyNumberFormat="1" applyFont="1" applyAlignment="1">
      <alignment horizont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3" fontId="5" fillId="0" borderId="0" xfId="1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left"/>
    </xf>
    <xf numFmtId="3" fontId="6" fillId="0" borderId="0" xfId="1" applyNumberFormat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3" fontId="6" fillId="0" borderId="0" xfId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wrapText="1"/>
    </xf>
    <xf numFmtId="3" fontId="7" fillId="0" borderId="0" xfId="2" applyNumberFormat="1" applyFont="1" applyFill="1" applyBorder="1" applyAlignment="1">
      <alignment horizontal="center"/>
    </xf>
    <xf numFmtId="3" fontId="3" fillId="0" borderId="0" xfId="2" applyNumberFormat="1" applyFont="1" applyFill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2" applyFont="1" applyFill="1" applyBorder="1" applyAlignment="1">
      <alignment horizontal="center"/>
    </xf>
    <xf numFmtId="3" fontId="6" fillId="0" borderId="0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6" fillId="0" borderId="0" xfId="2" applyNumberFormat="1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3" fontId="6" fillId="0" borderId="1" xfId="1" applyNumberFormat="1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%202017%20-odobren%20(Sl.vesnik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7/Budget%202017%20-odobren%20(Sl.vesnik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уџет вкупно 2017"/>
      <sheetName val="401"/>
      <sheetName val="402"/>
      <sheetName val="420"/>
      <sheetName val="421"/>
      <sheetName val="423"/>
      <sheetName val="424"/>
      <sheetName val="425"/>
      <sheetName val="426"/>
      <sheetName val="464"/>
      <sheetName val="480"/>
      <sheetName val="483"/>
      <sheetName val="485"/>
      <sheetName val="Марнет"/>
      <sheetName val="Zbir stavki Budxet"/>
      <sheetName val="Rebalans 2016"/>
      <sheetName val="Договори-задолжителни средства"/>
      <sheetName val="Проекти МИОА за буџет"/>
      <sheetName val="Compatibility Report"/>
    </sheetNames>
    <sheetDataSet>
      <sheetData sheetId="0" refreshError="1"/>
      <sheetData sheetId="1" refreshError="1"/>
      <sheetData sheetId="2" refreshError="1"/>
      <sheetData sheetId="3" refreshError="1">
        <row r="5">
          <cell r="F5">
            <v>2000000</v>
          </cell>
        </row>
      </sheetData>
      <sheetData sheetId="4" refreshError="1">
        <row r="12">
          <cell r="G12">
            <v>4500000</v>
          </cell>
        </row>
        <row r="23">
          <cell r="G23">
            <v>4500000</v>
          </cell>
        </row>
      </sheetData>
      <sheetData sheetId="5" refreshError="1">
        <row r="13">
          <cell r="F13">
            <v>300000</v>
          </cell>
        </row>
      </sheetData>
      <sheetData sheetId="6" refreshError="1">
        <row r="5">
          <cell r="D5">
            <v>1000000</v>
          </cell>
        </row>
        <row r="16">
          <cell r="D16">
            <v>9900000</v>
          </cell>
        </row>
      </sheetData>
      <sheetData sheetId="7" refreshError="1">
        <row r="9">
          <cell r="E9">
            <v>3184000</v>
          </cell>
        </row>
        <row r="23">
          <cell r="D23">
            <v>22400000</v>
          </cell>
        </row>
      </sheetData>
      <sheetData sheetId="8" refreshError="1">
        <row r="8">
          <cell r="F8">
            <v>1500000</v>
          </cell>
        </row>
        <row r="14">
          <cell r="F14">
            <v>9300000</v>
          </cell>
        </row>
      </sheetData>
      <sheetData sheetId="9" refreshError="1">
        <row r="5">
          <cell r="E5">
            <v>33000000</v>
          </cell>
        </row>
      </sheetData>
      <sheetData sheetId="10" refreshError="1">
        <row r="5">
          <cell r="D5">
            <v>800000</v>
          </cell>
        </row>
      </sheetData>
      <sheetData sheetId="11" refreshError="1">
        <row r="3">
          <cell r="D3">
            <v>500000</v>
          </cell>
        </row>
        <row r="8">
          <cell r="D8">
            <v>500000</v>
          </cell>
        </row>
      </sheetData>
      <sheetData sheetId="12" refreshError="1">
        <row r="7">
          <cell r="D7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уџет вкупно 2017"/>
      <sheetName val="401"/>
      <sheetName val="402"/>
      <sheetName val="420"/>
      <sheetName val="421"/>
      <sheetName val="423"/>
      <sheetName val="424"/>
      <sheetName val="425"/>
      <sheetName val="426"/>
      <sheetName val="464"/>
      <sheetName val="480"/>
      <sheetName val="483"/>
      <sheetName val="485"/>
      <sheetName val="Марнет"/>
      <sheetName val="Zbir stavki Budxet"/>
      <sheetName val="Rebalans 2016"/>
      <sheetName val="Договори-задолжителни средства"/>
      <sheetName val="Проекти МИОА за буџет"/>
      <sheetName val="Compatibility Report"/>
    </sheetNames>
    <sheetDataSet>
      <sheetData sheetId="0">
        <row r="19">
          <cell r="I19">
            <v>2970000</v>
          </cell>
        </row>
        <row r="20">
          <cell r="I20">
            <v>1089000</v>
          </cell>
        </row>
        <row r="21">
          <cell r="I21">
            <v>700000</v>
          </cell>
        </row>
        <row r="22">
          <cell r="I22">
            <v>5500000</v>
          </cell>
        </row>
        <row r="23">
          <cell r="I23">
            <v>400000</v>
          </cell>
        </row>
        <row r="24">
          <cell r="I24">
            <v>600000</v>
          </cell>
        </row>
        <row r="25">
          <cell r="I25">
            <v>1500000</v>
          </cell>
        </row>
        <row r="26">
          <cell r="I26">
            <v>700000</v>
          </cell>
        </row>
        <row r="29">
          <cell r="I29">
            <v>5000000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74"/>
  <sheetViews>
    <sheetView tabSelected="1" topLeftCell="A40" zoomScale="75" zoomScaleNormal="75" workbookViewId="0">
      <selection activeCell="H11" sqref="H11"/>
    </sheetView>
  </sheetViews>
  <sheetFormatPr defaultRowHeight="15" x14ac:dyDescent="0.25"/>
  <cols>
    <col min="1" max="1" width="6.42578125" style="1" customWidth="1"/>
    <col min="2" max="2" width="15.5703125" style="1" customWidth="1"/>
    <col min="3" max="3" width="14.140625" style="1" customWidth="1"/>
    <col min="4" max="4" width="11.42578125" style="1" customWidth="1"/>
    <col min="5" max="5" width="47.5703125" style="2" bestFit="1" customWidth="1"/>
    <col min="6" max="6" width="6.140625" style="1" hidden="1" customWidth="1"/>
    <col min="7" max="7" width="23.140625" style="1" customWidth="1"/>
    <col min="8" max="8" width="21.28515625" style="1" customWidth="1"/>
    <col min="9" max="10" width="13.42578125" style="39" customWidth="1"/>
    <col min="11" max="11" width="15.5703125" style="1" bestFit="1" customWidth="1"/>
    <col min="12" max="12" width="21.5703125" style="15" bestFit="1" customWidth="1"/>
    <col min="13" max="13" width="11.140625" style="1" bestFit="1" customWidth="1"/>
    <col min="14" max="14" width="13.85546875" style="1" bestFit="1" customWidth="1"/>
    <col min="15" max="16384" width="9.140625" style="1"/>
  </cols>
  <sheetData>
    <row r="1" spans="1:14" ht="38.25" thickBot="1" x14ac:dyDescent="0.3">
      <c r="A1" s="44" t="s">
        <v>20</v>
      </c>
      <c r="B1" s="44" t="s">
        <v>19</v>
      </c>
      <c r="C1" s="44" t="s">
        <v>18</v>
      </c>
      <c r="D1" s="44" t="s">
        <v>17</v>
      </c>
      <c r="E1" s="45" t="s">
        <v>16</v>
      </c>
      <c r="G1" s="56" t="s">
        <v>8</v>
      </c>
      <c r="H1" s="55"/>
      <c r="I1" s="51" t="s">
        <v>7</v>
      </c>
      <c r="J1" s="51" t="s">
        <v>45</v>
      </c>
      <c r="K1" s="51" t="s">
        <v>6</v>
      </c>
      <c r="L1" s="53" t="s">
        <v>5</v>
      </c>
      <c r="M1" s="40"/>
    </row>
    <row r="2" spans="1:14" ht="57.75" customHeight="1" thickBot="1" x14ac:dyDescent="0.3">
      <c r="A2" s="43"/>
      <c r="B2" s="43"/>
      <c r="C2" s="43"/>
      <c r="D2" s="43"/>
      <c r="E2" s="46"/>
      <c r="F2" s="37" t="s">
        <v>15</v>
      </c>
      <c r="G2" s="5" t="s">
        <v>14</v>
      </c>
      <c r="H2" s="38" t="s">
        <v>4</v>
      </c>
      <c r="I2" s="52"/>
      <c r="J2" s="52"/>
      <c r="K2" s="52"/>
      <c r="L2" s="54"/>
      <c r="M2" s="40"/>
    </row>
    <row r="3" spans="1:14" ht="20.25" customHeight="1" thickTop="1" thickBot="1" x14ac:dyDescent="0.3">
      <c r="A3" s="48" t="s">
        <v>46</v>
      </c>
      <c r="B3" s="48"/>
      <c r="C3" s="48"/>
      <c r="D3" s="48"/>
      <c r="E3" s="48"/>
      <c r="F3" s="32">
        <v>279179000</v>
      </c>
      <c r="G3" s="32">
        <v>429879000</v>
      </c>
      <c r="H3" s="32">
        <v>23562000</v>
      </c>
      <c r="I3" s="32">
        <v>0</v>
      </c>
      <c r="J3" s="32">
        <v>0</v>
      </c>
      <c r="K3" s="32">
        <v>8788000</v>
      </c>
      <c r="L3" s="32">
        <v>462229000</v>
      </c>
    </row>
    <row r="4" spans="1:14" s="9" customFormat="1" ht="19.5" thickTop="1" x14ac:dyDescent="0.25">
      <c r="A4" s="12">
        <v>2</v>
      </c>
      <c r="B4" s="12" t="s">
        <v>1</v>
      </c>
      <c r="C4" s="12" t="s">
        <v>1</v>
      </c>
      <c r="D4" s="12" t="s">
        <v>1</v>
      </c>
      <c r="E4" s="12" t="s">
        <v>3</v>
      </c>
      <c r="F4" s="11">
        <v>123320000</v>
      </c>
      <c r="G4" s="11">
        <v>122820000</v>
      </c>
      <c r="H4" s="11">
        <v>28000</v>
      </c>
      <c r="I4" s="16">
        <v>0</v>
      </c>
      <c r="J4" s="16">
        <v>0</v>
      </c>
      <c r="K4" s="11">
        <v>788000</v>
      </c>
      <c r="L4" s="16">
        <v>123636000</v>
      </c>
      <c r="M4" s="10"/>
      <c r="N4" s="10"/>
    </row>
    <row r="5" spans="1:14" ht="18.75" x14ac:dyDescent="0.25">
      <c r="A5" s="47"/>
      <c r="B5" s="47">
        <v>20</v>
      </c>
      <c r="C5" s="47" t="s">
        <v>1</v>
      </c>
      <c r="D5" s="47" t="s">
        <v>1</v>
      </c>
      <c r="E5" s="47" t="s">
        <v>3</v>
      </c>
      <c r="F5" s="13">
        <v>123320000</v>
      </c>
      <c r="G5" s="13">
        <v>122820000</v>
      </c>
      <c r="H5" s="13">
        <v>28000</v>
      </c>
      <c r="I5" s="13">
        <v>0</v>
      </c>
      <c r="J5" s="13">
        <v>0</v>
      </c>
      <c r="K5" s="13">
        <v>788000</v>
      </c>
      <c r="L5" s="16">
        <v>123636000</v>
      </c>
      <c r="M5" s="3"/>
      <c r="N5" s="3"/>
    </row>
    <row r="6" spans="1:14" s="9" customFormat="1" ht="18.75" x14ac:dyDescent="0.25">
      <c r="A6" s="12">
        <v>4</v>
      </c>
      <c r="B6" s="12" t="s">
        <v>1</v>
      </c>
      <c r="C6" s="12" t="s">
        <v>1</v>
      </c>
      <c r="D6" s="12" t="s">
        <v>1</v>
      </c>
      <c r="E6" s="12" t="s">
        <v>2</v>
      </c>
      <c r="F6" s="11">
        <v>18459000</v>
      </c>
      <c r="G6" s="11">
        <v>18459000</v>
      </c>
      <c r="H6" s="11">
        <v>13000000</v>
      </c>
      <c r="I6" s="16">
        <v>0</v>
      </c>
      <c r="J6" s="16">
        <v>0</v>
      </c>
      <c r="K6" s="11">
        <v>8000000</v>
      </c>
      <c r="L6" s="16">
        <v>39459000</v>
      </c>
      <c r="M6" s="10"/>
      <c r="N6" s="10"/>
    </row>
    <row r="7" spans="1:14" ht="18.75" x14ac:dyDescent="0.25">
      <c r="A7" s="47"/>
      <c r="B7" s="47">
        <v>40</v>
      </c>
      <c r="C7" s="47" t="s">
        <v>1</v>
      </c>
      <c r="D7" s="47" t="s">
        <v>1</v>
      </c>
      <c r="E7" s="47" t="s">
        <v>2</v>
      </c>
      <c r="F7" s="13">
        <v>18459000</v>
      </c>
      <c r="G7" s="13">
        <v>18459000</v>
      </c>
      <c r="H7" s="13">
        <v>13000000</v>
      </c>
      <c r="I7" s="13">
        <v>0</v>
      </c>
      <c r="J7" s="13">
        <v>0</v>
      </c>
      <c r="K7" s="13">
        <v>8000000</v>
      </c>
      <c r="L7" s="16">
        <v>39459000</v>
      </c>
      <c r="M7" s="3"/>
      <c r="N7" s="3"/>
    </row>
    <row r="8" spans="1:14" s="9" customFormat="1" ht="18.75" x14ac:dyDescent="0.25">
      <c r="A8" s="12" t="s">
        <v>12</v>
      </c>
      <c r="B8" s="12" t="s">
        <v>1</v>
      </c>
      <c r="C8" s="12" t="s">
        <v>1</v>
      </c>
      <c r="D8" s="12" t="s">
        <v>1</v>
      </c>
      <c r="E8" s="12" t="s">
        <v>0</v>
      </c>
      <c r="F8" s="11">
        <v>137400000</v>
      </c>
      <c r="G8" s="11">
        <v>288600000</v>
      </c>
      <c r="H8" s="11">
        <v>10534000</v>
      </c>
      <c r="I8" s="16">
        <v>0</v>
      </c>
      <c r="J8" s="16">
        <v>0</v>
      </c>
      <c r="K8" s="11">
        <v>0</v>
      </c>
      <c r="L8" s="16">
        <v>299134000</v>
      </c>
      <c r="M8" s="10"/>
      <c r="N8" s="10"/>
    </row>
    <row r="9" spans="1:14" ht="18.75" x14ac:dyDescent="0.25">
      <c r="A9" s="47" t="s">
        <v>12</v>
      </c>
      <c r="B9" s="47" t="s">
        <v>13</v>
      </c>
      <c r="C9" s="47" t="s">
        <v>1</v>
      </c>
      <c r="D9" s="47" t="s">
        <v>1</v>
      </c>
      <c r="E9" s="47" t="s">
        <v>0</v>
      </c>
      <c r="F9" s="13">
        <v>137400000</v>
      </c>
      <c r="G9" s="13">
        <v>88600000</v>
      </c>
      <c r="H9" s="13">
        <v>10534000</v>
      </c>
      <c r="I9" s="13">
        <v>0</v>
      </c>
      <c r="J9" s="13">
        <v>0</v>
      </c>
      <c r="K9" s="13">
        <v>0</v>
      </c>
      <c r="L9" s="16">
        <v>99134000</v>
      </c>
      <c r="M9" s="3"/>
      <c r="N9" s="3"/>
    </row>
    <row r="10" spans="1:14" ht="19.5" thickBot="1" x14ac:dyDescent="0.3">
      <c r="A10" s="5" t="s">
        <v>12</v>
      </c>
      <c r="B10" s="5" t="s">
        <v>11</v>
      </c>
      <c r="C10" s="5" t="s">
        <v>1</v>
      </c>
      <c r="D10" s="5" t="s">
        <v>1</v>
      </c>
      <c r="E10" s="5" t="s">
        <v>10</v>
      </c>
      <c r="F10" s="4">
        <v>0</v>
      </c>
      <c r="G10" s="4">
        <v>200000000</v>
      </c>
      <c r="H10" s="4">
        <v>0</v>
      </c>
      <c r="I10" s="4">
        <v>0</v>
      </c>
      <c r="J10" s="4">
        <v>0</v>
      </c>
      <c r="K10" s="4">
        <v>0</v>
      </c>
      <c r="L10" s="41">
        <v>200000000</v>
      </c>
      <c r="M10" s="3"/>
      <c r="N10" s="3"/>
    </row>
    <row r="11" spans="1:14" s="15" customFormat="1" ht="19.5" thickTop="1" x14ac:dyDescent="0.25">
      <c r="A11" s="44" t="s">
        <v>41</v>
      </c>
      <c r="B11" s="44" t="s">
        <v>40</v>
      </c>
      <c r="C11" s="44">
        <v>40</v>
      </c>
      <c r="D11" s="44" t="s">
        <v>1</v>
      </c>
      <c r="E11" s="44" t="s">
        <v>39</v>
      </c>
      <c r="F11" s="16">
        <v>81279000</v>
      </c>
      <c r="G11" s="16">
        <v>81279000</v>
      </c>
      <c r="H11" s="16">
        <v>0</v>
      </c>
      <c r="I11" s="16">
        <v>0</v>
      </c>
      <c r="J11" s="16">
        <v>0</v>
      </c>
      <c r="K11" s="16">
        <v>0</v>
      </c>
      <c r="L11" s="16">
        <v>81279000</v>
      </c>
      <c r="M11" s="3"/>
      <c r="N11" s="3"/>
    </row>
    <row r="12" spans="1:14" ht="18.75" x14ac:dyDescent="0.25">
      <c r="A12" s="47"/>
      <c r="B12" s="47"/>
      <c r="C12" s="47"/>
      <c r="D12" s="47">
        <v>401</v>
      </c>
      <c r="E12" s="47" t="s">
        <v>44</v>
      </c>
      <c r="F12" s="13">
        <v>59400000</v>
      </c>
      <c r="G12" s="13">
        <v>59400000</v>
      </c>
      <c r="H12" s="13">
        <v>0</v>
      </c>
      <c r="I12" s="13">
        <v>0</v>
      </c>
      <c r="J12" s="13">
        <v>0</v>
      </c>
      <c r="K12" s="13">
        <v>0</v>
      </c>
      <c r="L12" s="16">
        <v>59400000</v>
      </c>
      <c r="M12" s="3"/>
      <c r="N12" s="3"/>
    </row>
    <row r="13" spans="1:14" ht="18.75" x14ac:dyDescent="0.25">
      <c r="A13" s="47"/>
      <c r="B13" s="47"/>
      <c r="C13" s="47"/>
      <c r="D13" s="47">
        <v>402</v>
      </c>
      <c r="E13" s="47" t="s">
        <v>43</v>
      </c>
      <c r="F13" s="13">
        <v>21879000</v>
      </c>
      <c r="G13" s="13">
        <v>21879000</v>
      </c>
      <c r="H13" s="13">
        <v>0</v>
      </c>
      <c r="I13" s="13">
        <v>0</v>
      </c>
      <c r="J13" s="13">
        <v>0</v>
      </c>
      <c r="K13" s="13">
        <v>0</v>
      </c>
      <c r="L13" s="16">
        <v>21879000</v>
      </c>
      <c r="M13" s="3"/>
      <c r="N13" s="3"/>
    </row>
    <row r="14" spans="1:14" s="15" customFormat="1" ht="18.75" x14ac:dyDescent="0.25">
      <c r="A14" s="44" t="s">
        <v>27</v>
      </c>
      <c r="B14" s="44" t="s">
        <v>26</v>
      </c>
      <c r="C14" s="44">
        <v>42</v>
      </c>
      <c r="D14" s="44" t="s">
        <v>1</v>
      </c>
      <c r="E14" s="44" t="s">
        <v>38</v>
      </c>
      <c r="F14" s="16">
        <v>67300000</v>
      </c>
      <c r="G14" s="16">
        <v>56000000</v>
      </c>
      <c r="H14" s="16">
        <v>3128000</v>
      </c>
      <c r="I14" s="16">
        <v>0</v>
      </c>
      <c r="J14" s="16">
        <v>0</v>
      </c>
      <c r="K14" s="16">
        <v>8788000</v>
      </c>
      <c r="L14" s="16">
        <v>67916000</v>
      </c>
      <c r="M14" s="3"/>
      <c r="N14" s="3"/>
    </row>
    <row r="15" spans="1:14" ht="18.75" x14ac:dyDescent="0.25">
      <c r="A15" s="47"/>
      <c r="B15" s="47"/>
      <c r="C15" s="47"/>
      <c r="D15" s="47">
        <v>420</v>
      </c>
      <c r="E15" s="47" t="s">
        <v>42</v>
      </c>
      <c r="F15" s="13">
        <v>2700000</v>
      </c>
      <c r="G15" s="13">
        <v>2700000</v>
      </c>
      <c r="H15" s="13">
        <v>28000</v>
      </c>
      <c r="I15" s="13">
        <v>0</v>
      </c>
      <c r="J15" s="13">
        <v>0</v>
      </c>
      <c r="K15" s="13">
        <v>2788000</v>
      </c>
      <c r="L15" s="16">
        <v>5516000</v>
      </c>
      <c r="M15" s="3"/>
      <c r="N15" s="3"/>
    </row>
    <row r="16" spans="1:14" ht="18.75" x14ac:dyDescent="0.25">
      <c r="A16" s="47"/>
      <c r="B16" s="47"/>
      <c r="C16" s="47"/>
      <c r="D16" s="47">
        <v>421</v>
      </c>
      <c r="E16" s="47" t="s">
        <v>37</v>
      </c>
      <c r="F16" s="13">
        <v>14500000</v>
      </c>
      <c r="G16" s="13">
        <v>13400000</v>
      </c>
      <c r="H16" s="13">
        <v>900000</v>
      </c>
      <c r="I16" s="13">
        <v>0</v>
      </c>
      <c r="J16" s="13">
        <v>0</v>
      </c>
      <c r="K16" s="13">
        <v>0</v>
      </c>
      <c r="L16" s="16">
        <v>14300000</v>
      </c>
      <c r="M16" s="3"/>
      <c r="N16" s="3"/>
    </row>
    <row r="17" spans="1:14" ht="18.75" x14ac:dyDescent="0.25">
      <c r="A17" s="47"/>
      <c r="B17" s="47"/>
      <c r="C17" s="47"/>
      <c r="D17" s="47">
        <v>423</v>
      </c>
      <c r="E17" s="47" t="s">
        <v>36</v>
      </c>
      <c r="F17" s="13">
        <v>700000</v>
      </c>
      <c r="G17" s="13">
        <v>700000</v>
      </c>
      <c r="H17" s="13">
        <v>0</v>
      </c>
      <c r="I17" s="13">
        <v>0</v>
      </c>
      <c r="J17" s="13">
        <v>0</v>
      </c>
      <c r="K17" s="13">
        <v>0</v>
      </c>
      <c r="L17" s="16">
        <v>700000</v>
      </c>
      <c r="M17" s="3"/>
      <c r="N17" s="3"/>
    </row>
    <row r="18" spans="1:14" ht="18.75" x14ac:dyDescent="0.25">
      <c r="A18" s="47"/>
      <c r="B18" s="47"/>
      <c r="C18" s="47"/>
      <c r="D18" s="47">
        <v>424</v>
      </c>
      <c r="E18" s="47" t="s">
        <v>35</v>
      </c>
      <c r="F18" s="13">
        <v>11500000</v>
      </c>
      <c r="G18" s="13">
        <v>18000000</v>
      </c>
      <c r="H18" s="13">
        <v>200000</v>
      </c>
      <c r="I18" s="13">
        <v>0</v>
      </c>
      <c r="J18" s="13">
        <v>0</v>
      </c>
      <c r="K18" s="13">
        <v>0</v>
      </c>
      <c r="L18" s="16">
        <v>18200000</v>
      </c>
      <c r="M18" s="3"/>
      <c r="N18" s="3"/>
    </row>
    <row r="19" spans="1:14" ht="18.75" x14ac:dyDescent="0.25">
      <c r="A19" s="47"/>
      <c r="B19" s="47"/>
      <c r="C19" s="47"/>
      <c r="D19" s="47">
        <v>425</v>
      </c>
      <c r="E19" s="47" t="s">
        <v>34</v>
      </c>
      <c r="F19" s="13">
        <v>26400000</v>
      </c>
      <c r="G19" s="13">
        <v>5200000</v>
      </c>
      <c r="H19" s="13">
        <v>2000000</v>
      </c>
      <c r="I19" s="13">
        <v>0</v>
      </c>
      <c r="J19" s="13">
        <v>0</v>
      </c>
      <c r="K19" s="13">
        <v>6000000</v>
      </c>
      <c r="L19" s="16">
        <v>13200000</v>
      </c>
      <c r="M19" s="3"/>
      <c r="N19" s="3"/>
    </row>
    <row r="20" spans="1:14" ht="18.75" x14ac:dyDescent="0.25">
      <c r="A20" s="47"/>
      <c r="B20" s="47"/>
      <c r="C20" s="47"/>
      <c r="D20" s="47">
        <v>426</v>
      </c>
      <c r="E20" s="47" t="s">
        <v>33</v>
      </c>
      <c r="F20" s="13">
        <v>11500000</v>
      </c>
      <c r="G20" s="13">
        <v>16000000</v>
      </c>
      <c r="H20" s="13">
        <v>0</v>
      </c>
      <c r="I20" s="13">
        <v>0</v>
      </c>
      <c r="J20" s="13">
        <v>0</v>
      </c>
      <c r="K20" s="13">
        <v>0</v>
      </c>
      <c r="L20" s="16">
        <v>16000000</v>
      </c>
      <c r="M20" s="3"/>
      <c r="N20" s="3"/>
    </row>
    <row r="21" spans="1:14" s="15" customFormat="1" ht="18.75" x14ac:dyDescent="0.25">
      <c r="A21" s="44" t="s">
        <v>32</v>
      </c>
      <c r="B21" s="44" t="s">
        <v>31</v>
      </c>
      <c r="C21" s="44">
        <v>46</v>
      </c>
      <c r="D21" s="44" t="s">
        <v>1</v>
      </c>
      <c r="E21" s="44" t="s">
        <v>30</v>
      </c>
      <c r="F21" s="16">
        <v>33000000</v>
      </c>
      <c r="G21" s="16">
        <v>233000000</v>
      </c>
      <c r="H21" s="16">
        <v>0</v>
      </c>
      <c r="I21" s="16">
        <v>0</v>
      </c>
      <c r="J21" s="13">
        <v>0</v>
      </c>
      <c r="K21" s="16">
        <v>0</v>
      </c>
      <c r="L21" s="16">
        <v>233000000</v>
      </c>
      <c r="M21" s="3"/>
      <c r="N21" s="3"/>
    </row>
    <row r="22" spans="1:14" ht="18.75" x14ac:dyDescent="0.25">
      <c r="A22" s="47"/>
      <c r="B22" s="47"/>
      <c r="C22" s="47"/>
      <c r="D22" s="47">
        <v>464</v>
      </c>
      <c r="E22" s="47" t="s">
        <v>29</v>
      </c>
      <c r="F22" s="13">
        <v>33000000</v>
      </c>
      <c r="G22" s="13">
        <v>33000000</v>
      </c>
      <c r="H22" s="13">
        <v>0</v>
      </c>
      <c r="I22" s="13">
        <v>0</v>
      </c>
      <c r="J22" s="13">
        <v>0</v>
      </c>
      <c r="K22" s="13">
        <v>0</v>
      </c>
      <c r="L22" s="16">
        <v>33000000</v>
      </c>
      <c r="M22" s="3"/>
      <c r="N22" s="3"/>
    </row>
    <row r="23" spans="1:14" ht="18.75" x14ac:dyDescent="0.25">
      <c r="A23" s="47"/>
      <c r="B23" s="47"/>
      <c r="C23" s="47"/>
      <c r="D23" s="47">
        <v>461</v>
      </c>
      <c r="E23" s="47" t="s">
        <v>28</v>
      </c>
      <c r="F23" s="13">
        <v>0</v>
      </c>
      <c r="G23" s="13">
        <v>200000000</v>
      </c>
      <c r="H23" s="13">
        <v>0</v>
      </c>
      <c r="I23" s="13">
        <v>0</v>
      </c>
      <c r="J23" s="13">
        <v>0</v>
      </c>
      <c r="K23" s="13">
        <v>0</v>
      </c>
      <c r="L23" s="16">
        <v>200000000</v>
      </c>
      <c r="M23" s="3"/>
      <c r="N23" s="3"/>
    </row>
    <row r="24" spans="1:14" s="15" customFormat="1" ht="18.75" x14ac:dyDescent="0.25">
      <c r="A24" s="44" t="s">
        <v>27</v>
      </c>
      <c r="B24" s="44" t="s">
        <v>26</v>
      </c>
      <c r="C24" s="44">
        <v>48</v>
      </c>
      <c r="D24" s="44" t="s">
        <v>1</v>
      </c>
      <c r="E24" s="44" t="s">
        <v>25</v>
      </c>
      <c r="F24" s="16">
        <v>97600000</v>
      </c>
      <c r="G24" s="16">
        <v>59600000</v>
      </c>
      <c r="H24" s="16">
        <v>20434000</v>
      </c>
      <c r="I24" s="16">
        <v>0</v>
      </c>
      <c r="J24" s="13">
        <v>0</v>
      </c>
      <c r="K24" s="16">
        <v>0</v>
      </c>
      <c r="L24" s="16">
        <v>80034000</v>
      </c>
      <c r="M24" s="3"/>
      <c r="N24" s="3"/>
    </row>
    <row r="25" spans="1:14" ht="18.75" x14ac:dyDescent="0.25">
      <c r="A25" s="47"/>
      <c r="B25" s="47"/>
      <c r="C25" s="47"/>
      <c r="D25" s="47">
        <v>480</v>
      </c>
      <c r="E25" s="47" t="s">
        <v>24</v>
      </c>
      <c r="F25" s="13">
        <v>6800000</v>
      </c>
      <c r="G25" s="13">
        <v>8300000</v>
      </c>
      <c r="H25" s="13">
        <v>11884000</v>
      </c>
      <c r="I25" s="13">
        <v>0</v>
      </c>
      <c r="J25" s="13">
        <v>0</v>
      </c>
      <c r="K25" s="13">
        <v>0</v>
      </c>
      <c r="L25" s="16">
        <v>20184000</v>
      </c>
      <c r="M25" s="3"/>
      <c r="N25" s="3"/>
    </row>
    <row r="26" spans="1:14" ht="18.75" x14ac:dyDescent="0.25">
      <c r="A26" s="47"/>
      <c r="B26" s="47"/>
      <c r="C26" s="47"/>
      <c r="D26" s="47">
        <v>481</v>
      </c>
      <c r="E26" s="47" t="s">
        <v>23</v>
      </c>
      <c r="F26" s="13">
        <v>0</v>
      </c>
      <c r="G26" s="13">
        <v>1300000</v>
      </c>
      <c r="H26" s="13">
        <v>0</v>
      </c>
      <c r="I26" s="13">
        <v>0</v>
      </c>
      <c r="J26" s="13">
        <v>0</v>
      </c>
      <c r="K26" s="13">
        <v>0</v>
      </c>
      <c r="L26" s="16">
        <v>1300000</v>
      </c>
      <c r="M26" s="3"/>
      <c r="N26" s="3"/>
    </row>
    <row r="27" spans="1:14" ht="18.75" x14ac:dyDescent="0.25">
      <c r="A27" s="47"/>
      <c r="B27" s="47"/>
      <c r="C27" s="47"/>
      <c r="D27" s="47">
        <v>483</v>
      </c>
      <c r="E27" s="47" t="s">
        <v>22</v>
      </c>
      <c r="F27" s="13">
        <v>1000000</v>
      </c>
      <c r="G27" s="13">
        <v>1000000</v>
      </c>
      <c r="H27" s="13">
        <v>0</v>
      </c>
      <c r="I27" s="13">
        <v>0</v>
      </c>
      <c r="J27" s="13">
        <v>0</v>
      </c>
      <c r="K27" s="13">
        <v>0</v>
      </c>
      <c r="L27" s="16">
        <v>1000000</v>
      </c>
      <c r="M27" s="3"/>
      <c r="N27" s="3"/>
    </row>
    <row r="28" spans="1:14" ht="19.5" thickBot="1" x14ac:dyDescent="0.3">
      <c r="A28" s="5"/>
      <c r="B28" s="5"/>
      <c r="C28" s="5"/>
      <c r="D28" s="5">
        <v>485</v>
      </c>
      <c r="E28" s="5" t="s">
        <v>21</v>
      </c>
      <c r="F28" s="4">
        <v>89800000</v>
      </c>
      <c r="G28" s="4">
        <v>49000000</v>
      </c>
      <c r="H28" s="4">
        <v>8550000</v>
      </c>
      <c r="I28" s="4">
        <v>0</v>
      </c>
      <c r="J28" s="4">
        <v>0</v>
      </c>
      <c r="K28" s="4">
        <v>0</v>
      </c>
      <c r="L28" s="41">
        <v>57550000</v>
      </c>
      <c r="M28" s="3"/>
      <c r="N28" s="3"/>
    </row>
    <row r="29" spans="1:14" s="9" customFormat="1" ht="19.5" thickTop="1" x14ac:dyDescent="0.25">
      <c r="A29" s="12">
        <v>2</v>
      </c>
      <c r="B29" s="12">
        <v>20</v>
      </c>
      <c r="C29" s="12" t="s">
        <v>1</v>
      </c>
      <c r="D29" s="12" t="s">
        <v>1</v>
      </c>
      <c r="E29" s="12" t="s">
        <v>3</v>
      </c>
      <c r="F29" s="11">
        <v>123320000</v>
      </c>
      <c r="G29" s="11">
        <v>122820000</v>
      </c>
      <c r="H29" s="11">
        <v>28000</v>
      </c>
      <c r="I29" s="16">
        <v>0</v>
      </c>
      <c r="J29" s="16">
        <v>0</v>
      </c>
      <c r="K29" s="11">
        <v>788000</v>
      </c>
      <c r="L29" s="49">
        <v>123636000</v>
      </c>
      <c r="M29" s="10"/>
      <c r="N29" s="10"/>
    </row>
    <row r="30" spans="1:14" s="6" customFormat="1" ht="18.75" x14ac:dyDescent="0.25">
      <c r="A30" s="8">
        <v>2</v>
      </c>
      <c r="B30" s="8">
        <v>20</v>
      </c>
      <c r="C30" s="8">
        <v>40</v>
      </c>
      <c r="D30" s="8" t="s">
        <v>1</v>
      </c>
      <c r="E30" s="8" t="s">
        <v>39</v>
      </c>
      <c r="F30" s="7">
        <v>77220000</v>
      </c>
      <c r="G30" s="7">
        <v>77220000</v>
      </c>
      <c r="H30" s="7">
        <v>0</v>
      </c>
      <c r="I30" s="7">
        <v>0</v>
      </c>
      <c r="J30" s="7">
        <v>0</v>
      </c>
      <c r="K30" s="7">
        <v>0</v>
      </c>
      <c r="L30" s="42">
        <v>77220000</v>
      </c>
      <c r="M30" s="3"/>
      <c r="N30" s="3"/>
    </row>
    <row r="31" spans="1:14" ht="18.75" x14ac:dyDescent="0.25">
      <c r="A31" s="47">
        <v>2</v>
      </c>
      <c r="B31" s="47">
        <v>20</v>
      </c>
      <c r="C31" s="47">
        <v>40</v>
      </c>
      <c r="D31" s="47">
        <v>401</v>
      </c>
      <c r="E31" s="47" t="s">
        <v>44</v>
      </c>
      <c r="F31" s="13">
        <v>56430000</v>
      </c>
      <c r="G31" s="13">
        <v>56430000</v>
      </c>
      <c r="H31" s="13">
        <v>0</v>
      </c>
      <c r="I31" s="13">
        <v>0</v>
      </c>
      <c r="J31" s="13">
        <v>0</v>
      </c>
      <c r="K31" s="13">
        <v>0</v>
      </c>
      <c r="L31" s="16">
        <v>56430000</v>
      </c>
      <c r="M31" s="3"/>
      <c r="N31" s="3"/>
    </row>
    <row r="32" spans="1:14" ht="18.75" x14ac:dyDescent="0.25">
      <c r="A32" s="47">
        <v>2</v>
      </c>
      <c r="B32" s="47">
        <v>20</v>
      </c>
      <c r="C32" s="47">
        <v>40</v>
      </c>
      <c r="D32" s="47">
        <v>402</v>
      </c>
      <c r="E32" s="47" t="s">
        <v>43</v>
      </c>
      <c r="F32" s="13">
        <v>20790000</v>
      </c>
      <c r="G32" s="13">
        <v>20790000</v>
      </c>
      <c r="H32" s="13">
        <v>0</v>
      </c>
      <c r="I32" s="13">
        <v>0</v>
      </c>
      <c r="J32" s="13">
        <v>0</v>
      </c>
      <c r="K32" s="13">
        <v>0</v>
      </c>
      <c r="L32" s="16">
        <v>20790000</v>
      </c>
      <c r="M32" s="3"/>
      <c r="N32" s="3"/>
    </row>
    <row r="33" spans="1:14" s="6" customFormat="1" ht="18.75" x14ac:dyDescent="0.25">
      <c r="A33" s="8">
        <v>2</v>
      </c>
      <c r="B33" s="8">
        <v>20</v>
      </c>
      <c r="C33" s="8">
        <v>42</v>
      </c>
      <c r="D33" s="8" t="s">
        <v>1</v>
      </c>
      <c r="E33" s="8" t="s">
        <v>38</v>
      </c>
      <c r="F33" s="7">
        <v>11800000</v>
      </c>
      <c r="G33" s="7">
        <v>11800000</v>
      </c>
      <c r="H33" s="7">
        <v>28000</v>
      </c>
      <c r="I33" s="7">
        <v>0</v>
      </c>
      <c r="J33" s="7">
        <v>0</v>
      </c>
      <c r="K33" s="7">
        <v>788000</v>
      </c>
      <c r="L33" s="42">
        <v>12616000</v>
      </c>
      <c r="M33" s="3"/>
      <c r="N33" s="3"/>
    </row>
    <row r="34" spans="1:14" ht="18.75" x14ac:dyDescent="0.25">
      <c r="A34" s="47">
        <v>2</v>
      </c>
      <c r="B34" s="47">
        <v>20</v>
      </c>
      <c r="C34" s="47">
        <v>42</v>
      </c>
      <c r="D34" s="47">
        <v>420</v>
      </c>
      <c r="E34" s="47" t="s">
        <v>42</v>
      </c>
      <c r="F34" s="13">
        <v>2000000</v>
      </c>
      <c r="G34" s="13">
        <v>2000000</v>
      </c>
      <c r="H34" s="13">
        <v>28000</v>
      </c>
      <c r="I34" s="13">
        <v>0</v>
      </c>
      <c r="J34" s="13">
        <v>0</v>
      </c>
      <c r="K34" s="13">
        <v>788000</v>
      </c>
      <c r="L34" s="16">
        <v>2816000</v>
      </c>
      <c r="M34" s="3"/>
      <c r="N34" s="3"/>
    </row>
    <row r="35" spans="1:14" ht="18.75" x14ac:dyDescent="0.25">
      <c r="A35" s="47">
        <v>2</v>
      </c>
      <c r="B35" s="47">
        <v>20</v>
      </c>
      <c r="C35" s="47">
        <v>42</v>
      </c>
      <c r="D35" s="47">
        <v>421</v>
      </c>
      <c r="E35" s="47" t="s">
        <v>37</v>
      </c>
      <c r="F35" s="13">
        <v>4500000</v>
      </c>
      <c r="G35" s="13">
        <v>4500000</v>
      </c>
      <c r="H35" s="13">
        <v>0</v>
      </c>
      <c r="I35" s="13">
        <v>0</v>
      </c>
      <c r="J35" s="13">
        <v>0</v>
      </c>
      <c r="K35" s="13">
        <v>0</v>
      </c>
      <c r="L35" s="16">
        <v>4500000</v>
      </c>
      <c r="M35" s="3"/>
      <c r="N35" s="3"/>
    </row>
    <row r="36" spans="1:14" ht="18.75" x14ac:dyDescent="0.25">
      <c r="A36" s="47">
        <v>2</v>
      </c>
      <c r="B36" s="47">
        <v>20</v>
      </c>
      <c r="C36" s="47">
        <v>42</v>
      </c>
      <c r="D36" s="47">
        <v>423</v>
      </c>
      <c r="E36" s="47" t="s">
        <v>36</v>
      </c>
      <c r="F36" s="13">
        <v>300000</v>
      </c>
      <c r="G36" s="13">
        <v>300000</v>
      </c>
      <c r="H36" s="13">
        <v>0</v>
      </c>
      <c r="I36" s="13">
        <v>0</v>
      </c>
      <c r="J36" s="13">
        <v>0</v>
      </c>
      <c r="K36" s="13">
        <v>0</v>
      </c>
      <c r="L36" s="16">
        <v>300000</v>
      </c>
      <c r="M36" s="3"/>
      <c r="N36" s="3"/>
    </row>
    <row r="37" spans="1:14" ht="18.75" x14ac:dyDescent="0.25">
      <c r="A37" s="47">
        <v>2</v>
      </c>
      <c r="B37" s="47">
        <v>20</v>
      </c>
      <c r="C37" s="47">
        <v>42</v>
      </c>
      <c r="D37" s="47">
        <v>424</v>
      </c>
      <c r="E37" s="47" t="s">
        <v>35</v>
      </c>
      <c r="F37" s="13">
        <v>1000000</v>
      </c>
      <c r="G37" s="13">
        <v>1000000</v>
      </c>
      <c r="H37" s="13">
        <v>0</v>
      </c>
      <c r="I37" s="13">
        <v>0</v>
      </c>
      <c r="J37" s="13">
        <v>0</v>
      </c>
      <c r="K37" s="13">
        <v>0</v>
      </c>
      <c r="L37" s="16">
        <v>1000000</v>
      </c>
      <c r="M37" s="3"/>
      <c r="N37" s="3"/>
    </row>
    <row r="38" spans="1:14" ht="18.75" x14ac:dyDescent="0.25">
      <c r="A38" s="47">
        <v>2</v>
      </c>
      <c r="B38" s="47">
        <v>20</v>
      </c>
      <c r="C38" s="47">
        <v>42</v>
      </c>
      <c r="D38" s="47">
        <v>425</v>
      </c>
      <c r="E38" s="47" t="s">
        <v>34</v>
      </c>
      <c r="F38" s="13">
        <v>2500000</v>
      </c>
      <c r="G38" s="13">
        <v>2500000</v>
      </c>
      <c r="H38" s="13">
        <v>0</v>
      </c>
      <c r="I38" s="13">
        <v>0</v>
      </c>
      <c r="J38" s="13">
        <v>0</v>
      </c>
      <c r="K38" s="13">
        <v>0</v>
      </c>
      <c r="L38" s="16">
        <v>2500000</v>
      </c>
      <c r="M38" s="3"/>
      <c r="N38" s="3"/>
    </row>
    <row r="39" spans="1:14" ht="18.75" x14ac:dyDescent="0.25">
      <c r="A39" s="47">
        <v>2</v>
      </c>
      <c r="B39" s="47">
        <v>20</v>
      </c>
      <c r="C39" s="47">
        <v>42</v>
      </c>
      <c r="D39" s="47">
        <v>426</v>
      </c>
      <c r="E39" s="47" t="s">
        <v>33</v>
      </c>
      <c r="F39" s="13">
        <v>1500000</v>
      </c>
      <c r="G39" s="13">
        <v>1500000</v>
      </c>
      <c r="H39" s="13">
        <v>0</v>
      </c>
      <c r="I39" s="13">
        <v>0</v>
      </c>
      <c r="J39" s="13">
        <v>0</v>
      </c>
      <c r="K39" s="13">
        <v>0</v>
      </c>
      <c r="L39" s="16">
        <v>1500000</v>
      </c>
      <c r="M39" s="3"/>
      <c r="N39" s="3"/>
    </row>
    <row r="40" spans="1:14" s="6" customFormat="1" ht="18.75" x14ac:dyDescent="0.25">
      <c r="A40" s="8">
        <v>2</v>
      </c>
      <c r="B40" s="8">
        <v>20</v>
      </c>
      <c r="C40" s="8">
        <v>46</v>
      </c>
      <c r="D40" s="8" t="s">
        <v>1</v>
      </c>
      <c r="E40" s="8" t="s">
        <v>30</v>
      </c>
      <c r="F40" s="7">
        <v>33000000</v>
      </c>
      <c r="G40" s="7">
        <v>33000000</v>
      </c>
      <c r="H40" s="7">
        <v>0</v>
      </c>
      <c r="I40" s="7">
        <v>0</v>
      </c>
      <c r="J40" s="13">
        <v>0</v>
      </c>
      <c r="K40" s="7">
        <v>0</v>
      </c>
      <c r="L40" s="42">
        <v>33000000</v>
      </c>
      <c r="M40" s="3"/>
      <c r="N40" s="3"/>
    </row>
    <row r="41" spans="1:14" ht="18.75" x14ac:dyDescent="0.25">
      <c r="A41" s="47">
        <v>2</v>
      </c>
      <c r="B41" s="47">
        <v>20</v>
      </c>
      <c r="C41" s="47">
        <v>46</v>
      </c>
      <c r="D41" s="47">
        <v>464</v>
      </c>
      <c r="E41" s="47" t="s">
        <v>29</v>
      </c>
      <c r="F41" s="13">
        <v>33000000</v>
      </c>
      <c r="G41" s="13">
        <v>33000000</v>
      </c>
      <c r="H41" s="13">
        <v>0</v>
      </c>
      <c r="I41" s="13">
        <v>0</v>
      </c>
      <c r="J41" s="13">
        <v>0</v>
      </c>
      <c r="K41" s="13">
        <v>0</v>
      </c>
      <c r="L41" s="16">
        <v>33000000</v>
      </c>
      <c r="M41" s="3"/>
      <c r="N41" s="3"/>
    </row>
    <row r="42" spans="1:14" s="6" customFormat="1" ht="18.75" x14ac:dyDescent="0.25">
      <c r="A42" s="8">
        <v>2</v>
      </c>
      <c r="B42" s="8">
        <v>20</v>
      </c>
      <c r="C42" s="8">
        <v>48</v>
      </c>
      <c r="D42" s="8" t="s">
        <v>1</v>
      </c>
      <c r="E42" s="8" t="s">
        <v>25</v>
      </c>
      <c r="F42" s="7">
        <v>1300000</v>
      </c>
      <c r="G42" s="7">
        <v>800000</v>
      </c>
      <c r="H42" s="7">
        <v>0</v>
      </c>
      <c r="I42" s="7">
        <v>0</v>
      </c>
      <c r="J42" s="13">
        <v>0</v>
      </c>
      <c r="K42" s="7">
        <v>0</v>
      </c>
      <c r="L42" s="42">
        <v>800000</v>
      </c>
      <c r="M42" s="3"/>
      <c r="N42" s="3"/>
    </row>
    <row r="43" spans="1:14" ht="18.75" x14ac:dyDescent="0.25">
      <c r="A43" s="47">
        <v>2</v>
      </c>
      <c r="B43" s="47">
        <v>20</v>
      </c>
      <c r="C43" s="47">
        <v>48</v>
      </c>
      <c r="D43" s="47">
        <v>480</v>
      </c>
      <c r="E43" s="47" t="s">
        <v>24</v>
      </c>
      <c r="F43" s="13">
        <v>800000</v>
      </c>
      <c r="G43" s="13">
        <v>800000</v>
      </c>
      <c r="H43" s="13">
        <v>0</v>
      </c>
      <c r="I43" s="13">
        <v>0</v>
      </c>
      <c r="J43" s="13">
        <v>0</v>
      </c>
      <c r="K43" s="13">
        <v>0</v>
      </c>
      <c r="L43" s="16">
        <v>800000</v>
      </c>
      <c r="M43" s="3"/>
      <c r="N43" s="3"/>
    </row>
    <row r="44" spans="1:14" ht="18.75" x14ac:dyDescent="0.25">
      <c r="A44" s="47">
        <v>2</v>
      </c>
      <c r="B44" s="47">
        <v>20</v>
      </c>
      <c r="C44" s="47">
        <v>48</v>
      </c>
      <c r="D44" s="47">
        <v>483</v>
      </c>
      <c r="E44" s="47" t="s">
        <v>22</v>
      </c>
      <c r="F44" s="13">
        <v>500000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6">
        <v>0</v>
      </c>
      <c r="M44" s="3"/>
      <c r="N44" s="3"/>
    </row>
    <row r="45" spans="1:14" ht="18.75" x14ac:dyDescent="0.25">
      <c r="A45" s="47">
        <v>2</v>
      </c>
      <c r="B45" s="47">
        <v>20</v>
      </c>
      <c r="C45" s="47">
        <v>48</v>
      </c>
      <c r="D45" s="47">
        <v>485</v>
      </c>
      <c r="E45" s="47" t="s">
        <v>21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6">
        <v>0</v>
      </c>
      <c r="M45" s="3"/>
      <c r="N45" s="3"/>
    </row>
    <row r="46" spans="1:14" s="9" customFormat="1" ht="18.75" x14ac:dyDescent="0.25">
      <c r="A46" s="12">
        <v>4</v>
      </c>
      <c r="B46" s="12">
        <v>40</v>
      </c>
      <c r="C46" s="12" t="s">
        <v>1</v>
      </c>
      <c r="D46" s="12" t="s">
        <v>1</v>
      </c>
      <c r="E46" s="12" t="s">
        <v>2</v>
      </c>
      <c r="F46" s="11">
        <v>18459000</v>
      </c>
      <c r="G46" s="11">
        <v>18459000</v>
      </c>
      <c r="H46" s="11">
        <v>13000000</v>
      </c>
      <c r="I46" s="16">
        <v>0</v>
      </c>
      <c r="J46" s="16">
        <v>0</v>
      </c>
      <c r="K46" s="11">
        <v>8000000</v>
      </c>
      <c r="L46" s="49">
        <v>39459000</v>
      </c>
      <c r="M46" s="10"/>
      <c r="N46" s="10"/>
    </row>
    <row r="47" spans="1:14" s="6" customFormat="1" ht="18.75" x14ac:dyDescent="0.25">
      <c r="A47" s="8">
        <v>4</v>
      </c>
      <c r="B47" s="8">
        <v>40</v>
      </c>
      <c r="C47" s="8">
        <v>40</v>
      </c>
      <c r="D47" s="8" t="s">
        <v>1</v>
      </c>
      <c r="E47" s="8" t="s">
        <v>39</v>
      </c>
      <c r="F47" s="7">
        <v>4059000</v>
      </c>
      <c r="G47" s="7">
        <v>4059000</v>
      </c>
      <c r="H47" s="7">
        <v>0</v>
      </c>
      <c r="I47" s="7">
        <v>0</v>
      </c>
      <c r="J47" s="13">
        <v>0</v>
      </c>
      <c r="K47" s="7">
        <v>0</v>
      </c>
      <c r="L47" s="42">
        <v>4059000</v>
      </c>
      <c r="M47" s="3"/>
      <c r="N47" s="3"/>
    </row>
    <row r="48" spans="1:14" ht="18.75" x14ac:dyDescent="0.25">
      <c r="A48" s="47">
        <v>4</v>
      </c>
      <c r="B48" s="47">
        <v>40</v>
      </c>
      <c r="C48" s="47">
        <v>40</v>
      </c>
      <c r="D48" s="47">
        <v>401</v>
      </c>
      <c r="E48" s="47" t="s">
        <v>44</v>
      </c>
      <c r="F48" s="13">
        <v>2970000</v>
      </c>
      <c r="G48" s="13">
        <v>2970000</v>
      </c>
      <c r="H48" s="13">
        <v>0</v>
      </c>
      <c r="I48" s="13">
        <v>0</v>
      </c>
      <c r="J48" s="13">
        <v>0</v>
      </c>
      <c r="K48" s="13">
        <v>0</v>
      </c>
      <c r="L48" s="16">
        <v>2970000</v>
      </c>
      <c r="M48" s="3"/>
      <c r="N48" s="3"/>
    </row>
    <row r="49" spans="1:14" ht="18.75" x14ac:dyDescent="0.25">
      <c r="A49" s="47">
        <v>4</v>
      </c>
      <c r="B49" s="47">
        <v>40</v>
      </c>
      <c r="C49" s="47">
        <v>40</v>
      </c>
      <c r="D49" s="47">
        <v>402</v>
      </c>
      <c r="E49" s="47" t="s">
        <v>43</v>
      </c>
      <c r="F49" s="13">
        <v>1089000</v>
      </c>
      <c r="G49" s="13">
        <v>1089000</v>
      </c>
      <c r="H49" s="13">
        <v>0</v>
      </c>
      <c r="I49" s="13">
        <v>0</v>
      </c>
      <c r="J49" s="13">
        <v>0</v>
      </c>
      <c r="K49" s="13">
        <v>0</v>
      </c>
      <c r="L49" s="16">
        <v>1089000</v>
      </c>
      <c r="M49" s="3"/>
      <c r="N49" s="3"/>
    </row>
    <row r="50" spans="1:14" s="6" customFormat="1" ht="18.75" x14ac:dyDescent="0.25">
      <c r="A50" s="8">
        <v>4</v>
      </c>
      <c r="B50" s="8">
        <v>40</v>
      </c>
      <c r="C50" s="8">
        <v>42</v>
      </c>
      <c r="D50" s="8" t="s">
        <v>1</v>
      </c>
      <c r="E50" s="8" t="s">
        <v>38</v>
      </c>
      <c r="F50" s="7">
        <v>9400000</v>
      </c>
      <c r="G50" s="7">
        <v>7900000</v>
      </c>
      <c r="H50" s="7">
        <v>3100000</v>
      </c>
      <c r="I50" s="7">
        <v>0</v>
      </c>
      <c r="J50" s="13">
        <v>0</v>
      </c>
      <c r="K50" s="7">
        <v>8000000</v>
      </c>
      <c r="L50" s="42">
        <v>19000000</v>
      </c>
      <c r="M50" s="3"/>
      <c r="N50" s="3"/>
    </row>
    <row r="51" spans="1:14" ht="18.75" x14ac:dyDescent="0.25">
      <c r="A51" s="47">
        <v>4</v>
      </c>
      <c r="B51" s="47">
        <v>40</v>
      </c>
      <c r="C51" s="47">
        <v>42</v>
      </c>
      <c r="D51" s="47">
        <v>420</v>
      </c>
      <c r="E51" s="47" t="s">
        <v>42</v>
      </c>
      <c r="F51" s="13">
        <v>700000</v>
      </c>
      <c r="G51" s="13">
        <v>700000</v>
      </c>
      <c r="H51" s="13">
        <v>0</v>
      </c>
      <c r="I51" s="13">
        <v>0</v>
      </c>
      <c r="J51" s="13">
        <v>0</v>
      </c>
      <c r="K51" s="13">
        <v>2000000</v>
      </c>
      <c r="L51" s="16">
        <v>2700000</v>
      </c>
      <c r="M51" s="3"/>
      <c r="N51" s="3"/>
    </row>
    <row r="52" spans="1:14" ht="18.75" x14ac:dyDescent="0.25">
      <c r="A52" s="47">
        <v>4</v>
      </c>
      <c r="B52" s="47">
        <v>40</v>
      </c>
      <c r="C52" s="47">
        <v>42</v>
      </c>
      <c r="D52" s="47">
        <v>421</v>
      </c>
      <c r="E52" s="47" t="s">
        <v>37</v>
      </c>
      <c r="F52" s="13">
        <v>5500000</v>
      </c>
      <c r="G52" s="13">
        <v>4400000</v>
      </c>
      <c r="H52" s="13">
        <v>900000</v>
      </c>
      <c r="I52" s="13">
        <v>0</v>
      </c>
      <c r="J52" s="13">
        <v>0</v>
      </c>
      <c r="K52" s="13">
        <v>0</v>
      </c>
      <c r="L52" s="16">
        <v>5300000</v>
      </c>
      <c r="M52" s="3"/>
      <c r="N52" s="3"/>
    </row>
    <row r="53" spans="1:14" ht="18.75" x14ac:dyDescent="0.25">
      <c r="A53" s="47">
        <v>4</v>
      </c>
      <c r="B53" s="47">
        <v>40</v>
      </c>
      <c r="C53" s="47">
        <v>42</v>
      </c>
      <c r="D53" s="47">
        <v>423</v>
      </c>
      <c r="E53" s="47" t="s">
        <v>36</v>
      </c>
      <c r="F53" s="13">
        <v>400000</v>
      </c>
      <c r="G53" s="13">
        <v>400000</v>
      </c>
      <c r="H53" s="13">
        <v>0</v>
      </c>
      <c r="I53" s="13">
        <v>0</v>
      </c>
      <c r="J53" s="13">
        <v>0</v>
      </c>
      <c r="K53" s="13">
        <v>0</v>
      </c>
      <c r="L53" s="16">
        <v>400000</v>
      </c>
      <c r="M53" s="3"/>
      <c r="N53" s="3"/>
    </row>
    <row r="54" spans="1:14" ht="18.75" x14ac:dyDescent="0.25">
      <c r="A54" s="47">
        <v>4</v>
      </c>
      <c r="B54" s="47">
        <v>40</v>
      </c>
      <c r="C54" s="47">
        <v>42</v>
      </c>
      <c r="D54" s="47">
        <v>424</v>
      </c>
      <c r="E54" s="47" t="s">
        <v>35</v>
      </c>
      <c r="F54" s="13">
        <v>600000</v>
      </c>
      <c r="G54" s="13">
        <v>500000</v>
      </c>
      <c r="H54" s="13">
        <v>200000</v>
      </c>
      <c r="I54" s="13">
        <v>0</v>
      </c>
      <c r="J54" s="13">
        <v>0</v>
      </c>
      <c r="K54" s="13">
        <v>0</v>
      </c>
      <c r="L54" s="16">
        <v>700000</v>
      </c>
      <c r="M54" s="3"/>
      <c r="N54" s="3"/>
    </row>
    <row r="55" spans="1:14" ht="18.75" x14ac:dyDescent="0.25">
      <c r="A55" s="47">
        <v>4</v>
      </c>
      <c r="B55" s="47">
        <v>40</v>
      </c>
      <c r="C55" s="47">
        <v>42</v>
      </c>
      <c r="D55" s="47">
        <v>425</v>
      </c>
      <c r="E55" s="47" t="s">
        <v>34</v>
      </c>
      <c r="F55" s="13">
        <v>1500000</v>
      </c>
      <c r="G55" s="13">
        <v>1200000</v>
      </c>
      <c r="H55" s="13">
        <v>2000000</v>
      </c>
      <c r="I55" s="13">
        <v>0</v>
      </c>
      <c r="J55" s="13">
        <v>0</v>
      </c>
      <c r="K55" s="13">
        <v>6000000</v>
      </c>
      <c r="L55" s="16">
        <v>9200000</v>
      </c>
      <c r="M55" s="3"/>
      <c r="N55" s="3"/>
    </row>
    <row r="56" spans="1:14" ht="18.75" x14ac:dyDescent="0.25">
      <c r="A56" s="47">
        <v>4</v>
      </c>
      <c r="B56" s="47">
        <v>40</v>
      </c>
      <c r="C56" s="47">
        <v>42</v>
      </c>
      <c r="D56" s="47">
        <v>426</v>
      </c>
      <c r="E56" s="47" t="s">
        <v>33</v>
      </c>
      <c r="F56" s="13">
        <v>700000</v>
      </c>
      <c r="G56" s="13">
        <v>700000</v>
      </c>
      <c r="H56" s="13">
        <v>0</v>
      </c>
      <c r="I56" s="13">
        <v>0</v>
      </c>
      <c r="J56" s="13">
        <v>0</v>
      </c>
      <c r="K56" s="13">
        <v>0</v>
      </c>
      <c r="L56" s="16">
        <v>700000</v>
      </c>
      <c r="M56" s="3"/>
      <c r="N56" s="3"/>
    </row>
    <row r="57" spans="1:14" s="6" customFormat="1" ht="18.75" x14ac:dyDescent="0.25">
      <c r="A57" s="8">
        <v>4</v>
      </c>
      <c r="B57" s="8">
        <v>40</v>
      </c>
      <c r="C57" s="8">
        <v>48</v>
      </c>
      <c r="D57" s="8" t="s">
        <v>1</v>
      </c>
      <c r="E57" s="8" t="s">
        <v>25</v>
      </c>
      <c r="F57" s="7">
        <v>5000000</v>
      </c>
      <c r="G57" s="7">
        <v>6500000</v>
      </c>
      <c r="H57" s="7">
        <v>9900000</v>
      </c>
      <c r="I57" s="7">
        <v>0</v>
      </c>
      <c r="J57" s="13">
        <v>0</v>
      </c>
      <c r="K57" s="7">
        <v>0</v>
      </c>
      <c r="L57" s="42">
        <v>16400000</v>
      </c>
      <c r="M57" s="3"/>
      <c r="N57" s="3"/>
    </row>
    <row r="58" spans="1:14" ht="18.75" x14ac:dyDescent="0.25">
      <c r="A58" s="47">
        <v>4</v>
      </c>
      <c r="B58" s="47">
        <v>40</v>
      </c>
      <c r="C58" s="47">
        <v>48</v>
      </c>
      <c r="D58" s="47">
        <v>480</v>
      </c>
      <c r="E58" s="47" t="s">
        <v>24</v>
      </c>
      <c r="F58" s="13">
        <v>5000000</v>
      </c>
      <c r="G58" s="13">
        <v>6500000</v>
      </c>
      <c r="H58" s="13">
        <v>7500000</v>
      </c>
      <c r="I58" s="13">
        <v>0</v>
      </c>
      <c r="J58" s="13">
        <v>0</v>
      </c>
      <c r="K58" s="13">
        <v>0</v>
      </c>
      <c r="L58" s="16">
        <v>14000000</v>
      </c>
      <c r="M58" s="3"/>
      <c r="N58" s="3"/>
    </row>
    <row r="59" spans="1:14" ht="18.75" x14ac:dyDescent="0.25">
      <c r="A59" s="47">
        <v>4</v>
      </c>
      <c r="B59" s="47">
        <v>40</v>
      </c>
      <c r="C59" s="47">
        <v>48</v>
      </c>
      <c r="D59" s="47">
        <v>485</v>
      </c>
      <c r="E59" s="47" t="s">
        <v>21</v>
      </c>
      <c r="F59" s="13">
        <v>0</v>
      </c>
      <c r="G59" s="13">
        <v>0</v>
      </c>
      <c r="H59" s="13">
        <v>2400000</v>
      </c>
      <c r="I59" s="13">
        <v>0</v>
      </c>
      <c r="J59" s="13">
        <v>0</v>
      </c>
      <c r="K59" s="13">
        <v>0</v>
      </c>
      <c r="L59" s="16">
        <v>2400000</v>
      </c>
      <c r="M59" s="3"/>
      <c r="N59" s="3"/>
    </row>
    <row r="60" spans="1:14" s="9" customFormat="1" ht="18.75" x14ac:dyDescent="0.25">
      <c r="A60" s="12" t="s">
        <v>12</v>
      </c>
      <c r="B60" s="12" t="s">
        <v>13</v>
      </c>
      <c r="C60" s="12" t="s">
        <v>1</v>
      </c>
      <c r="D60" s="12" t="s">
        <v>1</v>
      </c>
      <c r="E60" s="12" t="s">
        <v>0</v>
      </c>
      <c r="F60" s="11">
        <v>137400000</v>
      </c>
      <c r="G60" s="11">
        <v>88600000</v>
      </c>
      <c r="H60" s="11">
        <v>10534000</v>
      </c>
      <c r="I60" s="16">
        <v>0</v>
      </c>
      <c r="J60" s="16">
        <v>0</v>
      </c>
      <c r="K60" s="11">
        <v>0</v>
      </c>
      <c r="L60" s="49">
        <v>99134000</v>
      </c>
      <c r="M60" s="10"/>
      <c r="N60" s="10"/>
    </row>
    <row r="61" spans="1:14" s="6" customFormat="1" ht="18.75" x14ac:dyDescent="0.25">
      <c r="A61" s="8" t="s">
        <v>12</v>
      </c>
      <c r="B61" s="8" t="s">
        <v>13</v>
      </c>
      <c r="C61" s="8">
        <v>42</v>
      </c>
      <c r="D61" s="8" t="s">
        <v>1</v>
      </c>
      <c r="E61" s="8" t="s">
        <v>38</v>
      </c>
      <c r="F61" s="7">
        <v>46100000</v>
      </c>
      <c r="G61" s="7">
        <v>36300000</v>
      </c>
      <c r="H61" s="7">
        <v>0</v>
      </c>
      <c r="I61" s="7">
        <v>0</v>
      </c>
      <c r="J61" s="13">
        <v>0</v>
      </c>
      <c r="K61" s="7">
        <v>0</v>
      </c>
      <c r="L61" s="42">
        <v>36300000</v>
      </c>
      <c r="M61" s="3"/>
      <c r="N61" s="3"/>
    </row>
    <row r="62" spans="1:14" ht="18.75" x14ac:dyDescent="0.25">
      <c r="A62" s="47" t="s">
        <v>12</v>
      </c>
      <c r="B62" s="47" t="s">
        <v>13</v>
      </c>
      <c r="C62" s="47">
        <v>42</v>
      </c>
      <c r="D62" s="47">
        <v>421</v>
      </c>
      <c r="E62" s="47" t="s">
        <v>37</v>
      </c>
      <c r="F62" s="13">
        <v>4500000</v>
      </c>
      <c r="G62" s="13">
        <v>4500000</v>
      </c>
      <c r="H62" s="13">
        <v>0</v>
      </c>
      <c r="I62" s="13">
        <v>0</v>
      </c>
      <c r="J62" s="13">
        <v>0</v>
      </c>
      <c r="K62" s="13">
        <v>0</v>
      </c>
      <c r="L62" s="16">
        <v>4500000</v>
      </c>
      <c r="M62" s="3"/>
      <c r="N62" s="3"/>
    </row>
    <row r="63" spans="1:14" ht="18.75" x14ac:dyDescent="0.25">
      <c r="A63" s="47" t="s">
        <v>12</v>
      </c>
      <c r="B63" s="47" t="s">
        <v>13</v>
      </c>
      <c r="C63" s="47">
        <v>42</v>
      </c>
      <c r="D63" s="47">
        <v>424</v>
      </c>
      <c r="E63" s="47" t="s">
        <v>35</v>
      </c>
      <c r="F63" s="13">
        <v>9900000</v>
      </c>
      <c r="G63" s="13">
        <v>16500000</v>
      </c>
      <c r="H63" s="13">
        <v>0</v>
      </c>
      <c r="I63" s="13">
        <v>0</v>
      </c>
      <c r="J63" s="13">
        <v>0</v>
      </c>
      <c r="K63" s="13">
        <v>0</v>
      </c>
      <c r="L63" s="16">
        <v>16500000</v>
      </c>
      <c r="M63" s="3"/>
      <c r="N63" s="3"/>
    </row>
    <row r="64" spans="1:14" ht="18.75" x14ac:dyDescent="0.25">
      <c r="A64" s="47" t="s">
        <v>12</v>
      </c>
      <c r="B64" s="47" t="s">
        <v>13</v>
      </c>
      <c r="C64" s="47">
        <v>42</v>
      </c>
      <c r="D64" s="47">
        <v>425</v>
      </c>
      <c r="E64" s="47" t="s">
        <v>34</v>
      </c>
      <c r="F64" s="13">
        <v>22400000</v>
      </c>
      <c r="G64" s="13">
        <v>1500000</v>
      </c>
      <c r="H64" s="13">
        <v>0</v>
      </c>
      <c r="I64" s="13">
        <v>0</v>
      </c>
      <c r="J64" s="13">
        <v>0</v>
      </c>
      <c r="K64" s="13">
        <v>0</v>
      </c>
      <c r="L64" s="16">
        <v>1500000</v>
      </c>
      <c r="M64" s="3"/>
      <c r="N64" s="3"/>
    </row>
    <row r="65" spans="1:14" ht="18.75" x14ac:dyDescent="0.25">
      <c r="A65" s="47" t="s">
        <v>12</v>
      </c>
      <c r="B65" s="47" t="s">
        <v>13</v>
      </c>
      <c r="C65" s="47">
        <v>42</v>
      </c>
      <c r="D65" s="47">
        <v>426</v>
      </c>
      <c r="E65" s="47" t="s">
        <v>33</v>
      </c>
      <c r="F65" s="13">
        <v>9300000</v>
      </c>
      <c r="G65" s="13">
        <v>13800000</v>
      </c>
      <c r="H65" s="13">
        <v>0</v>
      </c>
      <c r="I65" s="13">
        <v>0</v>
      </c>
      <c r="J65" s="13">
        <v>0</v>
      </c>
      <c r="K65" s="13">
        <v>0</v>
      </c>
      <c r="L65" s="16">
        <v>13800000</v>
      </c>
      <c r="M65" s="3"/>
      <c r="N65" s="3"/>
    </row>
    <row r="66" spans="1:14" s="6" customFormat="1" ht="18.75" x14ac:dyDescent="0.25">
      <c r="A66" s="8" t="s">
        <v>12</v>
      </c>
      <c r="B66" s="8" t="s">
        <v>13</v>
      </c>
      <c r="C66" s="8">
        <v>48</v>
      </c>
      <c r="D66" s="8" t="s">
        <v>1</v>
      </c>
      <c r="E66" s="8" t="s">
        <v>25</v>
      </c>
      <c r="F66" s="7">
        <v>91300000</v>
      </c>
      <c r="G66" s="7">
        <v>52300000</v>
      </c>
      <c r="H66" s="7">
        <v>10534000</v>
      </c>
      <c r="I66" s="7">
        <v>0</v>
      </c>
      <c r="J66" s="13">
        <v>0</v>
      </c>
      <c r="K66" s="7">
        <v>0</v>
      </c>
      <c r="L66" s="42">
        <v>62834000</v>
      </c>
      <c r="M66" s="3"/>
      <c r="N66" s="3"/>
    </row>
    <row r="67" spans="1:14" ht="18.75" x14ac:dyDescent="0.25">
      <c r="A67" s="47" t="s">
        <v>12</v>
      </c>
      <c r="B67" s="47" t="s">
        <v>13</v>
      </c>
      <c r="C67" s="47">
        <v>48</v>
      </c>
      <c r="D67" s="47">
        <v>480</v>
      </c>
      <c r="E67" s="47" t="s">
        <v>24</v>
      </c>
      <c r="F67" s="13">
        <v>1000000</v>
      </c>
      <c r="G67" s="13">
        <v>1000000</v>
      </c>
      <c r="H67" s="13">
        <v>4384000</v>
      </c>
      <c r="I67" s="13">
        <v>0</v>
      </c>
      <c r="J67" s="13">
        <v>0</v>
      </c>
      <c r="K67" s="13">
        <v>0</v>
      </c>
      <c r="L67" s="16">
        <v>5384000</v>
      </c>
      <c r="M67" s="3"/>
      <c r="N67" s="3"/>
    </row>
    <row r="68" spans="1:14" ht="18.75" x14ac:dyDescent="0.25">
      <c r="A68" s="47" t="s">
        <v>12</v>
      </c>
      <c r="B68" s="47" t="s">
        <v>13</v>
      </c>
      <c r="C68" s="47">
        <v>48</v>
      </c>
      <c r="D68" s="47">
        <v>481</v>
      </c>
      <c r="E68" s="47" t="s">
        <v>23</v>
      </c>
      <c r="F68" s="13">
        <v>0</v>
      </c>
      <c r="G68" s="13">
        <v>1300000</v>
      </c>
      <c r="H68" s="13">
        <v>0</v>
      </c>
      <c r="I68" s="13">
        <v>0</v>
      </c>
      <c r="J68" s="13">
        <v>0</v>
      </c>
      <c r="K68" s="13">
        <v>0</v>
      </c>
      <c r="L68" s="16">
        <v>1300000</v>
      </c>
      <c r="M68" s="3"/>
      <c r="N68" s="3"/>
    </row>
    <row r="69" spans="1:14" ht="18.75" x14ac:dyDescent="0.25">
      <c r="A69" s="47" t="s">
        <v>12</v>
      </c>
      <c r="B69" s="47" t="s">
        <v>13</v>
      </c>
      <c r="C69" s="47">
        <v>48</v>
      </c>
      <c r="D69" s="47">
        <v>483</v>
      </c>
      <c r="E69" s="47" t="s">
        <v>22</v>
      </c>
      <c r="F69" s="13">
        <v>500000</v>
      </c>
      <c r="G69" s="13">
        <v>1000000</v>
      </c>
      <c r="H69" s="13">
        <v>0</v>
      </c>
      <c r="I69" s="13">
        <v>0</v>
      </c>
      <c r="J69" s="13">
        <v>0</v>
      </c>
      <c r="K69" s="13">
        <v>0</v>
      </c>
      <c r="L69" s="16">
        <v>1000000</v>
      </c>
      <c r="M69" s="3"/>
      <c r="N69" s="3"/>
    </row>
    <row r="70" spans="1:14" ht="18.75" x14ac:dyDescent="0.25">
      <c r="A70" s="47" t="s">
        <v>12</v>
      </c>
      <c r="B70" s="47" t="s">
        <v>13</v>
      </c>
      <c r="C70" s="47">
        <v>48</v>
      </c>
      <c r="D70" s="47">
        <v>485</v>
      </c>
      <c r="E70" s="47" t="s">
        <v>21</v>
      </c>
      <c r="F70" s="13">
        <v>89800000</v>
      </c>
      <c r="G70" s="13">
        <v>49000000</v>
      </c>
      <c r="H70" s="13">
        <v>6150000</v>
      </c>
      <c r="I70" s="13">
        <v>0</v>
      </c>
      <c r="J70" s="13">
        <v>0</v>
      </c>
      <c r="K70" s="13">
        <v>0</v>
      </c>
      <c r="L70" s="16">
        <v>55150000</v>
      </c>
      <c r="M70" s="3"/>
      <c r="N70" s="3"/>
    </row>
    <row r="71" spans="1:14" s="9" customFormat="1" ht="18.75" x14ac:dyDescent="0.25">
      <c r="A71" s="12" t="s">
        <v>12</v>
      </c>
      <c r="B71" s="12" t="s">
        <v>11</v>
      </c>
      <c r="C71" s="12" t="s">
        <v>1</v>
      </c>
      <c r="D71" s="12" t="s">
        <v>1</v>
      </c>
      <c r="E71" s="12" t="s">
        <v>10</v>
      </c>
      <c r="F71" s="11">
        <v>0</v>
      </c>
      <c r="G71" s="11">
        <v>200000000</v>
      </c>
      <c r="H71" s="11">
        <v>0</v>
      </c>
      <c r="I71" s="16">
        <v>0</v>
      </c>
      <c r="J71" s="16">
        <v>0</v>
      </c>
      <c r="K71" s="11">
        <v>0</v>
      </c>
      <c r="L71" s="49">
        <v>200000000</v>
      </c>
      <c r="M71" s="10"/>
      <c r="N71" s="10"/>
    </row>
    <row r="72" spans="1:14" s="6" customFormat="1" ht="18.75" x14ac:dyDescent="0.25">
      <c r="A72" s="8" t="s">
        <v>12</v>
      </c>
      <c r="B72" s="8" t="s">
        <v>11</v>
      </c>
      <c r="C72" s="8">
        <v>46</v>
      </c>
      <c r="D72" s="8" t="s">
        <v>1</v>
      </c>
      <c r="E72" s="8" t="s">
        <v>30</v>
      </c>
      <c r="F72" s="7">
        <v>0</v>
      </c>
      <c r="G72" s="7">
        <v>200000000</v>
      </c>
      <c r="H72" s="7">
        <v>0</v>
      </c>
      <c r="I72" s="7">
        <v>0</v>
      </c>
      <c r="J72" s="13">
        <v>0</v>
      </c>
      <c r="K72" s="7">
        <v>0</v>
      </c>
      <c r="L72" s="42">
        <v>200000000</v>
      </c>
      <c r="M72" s="3"/>
      <c r="N72" s="3"/>
    </row>
    <row r="73" spans="1:14" ht="19.5" thickBot="1" x14ac:dyDescent="0.3">
      <c r="A73" s="5" t="s">
        <v>12</v>
      </c>
      <c r="B73" s="5" t="s">
        <v>11</v>
      </c>
      <c r="C73" s="5">
        <v>46</v>
      </c>
      <c r="D73" s="5">
        <v>461</v>
      </c>
      <c r="E73" s="5" t="s">
        <v>28</v>
      </c>
      <c r="F73" s="4">
        <v>0</v>
      </c>
      <c r="G73" s="4">
        <v>200000000</v>
      </c>
      <c r="H73" s="4">
        <v>0</v>
      </c>
      <c r="I73" s="4">
        <v>0</v>
      </c>
      <c r="J73" s="4">
        <v>0</v>
      </c>
      <c r="K73" s="4">
        <v>0</v>
      </c>
      <c r="L73" s="41">
        <v>200000000</v>
      </c>
      <c r="M73" s="3"/>
      <c r="N73" s="3"/>
    </row>
    <row r="74" spans="1:14" ht="15.75" thickTop="1" x14ac:dyDescent="0.25"/>
  </sheetData>
  <autoFilter ref="A2:G73"/>
  <mergeCells count="5">
    <mergeCell ref="I1:I2"/>
    <mergeCell ref="J1:J2"/>
    <mergeCell ref="K1:K2"/>
    <mergeCell ref="L1:L2"/>
    <mergeCell ref="G1:H1"/>
  </mergeCells>
  <printOptions horizontalCentered="1" verticalCentered="1"/>
  <pageMargins left="0" right="0" top="0.5" bottom="0.25" header="0.05" footer="0.05"/>
  <pageSetup paperSize="9" scale="68" fitToWidth="2" fitToHeight="2" orientation="landscape" verticalDpi="0" r:id="rId1"/>
  <rowBreaks count="1" manualBreakCount="1">
    <brk id="4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E4" workbookViewId="0">
      <selection activeCell="J14" sqref="J14"/>
    </sheetView>
  </sheetViews>
  <sheetFormatPr defaultRowHeight="18.75" x14ac:dyDescent="0.35"/>
  <cols>
    <col min="1" max="1" width="15.140625" style="19" bestFit="1" customWidth="1"/>
    <col min="2" max="2" width="14.140625" style="20" bestFit="1" customWidth="1"/>
    <col min="3" max="3" width="14.140625" style="19" customWidth="1"/>
    <col min="4" max="4" width="12.42578125" style="19" bestFit="1" customWidth="1"/>
    <col min="5" max="5" width="47.28515625" style="21" customWidth="1"/>
    <col min="6" max="6" width="30.140625" style="20" hidden="1" customWidth="1"/>
    <col min="7" max="7" width="20.5703125" style="20" customWidth="1"/>
    <col min="8" max="8" width="15.85546875" style="19" customWidth="1"/>
    <col min="9" max="10" width="22.85546875" style="19" customWidth="1"/>
    <col min="11" max="11" width="13.140625" style="19" customWidth="1"/>
    <col min="12" max="12" width="12.42578125" style="19" bestFit="1" customWidth="1"/>
    <col min="13" max="16384" width="9.140625" style="19"/>
  </cols>
  <sheetData>
    <row r="1" spans="1:12" ht="18.75" customHeight="1" x14ac:dyDescent="0.35">
      <c r="A1" s="50" t="s">
        <v>9</v>
      </c>
      <c r="B1" s="50"/>
      <c r="C1" s="50"/>
      <c r="D1" s="50"/>
      <c r="E1" s="50"/>
      <c r="F1" s="50"/>
      <c r="G1" s="50"/>
      <c r="H1" s="27"/>
      <c r="I1" s="27"/>
      <c r="J1" s="27"/>
    </row>
    <row r="2" spans="1:12" ht="18.75" customHeight="1" x14ac:dyDescent="0.35">
      <c r="A2" s="14"/>
      <c r="B2" s="14"/>
      <c r="C2" s="14"/>
      <c r="D2" s="14"/>
      <c r="E2" s="14"/>
      <c r="F2" s="14"/>
      <c r="G2" s="14"/>
      <c r="H2" s="27"/>
      <c r="I2" s="27"/>
      <c r="J2" s="27"/>
    </row>
    <row r="3" spans="1:12" ht="57" thickBot="1" x14ac:dyDescent="0.4">
      <c r="A3" s="18" t="s">
        <v>20</v>
      </c>
      <c r="B3" s="18" t="s">
        <v>19</v>
      </c>
      <c r="C3" s="18" t="s">
        <v>18</v>
      </c>
      <c r="D3" s="18" t="s">
        <v>17</v>
      </c>
      <c r="E3" s="18" t="s">
        <v>16</v>
      </c>
      <c r="F3" s="18" t="s">
        <v>15</v>
      </c>
      <c r="G3" s="18" t="s">
        <v>14</v>
      </c>
      <c r="H3" s="18" t="s">
        <v>4</v>
      </c>
      <c r="I3" s="18" t="s">
        <v>7</v>
      </c>
      <c r="J3" s="18" t="s">
        <v>45</v>
      </c>
      <c r="K3" s="18" t="s">
        <v>6</v>
      </c>
      <c r="L3" s="18" t="s">
        <v>5</v>
      </c>
    </row>
    <row r="4" spans="1:12" ht="19.5" thickTop="1" x14ac:dyDescent="0.35">
      <c r="A4" s="25">
        <v>2</v>
      </c>
      <c r="B4" s="25"/>
      <c r="C4" s="25"/>
      <c r="D4" s="25"/>
      <c r="E4" s="25"/>
      <c r="F4" s="26">
        <f>F5</f>
        <v>123320000</v>
      </c>
      <c r="G4" s="26">
        <f>F4</f>
        <v>123320000</v>
      </c>
      <c r="H4" s="26">
        <f>H5</f>
        <v>28000</v>
      </c>
      <c r="I4" s="26">
        <f>I5</f>
        <v>0</v>
      </c>
      <c r="J4" s="26">
        <v>0</v>
      </c>
      <c r="K4" s="26">
        <f>K5</f>
        <v>788000</v>
      </c>
      <c r="L4" s="22">
        <f>G4+H4+I4+K4+J4</f>
        <v>124136000</v>
      </c>
    </row>
    <row r="5" spans="1:12" ht="27" customHeight="1" x14ac:dyDescent="0.35">
      <c r="B5" s="20">
        <v>20</v>
      </c>
      <c r="C5" s="19" t="str">
        <f>D5</f>
        <v>Вкупно</v>
      </c>
      <c r="D5" s="19" t="s">
        <v>1</v>
      </c>
      <c r="E5" s="14" t="s">
        <v>3</v>
      </c>
      <c r="F5" s="23">
        <f>'Расходи по програми'!F3</f>
        <v>123320000</v>
      </c>
      <c r="G5" s="23">
        <f>'Расходи по програми'!G3</f>
        <v>122820000</v>
      </c>
      <c r="H5" s="23">
        <f>'Расходи по програми'!H3</f>
        <v>28000</v>
      </c>
      <c r="I5" s="23">
        <f>'Расходи по програми'!I3</f>
        <v>0</v>
      </c>
      <c r="J5" s="23">
        <v>0</v>
      </c>
      <c r="K5" s="23">
        <f>'Расходи по програми'!J3</f>
        <v>788000</v>
      </c>
      <c r="L5" s="22">
        <f t="shared" ref="L5:L9" si="0">G5+H5+I5+K5+J5</f>
        <v>123636000</v>
      </c>
    </row>
    <row r="6" spans="1:12" ht="27" customHeight="1" x14ac:dyDescent="0.35">
      <c r="A6" s="25">
        <v>4</v>
      </c>
      <c r="B6" s="25"/>
      <c r="C6" s="25"/>
      <c r="D6" s="25"/>
      <c r="E6" s="25"/>
      <c r="F6" s="24">
        <f>F7</f>
        <v>18459000</v>
      </c>
      <c r="G6" s="24">
        <f>G7</f>
        <v>18459000</v>
      </c>
      <c r="H6" s="24">
        <f>H7</f>
        <v>13000000</v>
      </c>
      <c r="I6" s="24">
        <f>I7</f>
        <v>0</v>
      </c>
      <c r="J6" s="24">
        <v>0</v>
      </c>
      <c r="K6" s="24">
        <f>K7</f>
        <v>8000000</v>
      </c>
      <c r="L6" s="22">
        <f t="shared" si="0"/>
        <v>39459000</v>
      </c>
    </row>
    <row r="7" spans="1:12" ht="27" customHeight="1" x14ac:dyDescent="0.35">
      <c r="B7" s="20">
        <v>40</v>
      </c>
      <c r="C7" s="19" t="str">
        <f>D7</f>
        <v>Вкупно</v>
      </c>
      <c r="D7" s="19" t="s">
        <v>1</v>
      </c>
      <c r="E7" s="14" t="s">
        <v>2</v>
      </c>
      <c r="F7" s="23">
        <f>'Расходи по програми'!F20</f>
        <v>18459000</v>
      </c>
      <c r="G7" s="23">
        <f>'Расходи по програми'!G20</f>
        <v>18459000</v>
      </c>
      <c r="H7" s="23">
        <f>'Расходи по програми'!H20</f>
        <v>13000000</v>
      </c>
      <c r="I7" s="23">
        <f>'Расходи по програми'!I20</f>
        <v>0</v>
      </c>
      <c r="J7" s="23">
        <v>0</v>
      </c>
      <c r="K7" s="23">
        <f>'Расходи по програми'!J20</f>
        <v>8000000</v>
      </c>
      <c r="L7" s="22">
        <f t="shared" si="0"/>
        <v>39459000</v>
      </c>
    </row>
    <row r="8" spans="1:12" ht="27" customHeight="1" x14ac:dyDescent="0.35">
      <c r="A8" s="25" t="s">
        <v>12</v>
      </c>
      <c r="B8" s="25"/>
      <c r="C8" s="25"/>
      <c r="D8" s="25"/>
      <c r="E8" s="25"/>
      <c r="F8" s="24">
        <f>F9+F10</f>
        <v>137400000</v>
      </c>
      <c r="G8" s="24">
        <f>G9+G10</f>
        <v>288600000</v>
      </c>
      <c r="H8" s="24">
        <f>H9+H10</f>
        <v>10534000</v>
      </c>
      <c r="I8" s="24">
        <f>I9+I10</f>
        <v>0</v>
      </c>
      <c r="J8" s="24">
        <v>0</v>
      </c>
      <c r="K8" s="24">
        <f>K9+K10</f>
        <v>0</v>
      </c>
      <c r="L8" s="22">
        <f t="shared" si="0"/>
        <v>299134000</v>
      </c>
    </row>
    <row r="9" spans="1:12" ht="27" customHeight="1" x14ac:dyDescent="0.35">
      <c r="A9" s="20" t="s">
        <v>12</v>
      </c>
      <c r="B9" s="20" t="s">
        <v>13</v>
      </c>
      <c r="C9" s="19" t="str">
        <f>D9</f>
        <v>Вкупно</v>
      </c>
      <c r="D9" s="19" t="s">
        <v>1</v>
      </c>
      <c r="E9" s="14" t="s">
        <v>0</v>
      </c>
      <c r="F9" s="23">
        <f>'Расходи по програми'!F34</f>
        <v>137400000</v>
      </c>
      <c r="G9" s="23">
        <f>'Расходи по програми'!G34</f>
        <v>88600000</v>
      </c>
      <c r="H9" s="23">
        <f>'Расходи по програми'!H34</f>
        <v>10534000</v>
      </c>
      <c r="I9" s="23">
        <f>'Расходи по програми'!I34</f>
        <v>0</v>
      </c>
      <c r="J9" s="23">
        <v>0</v>
      </c>
      <c r="K9" s="23">
        <f>'Расходи по програми'!J34</f>
        <v>0</v>
      </c>
      <c r="L9" s="22">
        <f t="shared" si="0"/>
        <v>99134000</v>
      </c>
    </row>
    <row r="10" spans="1:12" ht="33" customHeight="1" x14ac:dyDescent="0.35">
      <c r="A10" s="20" t="s">
        <v>12</v>
      </c>
      <c r="B10" s="20" t="s">
        <v>11</v>
      </c>
      <c r="C10" s="19" t="str">
        <f>D10</f>
        <v>Вкупно</v>
      </c>
      <c r="D10" s="19" t="s">
        <v>1</v>
      </c>
      <c r="E10" s="14" t="s">
        <v>10</v>
      </c>
      <c r="F10" s="23">
        <f>'Расходи по програми'!F45</f>
        <v>0</v>
      </c>
      <c r="G10" s="23">
        <f>'Расходи по програми'!G45</f>
        <v>200000000</v>
      </c>
      <c r="H10" s="23">
        <f>'Расходи по програми'!H45</f>
        <v>0</v>
      </c>
      <c r="I10" s="23">
        <f>'Расходи по програми'!I45</f>
        <v>0</v>
      </c>
      <c r="J10" s="23">
        <v>0</v>
      </c>
      <c r="K10" s="23">
        <f>'Расходи по програми'!J45</f>
        <v>0</v>
      </c>
      <c r="L10" s="22">
        <f>G10+H10+I10+K10+J10</f>
        <v>200000000</v>
      </c>
    </row>
    <row r="11" spans="1:12" ht="27" customHeight="1" x14ac:dyDescent="0.35"/>
    <row r="12" spans="1:12" ht="27" customHeight="1" x14ac:dyDescent="0.35"/>
    <row r="13" spans="1:12" ht="27" customHeight="1" x14ac:dyDescent="0.35"/>
    <row r="14" spans="1:12" ht="27" customHeight="1" x14ac:dyDescent="0.35"/>
    <row r="15" spans="1:12" ht="27" customHeight="1" x14ac:dyDescent="0.35"/>
    <row r="16" spans="1:12" ht="27" customHeight="1" x14ac:dyDescent="0.35"/>
    <row r="17" ht="27" customHeight="1" x14ac:dyDescent="0.35"/>
    <row r="18" ht="27" customHeight="1" x14ac:dyDescent="0.35"/>
    <row r="19" ht="27" customHeight="1" x14ac:dyDescent="0.35"/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B10" workbookViewId="0">
      <selection activeCell="J14" sqref="J14"/>
    </sheetView>
  </sheetViews>
  <sheetFormatPr defaultRowHeight="15" x14ac:dyDescent="0.25"/>
  <cols>
    <col min="1" max="1" width="14.140625" style="28" customWidth="1"/>
    <col min="2" max="2" width="15" style="28" customWidth="1"/>
    <col min="3" max="3" width="11.7109375" style="28" bestFit="1" customWidth="1"/>
    <col min="4" max="4" width="9.140625" style="28"/>
    <col min="5" max="5" width="36.28515625" style="28" customWidth="1"/>
    <col min="6" max="6" width="27.28515625" style="28" hidden="1" customWidth="1"/>
    <col min="7" max="7" width="20.5703125" style="28" customWidth="1"/>
    <col min="8" max="8" width="20.42578125" style="28" customWidth="1"/>
    <col min="9" max="9" width="20.7109375" style="28" bestFit="1" customWidth="1"/>
    <col min="10" max="10" width="11.42578125" style="28" customWidth="1"/>
    <col min="11" max="11" width="11.85546875" style="28" bestFit="1" customWidth="1"/>
    <col min="12" max="12" width="12.42578125" style="28" bestFit="1" customWidth="1"/>
    <col min="13" max="16384" width="9.140625" style="28"/>
  </cols>
  <sheetData>
    <row r="1" spans="1:12" s="19" customFormat="1" ht="18.75" x14ac:dyDescent="0.35">
      <c r="A1" s="50" t="s">
        <v>9</v>
      </c>
      <c r="B1" s="50"/>
      <c r="C1" s="50"/>
      <c r="D1" s="50"/>
      <c r="E1" s="50"/>
      <c r="F1" s="50"/>
      <c r="G1" s="50"/>
      <c r="H1" s="27"/>
      <c r="I1" s="27"/>
      <c r="J1" s="27"/>
    </row>
    <row r="2" spans="1:12" s="19" customFormat="1" ht="18.75" x14ac:dyDescent="0.35">
      <c r="A2" s="14"/>
      <c r="B2" s="14"/>
      <c r="C2" s="14"/>
      <c r="D2" s="14"/>
      <c r="E2" s="14"/>
      <c r="F2" s="14"/>
      <c r="G2" s="14"/>
      <c r="H2" s="27"/>
      <c r="I2" s="27"/>
      <c r="J2" s="27"/>
    </row>
    <row r="3" spans="1:12" s="19" customFormat="1" ht="57" thickBot="1" x14ac:dyDescent="0.4">
      <c r="A3" s="33" t="s">
        <v>20</v>
      </c>
      <c r="B3" s="33" t="s">
        <v>19</v>
      </c>
      <c r="C3" s="33" t="s">
        <v>18</v>
      </c>
      <c r="D3" s="33" t="s">
        <v>17</v>
      </c>
      <c r="E3" s="33" t="s">
        <v>16</v>
      </c>
      <c r="F3" s="18" t="s">
        <v>15</v>
      </c>
      <c r="G3" s="18" t="s">
        <v>14</v>
      </c>
      <c r="H3" s="32" t="s">
        <v>4</v>
      </c>
      <c r="I3" s="18" t="s">
        <v>7</v>
      </c>
      <c r="J3" s="18" t="s">
        <v>45</v>
      </c>
      <c r="K3" s="18" t="s">
        <v>6</v>
      </c>
      <c r="L3" s="18" t="s">
        <v>5</v>
      </c>
    </row>
    <row r="4" spans="1:12" s="15" customFormat="1" ht="19.5" thickTop="1" x14ac:dyDescent="0.35">
      <c r="A4" s="25" t="s">
        <v>41</v>
      </c>
      <c r="B4" s="25" t="s">
        <v>40</v>
      </c>
      <c r="C4" s="29">
        <v>40</v>
      </c>
      <c r="D4" s="29" t="s">
        <v>1</v>
      </c>
      <c r="E4" s="17" t="s">
        <v>39</v>
      </c>
      <c r="F4" s="30">
        <f>'Расходи по програми'!F4+'Расходи по програми'!F21</f>
        <v>81279000</v>
      </c>
      <c r="G4" s="30">
        <f>'Расходи по програми'!G4+'Расходи по програми'!G21</f>
        <v>81279000</v>
      </c>
      <c r="H4" s="30">
        <f>'Расходи по програми'!H4+'Расходи по програми'!H21</f>
        <v>0</v>
      </c>
      <c r="I4" s="30">
        <f>'Расходи по програми'!I4+'Расходи по програми'!I21</f>
        <v>0</v>
      </c>
      <c r="J4" s="30">
        <v>0</v>
      </c>
      <c r="K4" s="30">
        <f>'Расходи по програми'!J4+'Расходи по програми'!J21</f>
        <v>0</v>
      </c>
      <c r="L4" s="16">
        <f>G4+J4+H4+I4+K4</f>
        <v>81279000</v>
      </c>
    </row>
    <row r="5" spans="1:12" ht="18.75" x14ac:dyDescent="0.35">
      <c r="A5" s="20"/>
      <c r="B5" s="20"/>
      <c r="C5" s="19"/>
      <c r="D5" s="19">
        <v>401</v>
      </c>
      <c r="E5" s="14" t="str">
        <f>'Расходи по програми'!E5</f>
        <v>Основни плати</v>
      </c>
      <c r="F5" s="23">
        <f>'Расходи по програми'!F5+'Расходи по програми'!F22</f>
        <v>59400000</v>
      </c>
      <c r="G5" s="23">
        <f>'Расходи по програми'!G5+'Расходи по програми'!G22</f>
        <v>59400000</v>
      </c>
      <c r="H5" s="23">
        <f>'Расходи по програми'!H5+'Расходи по програми'!H22</f>
        <v>0</v>
      </c>
      <c r="I5" s="23">
        <f>'Расходи по програми'!I5+'Расходи по програми'!I22</f>
        <v>0</v>
      </c>
      <c r="J5" s="23">
        <v>0</v>
      </c>
      <c r="K5" s="23">
        <f>'Расходи по програми'!J5+'Расходи по програми'!J22</f>
        <v>0</v>
      </c>
      <c r="L5" s="16">
        <f t="shared" ref="L5:L6" si="0">G5+J5+H5+I5+K5</f>
        <v>59400000</v>
      </c>
    </row>
    <row r="6" spans="1:12" ht="18.75" x14ac:dyDescent="0.35">
      <c r="A6" s="20"/>
      <c r="B6" s="20"/>
      <c r="C6" s="19"/>
      <c r="D6" s="19">
        <v>402</v>
      </c>
      <c r="E6" s="14" t="str">
        <f>'Расходи по програми'!E6</f>
        <v>Придонеси и социајално осигурување</v>
      </c>
      <c r="F6" s="23">
        <f>'Расходи по програми'!F6+'Расходи по програми'!F23</f>
        <v>21879000</v>
      </c>
      <c r="G6" s="23">
        <f>'Расходи по програми'!G6+'Расходи по програми'!G23</f>
        <v>21879000</v>
      </c>
      <c r="H6" s="23">
        <f>'Расходи по програми'!H6+'Расходи по програми'!H23</f>
        <v>0</v>
      </c>
      <c r="I6" s="23">
        <f>'Расходи по програми'!I6+'Расходи по програми'!I23</f>
        <v>0</v>
      </c>
      <c r="J6" s="23">
        <v>0</v>
      </c>
      <c r="K6" s="23">
        <f>'Расходи по програми'!J6+'Расходи по програми'!J23</f>
        <v>0</v>
      </c>
      <c r="L6" s="16">
        <f t="shared" si="0"/>
        <v>21879000</v>
      </c>
    </row>
    <row r="7" spans="1:12" s="15" customFormat="1" ht="18.75" x14ac:dyDescent="0.35">
      <c r="A7" s="25" t="s">
        <v>27</v>
      </c>
      <c r="B7" s="25" t="s">
        <v>26</v>
      </c>
      <c r="C7" s="29">
        <v>42</v>
      </c>
      <c r="D7" s="29" t="s">
        <v>1</v>
      </c>
      <c r="E7" s="17" t="s">
        <v>38</v>
      </c>
      <c r="F7" s="16">
        <f>'Расходи по програми'!F7+'Расходи по програми'!F24+'Расходи по програми'!F35</f>
        <v>67300000</v>
      </c>
      <c r="G7" s="16">
        <f>'Расходи по програми'!G7+'Расходи по програми'!G24+'Расходи по програми'!G35</f>
        <v>56000000</v>
      </c>
      <c r="H7" s="16">
        <f>'Расходи по програми'!H7+'Расходи по програми'!H24+'Расходи по програми'!H35</f>
        <v>3128000</v>
      </c>
      <c r="I7" s="16">
        <f>'Расходи по програми'!I7+'Расходи по програми'!I24+'Расходи по програми'!I35</f>
        <v>0</v>
      </c>
      <c r="J7" s="16">
        <v>0</v>
      </c>
      <c r="K7" s="16">
        <f>'Расходи по програми'!J7+'Расходи по програми'!J24+'Расходи по програми'!J35</f>
        <v>8788000</v>
      </c>
      <c r="L7" s="16">
        <f>G7+J7+H7+I7+K7</f>
        <v>67916000</v>
      </c>
    </row>
    <row r="8" spans="1:12" ht="18.75" x14ac:dyDescent="0.35">
      <c r="A8" s="20"/>
      <c r="B8" s="20"/>
      <c r="C8" s="19"/>
      <c r="D8" s="19">
        <v>420</v>
      </c>
      <c r="E8" s="14" t="str">
        <f>'Расходи по програми'!E25</f>
        <v>Патни и дневни расходи</v>
      </c>
      <c r="F8" s="13">
        <f>'Расходи по програми'!F8+'Расходи по програми'!F25</f>
        <v>2700000</v>
      </c>
      <c r="G8" s="13">
        <v>2600000</v>
      </c>
      <c r="H8" s="13">
        <f>'Расходи по програми'!H8+'Расходи по програми'!H25</f>
        <v>28000</v>
      </c>
      <c r="I8" s="13">
        <f>'Расходи по програми'!I8+'Расходи по програми'!I25</f>
        <v>0</v>
      </c>
      <c r="J8" s="13">
        <v>0</v>
      </c>
      <c r="K8" s="13">
        <f>'Расходи по програми'!J8+'Расходи по програми'!J25</f>
        <v>2788000</v>
      </c>
      <c r="L8" s="16">
        <f>G8+J8+H8+I8+K8</f>
        <v>5416000</v>
      </c>
    </row>
    <row r="9" spans="1:12" ht="37.5" x14ac:dyDescent="0.35">
      <c r="A9" s="20"/>
      <c r="B9" s="20"/>
      <c r="C9" s="19"/>
      <c r="D9" s="19">
        <v>421</v>
      </c>
      <c r="E9" s="21" t="s">
        <v>37</v>
      </c>
      <c r="F9" s="13">
        <f>'Расходи по програми'!F9+'Расходи по програми'!F26+'Расходи по програми'!F36</f>
        <v>14500000</v>
      </c>
      <c r="G9" s="13">
        <f>'Расходи по програми'!G9+'Расходи по програми'!G26+'Расходи по програми'!G36</f>
        <v>13400000</v>
      </c>
      <c r="H9" s="13">
        <f>'Расходи по програми'!H9+'Расходи по програми'!H26+'Расходи по програми'!H36</f>
        <v>900000</v>
      </c>
      <c r="I9" s="13">
        <f>'Расходи по програми'!I9+'Расходи по програми'!I26+'Расходи по програми'!I36</f>
        <v>0</v>
      </c>
      <c r="J9" s="13">
        <v>0</v>
      </c>
      <c r="K9" s="13">
        <f>'Расходи по програми'!J9+'Расходи по програми'!J26+'Расходи по програми'!J36</f>
        <v>0</v>
      </c>
      <c r="L9" s="16">
        <f t="shared" ref="L9:L21" si="1">G9+J9+H9+I9+K9</f>
        <v>14300000</v>
      </c>
    </row>
    <row r="10" spans="1:12" ht="18.75" x14ac:dyDescent="0.35">
      <c r="A10" s="20"/>
      <c r="B10" s="20"/>
      <c r="C10" s="19"/>
      <c r="D10" s="19">
        <v>423</v>
      </c>
      <c r="E10" s="21" t="s">
        <v>36</v>
      </c>
      <c r="F10" s="13">
        <f>'Расходи по програми'!F10+'Расходи по програми'!F27</f>
        <v>700000</v>
      </c>
      <c r="G10" s="13">
        <f>'Расходи по програми'!G10+'Расходи по програми'!G27</f>
        <v>700000</v>
      </c>
      <c r="H10" s="13">
        <f>'Расходи по програми'!H10+'Расходи по програми'!H27</f>
        <v>0</v>
      </c>
      <c r="I10" s="13">
        <f>'Расходи по програми'!I10+'Расходи по програми'!I27</f>
        <v>0</v>
      </c>
      <c r="J10" s="13">
        <v>0</v>
      </c>
      <c r="K10" s="13">
        <f>'Расходи по програми'!J10+'Расходи по програми'!J27</f>
        <v>0</v>
      </c>
      <c r="L10" s="16">
        <f t="shared" si="1"/>
        <v>700000</v>
      </c>
    </row>
    <row r="11" spans="1:12" ht="18.75" x14ac:dyDescent="0.35">
      <c r="A11" s="20"/>
      <c r="B11" s="20"/>
      <c r="C11" s="19"/>
      <c r="D11" s="19">
        <v>424</v>
      </c>
      <c r="E11" s="21" t="s">
        <v>35</v>
      </c>
      <c r="F11" s="13">
        <f>'Расходи по програми'!F11+'Расходи по програми'!F28+'Расходи по програми'!F37</f>
        <v>11500000</v>
      </c>
      <c r="G11" s="13">
        <f>'Расходи по програми'!G11+'Расходи по програми'!G28+'Расходи по програми'!G37</f>
        <v>18000000</v>
      </c>
      <c r="H11" s="13">
        <f>'Расходи по програми'!H11+'Расходи по програми'!H28+'Расходи по програми'!H37</f>
        <v>200000</v>
      </c>
      <c r="I11" s="13">
        <f>'Расходи по програми'!I11+'Расходи по програми'!I28+'Расходи по програми'!I37</f>
        <v>0</v>
      </c>
      <c r="J11" s="13">
        <v>0</v>
      </c>
      <c r="K11" s="13">
        <f>'Расходи по програми'!J11+'Расходи по програми'!J28+'Расходи по програми'!J37</f>
        <v>0</v>
      </c>
      <c r="L11" s="16">
        <f t="shared" si="1"/>
        <v>18200000</v>
      </c>
    </row>
    <row r="12" spans="1:12" ht="18.75" x14ac:dyDescent="0.35">
      <c r="A12" s="20"/>
      <c r="B12" s="20"/>
      <c r="C12" s="19"/>
      <c r="D12" s="19">
        <v>425</v>
      </c>
      <c r="E12" s="21" t="s">
        <v>34</v>
      </c>
      <c r="F12" s="13">
        <f>'Расходи по програми'!F12+'Расходи по програми'!F29+'Расходи по програми'!F38</f>
        <v>26400000</v>
      </c>
      <c r="G12" s="13">
        <f>'Расходи по програми'!G12+'Расходи по програми'!G29+'Расходи по програми'!G38</f>
        <v>5200000</v>
      </c>
      <c r="H12" s="13">
        <f>'Расходи по програми'!H12+'Расходи по програми'!H29+'Расходи по програми'!H38</f>
        <v>2000000</v>
      </c>
      <c r="I12" s="13">
        <f>'Расходи по програми'!I12+'Расходи по програми'!I29+'Расходи по програми'!I38</f>
        <v>0</v>
      </c>
      <c r="J12" s="13">
        <v>0</v>
      </c>
      <c r="K12" s="13">
        <f>'Расходи по програми'!J12+'Расходи по програми'!J29+'Расходи по програми'!J38</f>
        <v>6000000</v>
      </c>
      <c r="L12" s="16">
        <f t="shared" si="1"/>
        <v>13200000</v>
      </c>
    </row>
    <row r="13" spans="1:12" ht="18.75" x14ac:dyDescent="0.35">
      <c r="A13" s="20"/>
      <c r="B13" s="20"/>
      <c r="C13" s="19"/>
      <c r="D13" s="19">
        <v>426</v>
      </c>
      <c r="E13" s="21" t="s">
        <v>33</v>
      </c>
      <c r="F13" s="13">
        <f>'Расходи по програми'!F13+'Расходи по програми'!F30+'Расходи по програми'!F39</f>
        <v>11500000</v>
      </c>
      <c r="G13" s="13">
        <f>'Расходи по програми'!G13+'Расходи по програми'!G30+'Расходи по програми'!G39</f>
        <v>16000000</v>
      </c>
      <c r="H13" s="13">
        <f>'Расходи по програми'!H13+'Расходи по програми'!H30+'Расходи по програми'!H39</f>
        <v>0</v>
      </c>
      <c r="I13" s="13">
        <f>'Расходи по програми'!I13+'Расходи по програми'!I30+'Расходи по програми'!I39</f>
        <v>0</v>
      </c>
      <c r="J13" s="13">
        <v>0</v>
      </c>
      <c r="K13" s="13">
        <f>'Расходи по програми'!J13+'Расходи по програми'!J30+'Расходи по програми'!J39</f>
        <v>0</v>
      </c>
      <c r="L13" s="16">
        <f t="shared" si="1"/>
        <v>16000000</v>
      </c>
    </row>
    <row r="14" spans="1:12" s="15" customFormat="1" ht="18.75" x14ac:dyDescent="0.35">
      <c r="A14" s="25" t="s">
        <v>32</v>
      </c>
      <c r="B14" s="25" t="s">
        <v>31</v>
      </c>
      <c r="C14" s="29">
        <v>46</v>
      </c>
      <c r="D14" s="29" t="s">
        <v>1</v>
      </c>
      <c r="E14" s="31" t="s">
        <v>30</v>
      </c>
      <c r="F14" s="16">
        <f>'Расходи по програми'!F14+'Расходи по програми'!F46</f>
        <v>33000000</v>
      </c>
      <c r="G14" s="16">
        <f>'Расходи по програми'!G14+'Расходи по програми'!G46</f>
        <v>233000000</v>
      </c>
      <c r="H14" s="16">
        <f>'Расходи по програми'!H14+'Расходи по програми'!H46</f>
        <v>0</v>
      </c>
      <c r="I14" s="16">
        <f>'Расходи по програми'!I14+'Расходи по програми'!I46</f>
        <v>0</v>
      </c>
      <c r="J14" s="16">
        <v>0</v>
      </c>
      <c r="K14" s="16">
        <f>'Расходи по програми'!J14+'Расходи по програми'!J46</f>
        <v>0</v>
      </c>
      <c r="L14" s="16">
        <f t="shared" si="1"/>
        <v>233000000</v>
      </c>
    </row>
    <row r="15" spans="1:12" ht="18.75" x14ac:dyDescent="0.35">
      <c r="A15" s="20"/>
      <c r="B15" s="20"/>
      <c r="C15" s="19"/>
      <c r="D15" s="19">
        <v>464</v>
      </c>
      <c r="E15" s="21" t="s">
        <v>29</v>
      </c>
      <c r="F15" s="13">
        <f>'Расходи по програми'!F15</f>
        <v>33000000</v>
      </c>
      <c r="G15" s="13">
        <f>'Расходи по програми'!G15</f>
        <v>33000000</v>
      </c>
      <c r="H15" s="13">
        <f>'Расходи по програми'!H15</f>
        <v>0</v>
      </c>
      <c r="I15" s="13">
        <f>'Расходи по програми'!I15</f>
        <v>0</v>
      </c>
      <c r="J15" s="13">
        <v>0</v>
      </c>
      <c r="K15" s="13">
        <f>'Расходи по програми'!J15</f>
        <v>0</v>
      </c>
      <c r="L15" s="16">
        <f t="shared" si="1"/>
        <v>33000000</v>
      </c>
    </row>
    <row r="16" spans="1:12" ht="18.75" x14ac:dyDescent="0.35">
      <c r="A16" s="20"/>
      <c r="B16" s="20"/>
      <c r="C16" s="19"/>
      <c r="D16" s="19">
        <v>461</v>
      </c>
      <c r="E16" s="21" t="s">
        <v>28</v>
      </c>
      <c r="F16" s="13">
        <f>'Расходи по програми'!F47</f>
        <v>0</v>
      </c>
      <c r="G16" s="13">
        <f>'Расходи по програми'!G47</f>
        <v>200000000</v>
      </c>
      <c r="H16" s="13">
        <f>'Расходи по програми'!H47</f>
        <v>0</v>
      </c>
      <c r="I16" s="13">
        <f>'Расходи по програми'!I47</f>
        <v>0</v>
      </c>
      <c r="J16" s="13">
        <v>0</v>
      </c>
      <c r="K16" s="13">
        <f>'Расходи по програми'!J47</f>
        <v>0</v>
      </c>
      <c r="L16" s="16">
        <f t="shared" si="1"/>
        <v>200000000</v>
      </c>
    </row>
    <row r="17" spans="1:12" s="15" customFormat="1" ht="18.75" x14ac:dyDescent="0.35">
      <c r="A17" s="25" t="s">
        <v>27</v>
      </c>
      <c r="B17" s="25" t="s">
        <v>26</v>
      </c>
      <c r="C17" s="29">
        <v>48</v>
      </c>
      <c r="D17" s="29" t="s">
        <v>1</v>
      </c>
      <c r="E17" s="31" t="s">
        <v>25</v>
      </c>
      <c r="F17" s="30">
        <f>'Расходи по програми'!F16+'Расходи по програми'!F31+'Расходи по програми'!F40</f>
        <v>97600000</v>
      </c>
      <c r="G17" s="30">
        <f>'Расходи по програми'!G16+'Расходи по програми'!G31+'Расходи по програми'!G40</f>
        <v>59600000</v>
      </c>
      <c r="H17" s="30">
        <f>'Расходи по програми'!H16+'Расходи по програми'!H31+'Расходи по програми'!H40</f>
        <v>20434000</v>
      </c>
      <c r="I17" s="30">
        <f>'Расходи по програми'!I16+'Расходи по програми'!I31+'Расходи по програми'!I40</f>
        <v>0</v>
      </c>
      <c r="J17" s="30">
        <v>0</v>
      </c>
      <c r="K17" s="30">
        <f>'Расходи по програми'!J16+'Расходи по програми'!J31+'Расходи по програми'!J40</f>
        <v>0</v>
      </c>
      <c r="L17" s="16">
        <f t="shared" si="1"/>
        <v>80034000</v>
      </c>
    </row>
    <row r="18" spans="1:12" ht="18.75" x14ac:dyDescent="0.35">
      <c r="A18" s="25"/>
      <c r="B18" s="25"/>
      <c r="C18" s="29"/>
      <c r="D18" s="19">
        <v>480</v>
      </c>
      <c r="E18" s="21" t="s">
        <v>24</v>
      </c>
      <c r="F18" s="23">
        <f>'Расходи по програми'!F17+'Расходи по програми'!F32+'Расходи по програми'!F41</f>
        <v>6800000</v>
      </c>
      <c r="G18" s="23">
        <f>'Расходи по програми'!G17+'Расходи по програми'!G32+'Расходи по програми'!G41</f>
        <v>8300000</v>
      </c>
      <c r="H18" s="23">
        <f>'Расходи по програми'!H17+'Расходи по програми'!H32+'Расходи по програми'!H41</f>
        <v>11884000</v>
      </c>
      <c r="I18" s="23">
        <f>'Расходи по програми'!I17+'Расходи по програми'!I32+'Расходи по програми'!I41</f>
        <v>0</v>
      </c>
      <c r="J18" s="23">
        <v>0</v>
      </c>
      <c r="K18" s="23">
        <f>'Расходи по програми'!J17+'Расходи по програми'!J32+'Расходи по програми'!J41</f>
        <v>0</v>
      </c>
      <c r="L18" s="16">
        <f t="shared" si="1"/>
        <v>20184000</v>
      </c>
    </row>
    <row r="19" spans="1:12" ht="18.75" x14ac:dyDescent="0.35">
      <c r="A19" s="25"/>
      <c r="B19" s="25"/>
      <c r="C19" s="29"/>
      <c r="D19" s="19">
        <v>481</v>
      </c>
      <c r="E19" s="21" t="s">
        <v>23</v>
      </c>
      <c r="F19" s="23">
        <f>'Расходи по програми'!F42</f>
        <v>0</v>
      </c>
      <c r="G19" s="23">
        <f>'Расходи по програми'!G42</f>
        <v>1300000</v>
      </c>
      <c r="H19" s="23">
        <f>'Расходи по програми'!H42</f>
        <v>0</v>
      </c>
      <c r="I19" s="23">
        <f>'Расходи по програми'!I42</f>
        <v>0</v>
      </c>
      <c r="J19" s="23">
        <v>0</v>
      </c>
      <c r="K19" s="23">
        <f>'Расходи по програми'!J42</f>
        <v>0</v>
      </c>
      <c r="L19" s="16">
        <f t="shared" si="1"/>
        <v>1300000</v>
      </c>
    </row>
    <row r="20" spans="1:12" ht="18.75" x14ac:dyDescent="0.35">
      <c r="D20" s="19">
        <v>483</v>
      </c>
      <c r="E20" s="21" t="s">
        <v>22</v>
      </c>
      <c r="F20" s="23">
        <f>'Расходи по програми'!F18+'Расходи по програми'!F43</f>
        <v>1000000</v>
      </c>
      <c r="G20" s="23">
        <f>'Расходи по програми'!G18+'Расходи по програми'!G43</f>
        <v>1000000</v>
      </c>
      <c r="H20" s="23">
        <f>'Расходи по програми'!H18+'Расходи по програми'!H43</f>
        <v>0</v>
      </c>
      <c r="I20" s="23">
        <f>'Расходи по програми'!I18+'Расходи по програми'!I43</f>
        <v>0</v>
      </c>
      <c r="J20" s="23">
        <v>0</v>
      </c>
      <c r="K20" s="23">
        <f>'Расходи по програми'!J18+'Расходи по програми'!J43</f>
        <v>0</v>
      </c>
      <c r="L20" s="16">
        <f t="shared" si="1"/>
        <v>1000000</v>
      </c>
    </row>
    <row r="21" spans="1:12" ht="37.5" x14ac:dyDescent="0.35">
      <c r="D21" s="19">
        <v>485</v>
      </c>
      <c r="E21" s="21" t="s">
        <v>21</v>
      </c>
      <c r="F21" s="23">
        <f>'Расходи по програми'!F19+'Расходи по програми'!F33+'Расходи по програми'!F44</f>
        <v>89800000</v>
      </c>
      <c r="G21" s="23">
        <f>'Расходи по програми'!G19+'Расходи по програми'!G33+'Расходи по програми'!G44</f>
        <v>49000000</v>
      </c>
      <c r="H21" s="23">
        <f>'Расходи по програми'!H19+'Расходи по програми'!H33+'Расходи по програми'!H44</f>
        <v>8550000</v>
      </c>
      <c r="I21" s="23">
        <f>'Расходи по програми'!I19+'Расходи по програми'!I33+'Расходи по програми'!I44</f>
        <v>0</v>
      </c>
      <c r="J21" s="23">
        <v>0</v>
      </c>
      <c r="K21" s="23">
        <f>'Расходи по програми'!J19+'Расходи по програми'!J33+'Расходи по програми'!J44</f>
        <v>0</v>
      </c>
      <c r="L21" s="16">
        <f t="shared" si="1"/>
        <v>57550000</v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B11" workbookViewId="0">
      <selection activeCell="J14" sqref="J14"/>
    </sheetView>
  </sheetViews>
  <sheetFormatPr defaultRowHeight="18.75" x14ac:dyDescent="0.35"/>
  <cols>
    <col min="1" max="1" width="11.28515625" style="19" customWidth="1"/>
    <col min="2" max="2" width="14.140625" style="20" bestFit="1" customWidth="1"/>
    <col min="3" max="3" width="14.140625" style="19" customWidth="1"/>
    <col min="4" max="4" width="12.42578125" style="19" bestFit="1" customWidth="1"/>
    <col min="5" max="5" width="47.28515625" style="21" customWidth="1"/>
    <col min="6" max="6" width="30.140625" style="20" hidden="1" customWidth="1"/>
    <col min="7" max="7" width="20.5703125" style="20" customWidth="1"/>
    <col min="8" max="8" width="18.7109375" style="34" customWidth="1"/>
    <col min="9" max="9" width="24.28515625" style="34" customWidth="1"/>
    <col min="10" max="10" width="15.5703125" style="19" customWidth="1"/>
    <col min="11" max="11" width="12.85546875" style="20" bestFit="1" customWidth="1"/>
    <col min="12" max="16384" width="9.140625" style="19"/>
  </cols>
  <sheetData>
    <row r="1" spans="1:11" x14ac:dyDescent="0.35">
      <c r="A1" s="50" t="s">
        <v>9</v>
      </c>
      <c r="B1" s="50"/>
      <c r="C1" s="50"/>
      <c r="D1" s="50"/>
      <c r="E1" s="50"/>
      <c r="F1" s="50"/>
      <c r="G1" s="50"/>
    </row>
    <row r="2" spans="1:11" ht="57" thickBot="1" x14ac:dyDescent="0.4">
      <c r="A2" s="18" t="s">
        <v>20</v>
      </c>
      <c r="B2" s="18" t="s">
        <v>19</v>
      </c>
      <c r="C2" s="18" t="s">
        <v>18</v>
      </c>
      <c r="D2" s="18" t="s">
        <v>17</v>
      </c>
      <c r="E2" s="18" t="s">
        <v>16</v>
      </c>
      <c r="F2" s="18" t="s">
        <v>15</v>
      </c>
      <c r="G2" s="18" t="s">
        <v>14</v>
      </c>
      <c r="H2" s="32" t="s">
        <v>4</v>
      </c>
      <c r="I2" s="32" t="s">
        <v>7</v>
      </c>
      <c r="J2" s="18" t="s">
        <v>6</v>
      </c>
      <c r="K2" s="43" t="s">
        <v>5</v>
      </c>
    </row>
    <row r="3" spans="1:11" ht="27" customHeight="1" thickTop="1" x14ac:dyDescent="0.35">
      <c r="A3" s="25">
        <v>2</v>
      </c>
      <c r="B3" s="25">
        <v>20</v>
      </c>
      <c r="C3" s="29" t="str">
        <f>D3</f>
        <v>Вкупно</v>
      </c>
      <c r="D3" s="29" t="s">
        <v>1</v>
      </c>
      <c r="E3" s="17" t="s">
        <v>3</v>
      </c>
      <c r="F3" s="30">
        <f>F5+F6+F8+F9+F10+F11+F12+F13+F15+F17+F18+F19</f>
        <v>123320000</v>
      </c>
      <c r="G3" s="30">
        <f>G5+G6+G8+G9+G10+G11+G12+G13+G15+G17+G18+G19</f>
        <v>122820000</v>
      </c>
      <c r="H3" s="30">
        <f>H5+H6+H8+H9+H10+H11+H12+H13+H15+H17+H18+H19</f>
        <v>28000</v>
      </c>
      <c r="I3" s="30">
        <f>I5+I6+I8+I9+I10+I11+I12+I13+I15+I17+I18+I19</f>
        <v>0</v>
      </c>
      <c r="J3" s="30">
        <f>J5+J6+J8+J9+J10+J11+J12+J13+J15+J17+J18+J19</f>
        <v>788000</v>
      </c>
      <c r="K3" s="30">
        <f>G3+H3+I3+J3</f>
        <v>123636000</v>
      </c>
    </row>
    <row r="4" spans="1:11" s="29" customFormat="1" ht="27" customHeight="1" x14ac:dyDescent="0.35">
      <c r="A4" s="25">
        <v>2</v>
      </c>
      <c r="B4" s="25">
        <v>20</v>
      </c>
      <c r="C4" s="29">
        <v>40</v>
      </c>
      <c r="D4" s="29" t="s">
        <v>1</v>
      </c>
      <c r="E4" s="17" t="s">
        <v>39</v>
      </c>
      <c r="F4" s="30">
        <f>SUM(F5:F6)</f>
        <v>77220000</v>
      </c>
      <c r="G4" s="30">
        <f>SUM(G5:G6)</f>
        <v>77220000</v>
      </c>
      <c r="H4" s="30">
        <f>SUM(H5:H6)</f>
        <v>0</v>
      </c>
      <c r="I4" s="30">
        <f>SUM(I5:I6)</f>
        <v>0</v>
      </c>
      <c r="J4" s="30">
        <f>SUM(J5:J6)</f>
        <v>0</v>
      </c>
      <c r="K4" s="23">
        <f t="shared" ref="K4:K47" si="0">G4+H4+I4+J4</f>
        <v>77220000</v>
      </c>
    </row>
    <row r="5" spans="1:11" ht="27" customHeight="1" x14ac:dyDescent="0.35">
      <c r="A5" s="25">
        <v>2</v>
      </c>
      <c r="B5" s="25">
        <v>20</v>
      </c>
      <c r="C5" s="29">
        <v>40</v>
      </c>
      <c r="D5" s="21">
        <v>401</v>
      </c>
      <c r="E5" s="21" t="s">
        <v>44</v>
      </c>
      <c r="F5" s="13">
        <v>56430000</v>
      </c>
      <c r="G5" s="13">
        <v>56430000</v>
      </c>
      <c r="H5" s="13">
        <v>0</v>
      </c>
      <c r="I5" s="34">
        <v>0</v>
      </c>
      <c r="J5" s="35">
        <v>0</v>
      </c>
      <c r="K5" s="23">
        <f t="shared" si="0"/>
        <v>56430000</v>
      </c>
    </row>
    <row r="6" spans="1:11" ht="27" customHeight="1" x14ac:dyDescent="0.35">
      <c r="A6" s="25">
        <v>2</v>
      </c>
      <c r="B6" s="25">
        <v>20</v>
      </c>
      <c r="C6" s="29">
        <v>40</v>
      </c>
      <c r="D6" s="21">
        <v>402</v>
      </c>
      <c r="E6" s="21" t="s">
        <v>43</v>
      </c>
      <c r="F6" s="13">
        <v>20790000</v>
      </c>
      <c r="G6" s="13">
        <v>20790000</v>
      </c>
      <c r="H6" s="13">
        <v>0</v>
      </c>
      <c r="I6" s="34">
        <v>0</v>
      </c>
      <c r="J6" s="35">
        <v>0</v>
      </c>
      <c r="K6" s="23">
        <f t="shared" si="0"/>
        <v>20790000</v>
      </c>
    </row>
    <row r="7" spans="1:11" s="29" customFormat="1" ht="27" customHeight="1" x14ac:dyDescent="0.35">
      <c r="A7" s="25">
        <v>2</v>
      </c>
      <c r="B7" s="25">
        <v>20</v>
      </c>
      <c r="C7" s="29">
        <v>42</v>
      </c>
      <c r="D7" s="29" t="s">
        <v>1</v>
      </c>
      <c r="E7" s="31" t="s">
        <v>38</v>
      </c>
      <c r="F7" s="16">
        <f>SUM(F8:F13)</f>
        <v>11800000</v>
      </c>
      <c r="G7" s="16">
        <f>SUM(G8:G13)</f>
        <v>11800000</v>
      </c>
      <c r="H7" s="16">
        <f>SUM(H8:H13)</f>
        <v>28000</v>
      </c>
      <c r="I7" s="16">
        <f>SUM(I8:I13)</f>
        <v>0</v>
      </c>
      <c r="J7" s="16">
        <f>SUM(J8:J13)</f>
        <v>788000</v>
      </c>
      <c r="K7" s="30">
        <f t="shared" si="0"/>
        <v>12616000</v>
      </c>
    </row>
    <row r="8" spans="1:11" ht="27" customHeight="1" x14ac:dyDescent="0.35">
      <c r="A8" s="25">
        <v>2</v>
      </c>
      <c r="B8" s="25">
        <v>20</v>
      </c>
      <c r="C8" s="29">
        <v>42</v>
      </c>
      <c r="D8" s="21">
        <v>420</v>
      </c>
      <c r="E8" s="21" t="s">
        <v>42</v>
      </c>
      <c r="F8" s="23">
        <f>'[1]420'!F5</f>
        <v>2000000</v>
      </c>
      <c r="G8" s="23">
        <v>2000000</v>
      </c>
      <c r="H8" s="34">
        <v>28000</v>
      </c>
      <c r="I8" s="34">
        <v>0</v>
      </c>
      <c r="J8" s="35">
        <v>788000</v>
      </c>
      <c r="K8" s="23">
        <f>G8+H8+I8+J8</f>
        <v>2816000</v>
      </c>
    </row>
    <row r="9" spans="1:11" ht="27" customHeight="1" x14ac:dyDescent="0.35">
      <c r="A9" s="25">
        <v>2</v>
      </c>
      <c r="B9" s="25">
        <v>20</v>
      </c>
      <c r="C9" s="29">
        <v>42</v>
      </c>
      <c r="D9" s="21">
        <v>421</v>
      </c>
      <c r="E9" s="21" t="s">
        <v>37</v>
      </c>
      <c r="F9" s="13">
        <f>'[1]421'!G12</f>
        <v>4500000</v>
      </c>
      <c r="G9" s="13">
        <v>4500000</v>
      </c>
      <c r="H9" s="34">
        <v>0</v>
      </c>
      <c r="I9" s="34">
        <v>0</v>
      </c>
      <c r="J9" s="35">
        <v>0</v>
      </c>
      <c r="K9" s="23">
        <f t="shared" si="0"/>
        <v>4500000</v>
      </c>
    </row>
    <row r="10" spans="1:11" ht="27" customHeight="1" x14ac:dyDescent="0.35">
      <c r="A10" s="25">
        <v>2</v>
      </c>
      <c r="B10" s="25">
        <v>20</v>
      </c>
      <c r="C10" s="29">
        <v>42</v>
      </c>
      <c r="D10" s="21">
        <v>423</v>
      </c>
      <c r="E10" s="21" t="s">
        <v>36</v>
      </c>
      <c r="F10" s="13">
        <f>'[1]423'!F13</f>
        <v>300000</v>
      </c>
      <c r="G10" s="13">
        <v>300000</v>
      </c>
      <c r="H10" s="34">
        <v>0</v>
      </c>
      <c r="I10" s="34">
        <v>0</v>
      </c>
      <c r="J10" s="35">
        <v>0</v>
      </c>
      <c r="K10" s="23">
        <f t="shared" si="0"/>
        <v>300000</v>
      </c>
    </row>
    <row r="11" spans="1:11" ht="27" customHeight="1" x14ac:dyDescent="0.35">
      <c r="A11" s="25">
        <v>2</v>
      </c>
      <c r="B11" s="25">
        <v>20</v>
      </c>
      <c r="C11" s="29">
        <v>42</v>
      </c>
      <c r="D11" s="21">
        <v>424</v>
      </c>
      <c r="E11" s="21" t="s">
        <v>35</v>
      </c>
      <c r="F11" s="13">
        <f>'[1]424'!D5</f>
        <v>1000000</v>
      </c>
      <c r="G11" s="13">
        <v>1000000</v>
      </c>
      <c r="H11" s="34">
        <v>0</v>
      </c>
      <c r="I11" s="34">
        <v>0</v>
      </c>
      <c r="J11" s="35">
        <v>0</v>
      </c>
      <c r="K11" s="23">
        <f t="shared" si="0"/>
        <v>1000000</v>
      </c>
    </row>
    <row r="12" spans="1:11" ht="27" customHeight="1" x14ac:dyDescent="0.35">
      <c r="A12" s="25">
        <v>2</v>
      </c>
      <c r="B12" s="25">
        <v>20</v>
      </c>
      <c r="C12" s="29">
        <v>42</v>
      </c>
      <c r="D12" s="21">
        <v>425</v>
      </c>
      <c r="E12" s="21" t="s">
        <v>34</v>
      </c>
      <c r="F12" s="13">
        <v>2500000</v>
      </c>
      <c r="G12" s="13">
        <v>2500000</v>
      </c>
      <c r="H12" s="34">
        <v>0</v>
      </c>
      <c r="I12" s="34">
        <v>0</v>
      </c>
      <c r="J12" s="35">
        <v>0</v>
      </c>
      <c r="K12" s="23">
        <f t="shared" si="0"/>
        <v>2500000</v>
      </c>
    </row>
    <row r="13" spans="1:11" ht="27" customHeight="1" x14ac:dyDescent="0.35">
      <c r="A13" s="25">
        <v>2</v>
      </c>
      <c r="B13" s="25">
        <v>20</v>
      </c>
      <c r="C13" s="29">
        <v>42</v>
      </c>
      <c r="D13" s="21">
        <v>426</v>
      </c>
      <c r="E13" s="21" t="s">
        <v>33</v>
      </c>
      <c r="F13" s="13">
        <f>'[1]426'!F8</f>
        <v>1500000</v>
      </c>
      <c r="G13" s="13">
        <v>1500000</v>
      </c>
      <c r="H13" s="34">
        <v>0</v>
      </c>
      <c r="I13" s="34">
        <v>0</v>
      </c>
      <c r="J13" s="35">
        <v>0</v>
      </c>
      <c r="K13" s="23">
        <f t="shared" si="0"/>
        <v>1500000</v>
      </c>
    </row>
    <row r="14" spans="1:11" s="29" customFormat="1" ht="27" customHeight="1" x14ac:dyDescent="0.35">
      <c r="A14" s="25">
        <v>2</v>
      </c>
      <c r="B14" s="25">
        <v>20</v>
      </c>
      <c r="C14" s="29">
        <v>46</v>
      </c>
      <c r="D14" s="31" t="s">
        <v>1</v>
      </c>
      <c r="E14" s="31" t="s">
        <v>30</v>
      </c>
      <c r="F14" s="16">
        <f>SUM(F15)</f>
        <v>33000000</v>
      </c>
      <c r="G14" s="16">
        <f>SUM(G15)</f>
        <v>33000000</v>
      </c>
      <c r="H14" s="16">
        <f>SUM(H15)</f>
        <v>0</v>
      </c>
      <c r="I14" s="16">
        <f>SUM(I15)</f>
        <v>0</v>
      </c>
      <c r="J14" s="16">
        <f>SUM(J15)</f>
        <v>0</v>
      </c>
      <c r="K14" s="30">
        <f t="shared" si="0"/>
        <v>33000000</v>
      </c>
    </row>
    <row r="15" spans="1:11" ht="27" customHeight="1" x14ac:dyDescent="0.35">
      <c r="A15" s="25">
        <v>2</v>
      </c>
      <c r="B15" s="25">
        <v>20</v>
      </c>
      <c r="C15" s="29">
        <v>46</v>
      </c>
      <c r="D15" s="21">
        <v>464</v>
      </c>
      <c r="E15" s="21" t="s">
        <v>29</v>
      </c>
      <c r="F15" s="13">
        <f>'[1]464'!E5</f>
        <v>33000000</v>
      </c>
      <c r="G15" s="13">
        <v>33000000</v>
      </c>
      <c r="H15" s="34">
        <v>0</v>
      </c>
      <c r="I15" s="34">
        <v>0</v>
      </c>
      <c r="J15" s="35">
        <v>0</v>
      </c>
      <c r="K15" s="23">
        <f t="shared" si="0"/>
        <v>33000000</v>
      </c>
    </row>
    <row r="16" spans="1:11" s="29" customFormat="1" ht="27" customHeight="1" x14ac:dyDescent="0.35">
      <c r="A16" s="25">
        <v>2</v>
      </c>
      <c r="B16" s="25">
        <v>20</v>
      </c>
      <c r="C16" s="29">
        <v>48</v>
      </c>
      <c r="D16" s="31" t="s">
        <v>1</v>
      </c>
      <c r="E16" s="31" t="s">
        <v>25</v>
      </c>
      <c r="F16" s="16">
        <f>SUM(F17:F19)</f>
        <v>1300000</v>
      </c>
      <c r="G16" s="16">
        <f>SUM(G17:G19)</f>
        <v>800000</v>
      </c>
      <c r="H16" s="16">
        <f>SUM(H17:H19)</f>
        <v>0</v>
      </c>
      <c r="I16" s="16">
        <f>SUM(I17:I19)</f>
        <v>0</v>
      </c>
      <c r="J16" s="16">
        <f>SUM(J17:J19)</f>
        <v>0</v>
      </c>
      <c r="K16" s="30">
        <f t="shared" si="0"/>
        <v>800000</v>
      </c>
    </row>
    <row r="17" spans="1:11" ht="27" customHeight="1" x14ac:dyDescent="0.35">
      <c r="A17" s="25">
        <v>2</v>
      </c>
      <c r="B17" s="25">
        <v>20</v>
      </c>
      <c r="C17" s="29">
        <v>48</v>
      </c>
      <c r="D17" s="21">
        <v>480</v>
      </c>
      <c r="E17" s="21" t="s">
        <v>24</v>
      </c>
      <c r="F17" s="13">
        <f>'[1]480'!D5</f>
        <v>800000</v>
      </c>
      <c r="G17" s="13">
        <v>800000</v>
      </c>
      <c r="H17" s="34">
        <v>0</v>
      </c>
      <c r="I17" s="34">
        <v>0</v>
      </c>
      <c r="J17" s="35">
        <v>0</v>
      </c>
      <c r="K17" s="23">
        <f t="shared" si="0"/>
        <v>800000</v>
      </c>
    </row>
    <row r="18" spans="1:11" ht="27" customHeight="1" x14ac:dyDescent="0.35">
      <c r="A18" s="25">
        <v>2</v>
      </c>
      <c r="B18" s="25">
        <v>20</v>
      </c>
      <c r="C18" s="29">
        <v>48</v>
      </c>
      <c r="D18" s="21">
        <v>483</v>
      </c>
      <c r="E18" s="21" t="s">
        <v>22</v>
      </c>
      <c r="F18" s="13">
        <f>'[1]483'!D3</f>
        <v>500000</v>
      </c>
      <c r="G18" s="13">
        <v>0</v>
      </c>
      <c r="H18" s="34">
        <v>0</v>
      </c>
      <c r="I18" s="34">
        <v>0</v>
      </c>
      <c r="J18" s="35">
        <v>0</v>
      </c>
      <c r="K18" s="23">
        <f t="shared" si="0"/>
        <v>0</v>
      </c>
    </row>
    <row r="19" spans="1:11" ht="27" customHeight="1" x14ac:dyDescent="0.35">
      <c r="A19" s="25">
        <v>2</v>
      </c>
      <c r="B19" s="25">
        <v>20</v>
      </c>
      <c r="C19" s="29">
        <v>48</v>
      </c>
      <c r="D19" s="21">
        <v>485</v>
      </c>
      <c r="E19" s="21" t="s">
        <v>21</v>
      </c>
      <c r="F19" s="13">
        <f>'[1]485'!D7</f>
        <v>0</v>
      </c>
      <c r="G19" s="13">
        <v>0</v>
      </c>
      <c r="H19" s="34">
        <v>0</v>
      </c>
      <c r="I19" s="34">
        <v>0</v>
      </c>
      <c r="J19" s="35">
        <v>0</v>
      </c>
      <c r="K19" s="23">
        <f t="shared" si="0"/>
        <v>0</v>
      </c>
    </row>
    <row r="20" spans="1:11" ht="27" customHeight="1" x14ac:dyDescent="0.35">
      <c r="A20" s="25">
        <v>4</v>
      </c>
      <c r="B20" s="25">
        <v>40</v>
      </c>
      <c r="C20" s="29" t="str">
        <f>D20</f>
        <v>Вкупно</v>
      </c>
      <c r="D20" s="29" t="s">
        <v>1</v>
      </c>
      <c r="E20" s="17" t="s">
        <v>2</v>
      </c>
      <c r="F20" s="30">
        <f>F22+F23+F25+F26+F27+F28+F29+F30+F32+F33</f>
        <v>18459000</v>
      </c>
      <c r="G20" s="30">
        <f>G22+G23+G25+G26+G27+G28+G29+G30+G32+G33</f>
        <v>18459000</v>
      </c>
      <c r="H20" s="30">
        <f>H22+H23+H25+H26+H27+H28+H29+H30+H32+H33</f>
        <v>13000000</v>
      </c>
      <c r="I20" s="30">
        <f>I22+I23+I25+I26+I27+I28+I29+I30+I32+I33</f>
        <v>0</v>
      </c>
      <c r="J20" s="30">
        <f>J22+J23+J25+J26+J27+J28+J29+J30+J32+J33</f>
        <v>8000000</v>
      </c>
      <c r="K20" s="30">
        <f t="shared" si="0"/>
        <v>39459000</v>
      </c>
    </row>
    <row r="21" spans="1:11" s="29" customFormat="1" ht="27" customHeight="1" x14ac:dyDescent="0.35">
      <c r="A21" s="25">
        <v>4</v>
      </c>
      <c r="B21" s="25">
        <v>40</v>
      </c>
      <c r="C21" s="29">
        <v>40</v>
      </c>
      <c r="D21" s="31" t="s">
        <v>1</v>
      </c>
      <c r="E21" s="17" t="s">
        <v>39</v>
      </c>
      <c r="F21" s="30">
        <f>SUM(F22:F23)</f>
        <v>4059000</v>
      </c>
      <c r="G21" s="30">
        <f>SUM(G22:G23)</f>
        <v>4059000</v>
      </c>
      <c r="H21" s="30">
        <f>SUM(H22:H23)</f>
        <v>0</v>
      </c>
      <c r="I21" s="36">
        <v>0</v>
      </c>
      <c r="J21" s="36">
        <v>0</v>
      </c>
      <c r="K21" s="23">
        <f t="shared" si="0"/>
        <v>4059000</v>
      </c>
    </row>
    <row r="22" spans="1:11" ht="27" customHeight="1" x14ac:dyDescent="0.35">
      <c r="A22" s="25">
        <v>4</v>
      </c>
      <c r="B22" s="25">
        <v>40</v>
      </c>
      <c r="C22" s="29">
        <v>40</v>
      </c>
      <c r="D22" s="19">
        <v>401</v>
      </c>
      <c r="E22" s="21" t="s">
        <v>44</v>
      </c>
      <c r="F22" s="23">
        <f>'[2]Буџет вкупно 2017'!$I$19</f>
        <v>2970000</v>
      </c>
      <c r="G22" s="23">
        <f>F22</f>
        <v>2970000</v>
      </c>
      <c r="H22" s="34">
        <v>0</v>
      </c>
      <c r="I22" s="34">
        <v>0</v>
      </c>
      <c r="J22" s="19">
        <v>0</v>
      </c>
      <c r="K22" s="23">
        <f t="shared" si="0"/>
        <v>2970000</v>
      </c>
    </row>
    <row r="23" spans="1:11" ht="27" customHeight="1" x14ac:dyDescent="0.35">
      <c r="A23" s="25">
        <v>4</v>
      </c>
      <c r="B23" s="25">
        <v>40</v>
      </c>
      <c r="C23" s="29">
        <v>40</v>
      </c>
      <c r="D23" s="19">
        <v>402</v>
      </c>
      <c r="E23" s="21" t="s">
        <v>43</v>
      </c>
      <c r="F23" s="23">
        <f>'[2]Буџет вкупно 2017'!$I$20</f>
        <v>1089000</v>
      </c>
      <c r="G23" s="23">
        <f>F23</f>
        <v>1089000</v>
      </c>
      <c r="H23" s="34">
        <v>0</v>
      </c>
      <c r="I23" s="34">
        <v>0</v>
      </c>
      <c r="J23" s="19">
        <v>0</v>
      </c>
      <c r="K23" s="23">
        <f t="shared" si="0"/>
        <v>1089000</v>
      </c>
    </row>
    <row r="24" spans="1:11" s="29" customFormat="1" ht="27" customHeight="1" x14ac:dyDescent="0.35">
      <c r="A24" s="25">
        <v>4</v>
      </c>
      <c r="B24" s="25">
        <v>40</v>
      </c>
      <c r="C24" s="29">
        <v>42</v>
      </c>
      <c r="D24" s="29" t="s">
        <v>1</v>
      </c>
      <c r="E24" s="31" t="s">
        <v>38</v>
      </c>
      <c r="F24" s="30">
        <f>SUM(F25:F30)</f>
        <v>9400000</v>
      </c>
      <c r="G24" s="30">
        <f>SUM(G25:G30)</f>
        <v>7900000</v>
      </c>
      <c r="H24" s="30">
        <f>SUM(H25:H30)</f>
        <v>3100000</v>
      </c>
      <c r="I24" s="30">
        <f>SUM(I25:I30)</f>
        <v>0</v>
      </c>
      <c r="J24" s="30">
        <f>SUM(J25:J30)</f>
        <v>8000000</v>
      </c>
      <c r="K24" s="30">
        <f t="shared" si="0"/>
        <v>19000000</v>
      </c>
    </row>
    <row r="25" spans="1:11" ht="27" customHeight="1" x14ac:dyDescent="0.35">
      <c r="A25" s="25">
        <v>4</v>
      </c>
      <c r="B25" s="25">
        <v>40</v>
      </c>
      <c r="C25" s="29">
        <v>42</v>
      </c>
      <c r="D25" s="19">
        <v>420</v>
      </c>
      <c r="E25" s="21" t="s">
        <v>42</v>
      </c>
      <c r="F25" s="23">
        <f>'[2]Буџет вкупно 2017'!$I$21</f>
        <v>700000</v>
      </c>
      <c r="G25" s="23">
        <f>F25</f>
        <v>700000</v>
      </c>
      <c r="H25" s="34">
        <v>0</v>
      </c>
      <c r="I25" s="34">
        <v>0</v>
      </c>
      <c r="J25" s="19">
        <v>2000000</v>
      </c>
      <c r="K25" s="23">
        <f t="shared" si="0"/>
        <v>2700000</v>
      </c>
    </row>
    <row r="26" spans="1:11" ht="27" customHeight="1" x14ac:dyDescent="0.35">
      <c r="A26" s="25">
        <v>4</v>
      </c>
      <c r="B26" s="25">
        <v>40</v>
      </c>
      <c r="C26" s="29">
        <v>42</v>
      </c>
      <c r="D26" s="19">
        <v>421</v>
      </c>
      <c r="E26" s="21" t="s">
        <v>37</v>
      </c>
      <c r="F26" s="23">
        <f>'[2]Буџет вкупно 2017'!$I$22</f>
        <v>5500000</v>
      </c>
      <c r="G26" s="23">
        <f>4400000</f>
        <v>4400000</v>
      </c>
      <c r="H26" s="34">
        <v>900000</v>
      </c>
      <c r="I26" s="34">
        <v>0</v>
      </c>
      <c r="J26" s="19">
        <v>0</v>
      </c>
      <c r="K26" s="23">
        <f t="shared" si="0"/>
        <v>5300000</v>
      </c>
    </row>
    <row r="27" spans="1:11" ht="27" customHeight="1" x14ac:dyDescent="0.35">
      <c r="A27" s="25">
        <v>4</v>
      </c>
      <c r="B27" s="25">
        <v>40</v>
      </c>
      <c r="C27" s="29">
        <v>42</v>
      </c>
      <c r="D27" s="19">
        <v>423</v>
      </c>
      <c r="E27" s="21" t="s">
        <v>36</v>
      </c>
      <c r="F27" s="23">
        <f>'[2]Буџет вкупно 2017'!$I$23</f>
        <v>400000</v>
      </c>
      <c r="G27" s="23">
        <f>F27</f>
        <v>400000</v>
      </c>
      <c r="H27" s="34">
        <v>0</v>
      </c>
      <c r="I27" s="34">
        <v>0</v>
      </c>
      <c r="J27" s="19">
        <v>0</v>
      </c>
      <c r="K27" s="23">
        <f t="shared" si="0"/>
        <v>400000</v>
      </c>
    </row>
    <row r="28" spans="1:11" ht="27" customHeight="1" x14ac:dyDescent="0.35">
      <c r="A28" s="25">
        <v>4</v>
      </c>
      <c r="B28" s="25">
        <v>40</v>
      </c>
      <c r="C28" s="29">
        <v>42</v>
      </c>
      <c r="D28" s="19">
        <v>424</v>
      </c>
      <c r="E28" s="21" t="s">
        <v>35</v>
      </c>
      <c r="F28" s="23">
        <f>'[2]Буџет вкупно 2017'!$I$24</f>
        <v>600000</v>
      </c>
      <c r="G28" s="23">
        <v>500000</v>
      </c>
      <c r="H28" s="34">
        <v>200000</v>
      </c>
      <c r="I28" s="34">
        <v>0</v>
      </c>
      <c r="J28" s="19">
        <v>0</v>
      </c>
      <c r="K28" s="23">
        <f t="shared" si="0"/>
        <v>700000</v>
      </c>
    </row>
    <row r="29" spans="1:11" ht="27" customHeight="1" x14ac:dyDescent="0.35">
      <c r="A29" s="25">
        <v>4</v>
      </c>
      <c r="B29" s="25">
        <v>40</v>
      </c>
      <c r="C29" s="29">
        <v>42</v>
      </c>
      <c r="D29" s="19">
        <v>425</v>
      </c>
      <c r="E29" s="21" t="s">
        <v>34</v>
      </c>
      <c r="F29" s="23">
        <f>'[2]Буџет вкупно 2017'!$I$25</f>
        <v>1500000</v>
      </c>
      <c r="G29" s="23">
        <v>1200000</v>
      </c>
      <c r="H29" s="34">
        <v>2000000</v>
      </c>
      <c r="I29" s="34">
        <v>0</v>
      </c>
      <c r="J29" s="19">
        <v>6000000</v>
      </c>
      <c r="K29" s="23">
        <f t="shared" si="0"/>
        <v>9200000</v>
      </c>
    </row>
    <row r="30" spans="1:11" ht="27" customHeight="1" x14ac:dyDescent="0.35">
      <c r="A30" s="25">
        <v>4</v>
      </c>
      <c r="B30" s="25">
        <v>40</v>
      </c>
      <c r="C30" s="29">
        <v>42</v>
      </c>
      <c r="D30" s="19">
        <v>426</v>
      </c>
      <c r="E30" s="21" t="s">
        <v>33</v>
      </c>
      <c r="F30" s="23">
        <f>'[2]Буџет вкупно 2017'!$I$26</f>
        <v>700000</v>
      </c>
      <c r="G30" s="23">
        <f>F30</f>
        <v>700000</v>
      </c>
      <c r="H30" s="34">
        <v>0</v>
      </c>
      <c r="I30" s="34">
        <v>0</v>
      </c>
      <c r="J30" s="19">
        <v>0</v>
      </c>
      <c r="K30" s="23">
        <f t="shared" si="0"/>
        <v>700000</v>
      </c>
    </row>
    <row r="31" spans="1:11" s="29" customFormat="1" ht="27" customHeight="1" x14ac:dyDescent="0.35">
      <c r="A31" s="25">
        <v>4</v>
      </c>
      <c r="B31" s="25">
        <v>40</v>
      </c>
      <c r="C31" s="29">
        <v>48</v>
      </c>
      <c r="D31" s="29" t="s">
        <v>1</v>
      </c>
      <c r="E31" s="31" t="s">
        <v>25</v>
      </c>
      <c r="F31" s="30">
        <f>SUM(F32:F33)</f>
        <v>5000000</v>
      </c>
      <c r="G31" s="30">
        <f>G32+G33</f>
        <v>6500000</v>
      </c>
      <c r="H31" s="30">
        <f>H32+H33</f>
        <v>9900000</v>
      </c>
      <c r="I31" s="30">
        <f>I32+I33</f>
        <v>0</v>
      </c>
      <c r="J31" s="30">
        <f>J32+J33</f>
        <v>0</v>
      </c>
      <c r="K31" s="30">
        <f t="shared" si="0"/>
        <v>16400000</v>
      </c>
    </row>
    <row r="32" spans="1:11" ht="27" customHeight="1" x14ac:dyDescent="0.35">
      <c r="A32" s="25">
        <v>4</v>
      </c>
      <c r="B32" s="25">
        <v>40</v>
      </c>
      <c r="C32" s="29">
        <v>48</v>
      </c>
      <c r="D32" s="19">
        <v>480</v>
      </c>
      <c r="E32" s="21" t="s">
        <v>24</v>
      </c>
      <c r="F32" s="23">
        <f>'[2]Буџет вкупно 2017'!$I$29</f>
        <v>5000000</v>
      </c>
      <c r="G32" s="23">
        <v>6500000</v>
      </c>
      <c r="H32" s="34">
        <v>7500000</v>
      </c>
      <c r="I32" s="34">
        <v>0</v>
      </c>
      <c r="J32" s="19">
        <v>0</v>
      </c>
      <c r="K32" s="23">
        <f t="shared" si="0"/>
        <v>14000000</v>
      </c>
    </row>
    <row r="33" spans="1:11" ht="27" customHeight="1" x14ac:dyDescent="0.35">
      <c r="A33" s="25">
        <v>4</v>
      </c>
      <c r="B33" s="25">
        <v>40</v>
      </c>
      <c r="C33" s="29">
        <v>48</v>
      </c>
      <c r="D33" s="19">
        <v>485</v>
      </c>
      <c r="E33" s="21" t="s">
        <v>21</v>
      </c>
      <c r="F33" s="23">
        <v>0</v>
      </c>
      <c r="G33" s="23">
        <v>0</v>
      </c>
      <c r="H33" s="34">
        <v>2400000</v>
      </c>
      <c r="I33" s="34">
        <v>0</v>
      </c>
      <c r="J33" s="19">
        <v>0</v>
      </c>
      <c r="K33" s="23">
        <f t="shared" si="0"/>
        <v>2400000</v>
      </c>
    </row>
    <row r="34" spans="1:11" ht="27" customHeight="1" x14ac:dyDescent="0.35">
      <c r="A34" s="25" t="s">
        <v>12</v>
      </c>
      <c r="B34" s="25" t="s">
        <v>13</v>
      </c>
      <c r="C34" s="29" t="str">
        <f>D34</f>
        <v>Вкупно</v>
      </c>
      <c r="D34" s="29" t="s">
        <v>1</v>
      </c>
      <c r="E34" s="17" t="s">
        <v>0</v>
      </c>
      <c r="F34" s="30">
        <f>F35+F40</f>
        <v>137400000</v>
      </c>
      <c r="G34" s="30">
        <f>G35+G40</f>
        <v>88600000</v>
      </c>
      <c r="H34" s="30">
        <f>H35+H40</f>
        <v>10534000</v>
      </c>
      <c r="I34" s="30">
        <f>I35+I40</f>
        <v>0</v>
      </c>
      <c r="J34" s="30">
        <f>J35+J40</f>
        <v>0</v>
      </c>
      <c r="K34" s="30">
        <f t="shared" si="0"/>
        <v>99134000</v>
      </c>
    </row>
    <row r="35" spans="1:11" s="29" customFormat="1" ht="27" customHeight="1" x14ac:dyDescent="0.35">
      <c r="A35" s="25" t="s">
        <v>12</v>
      </c>
      <c r="B35" s="25" t="s">
        <v>13</v>
      </c>
      <c r="C35" s="29">
        <v>42</v>
      </c>
      <c r="D35" s="31" t="s">
        <v>1</v>
      </c>
      <c r="E35" s="31" t="s">
        <v>38</v>
      </c>
      <c r="F35" s="30">
        <f>SUM(F36:F39)</f>
        <v>46100000</v>
      </c>
      <c r="G35" s="30">
        <f>SUM(G36:G39)</f>
        <v>36300000</v>
      </c>
      <c r="H35" s="30">
        <f>SUM(H36:H39)</f>
        <v>0</v>
      </c>
      <c r="I35" s="36">
        <v>0</v>
      </c>
      <c r="J35" s="36">
        <v>0</v>
      </c>
      <c r="K35" s="30">
        <f t="shared" si="0"/>
        <v>36300000</v>
      </c>
    </row>
    <row r="36" spans="1:11" ht="27" customHeight="1" x14ac:dyDescent="0.35">
      <c r="A36" s="25" t="s">
        <v>12</v>
      </c>
      <c r="B36" s="25" t="s">
        <v>13</v>
      </c>
      <c r="C36" s="29">
        <v>42</v>
      </c>
      <c r="D36" s="19">
        <v>421</v>
      </c>
      <c r="E36" s="21" t="s">
        <v>37</v>
      </c>
      <c r="F36" s="23">
        <f>'[1]421'!G23</f>
        <v>4500000</v>
      </c>
      <c r="G36" s="23">
        <v>4500000</v>
      </c>
      <c r="H36" s="34">
        <v>0</v>
      </c>
      <c r="I36" s="34">
        <v>0</v>
      </c>
      <c r="J36" s="35">
        <v>0</v>
      </c>
      <c r="K36" s="23">
        <f t="shared" si="0"/>
        <v>4500000</v>
      </c>
    </row>
    <row r="37" spans="1:11" ht="27" customHeight="1" x14ac:dyDescent="0.35">
      <c r="A37" s="25" t="s">
        <v>12</v>
      </c>
      <c r="B37" s="25" t="s">
        <v>13</v>
      </c>
      <c r="C37" s="29">
        <v>42</v>
      </c>
      <c r="D37" s="19">
        <v>424</v>
      </c>
      <c r="E37" s="21" t="s">
        <v>35</v>
      </c>
      <c r="F37" s="23">
        <f>'[1]424'!D16</f>
        <v>9900000</v>
      </c>
      <c r="G37" s="23">
        <v>16500000</v>
      </c>
      <c r="H37" s="34">
        <v>0</v>
      </c>
      <c r="I37" s="34">
        <v>0</v>
      </c>
      <c r="J37" s="19">
        <v>0</v>
      </c>
      <c r="K37" s="23">
        <f t="shared" si="0"/>
        <v>16500000</v>
      </c>
    </row>
    <row r="38" spans="1:11" ht="27" customHeight="1" x14ac:dyDescent="0.35">
      <c r="A38" s="25" t="s">
        <v>12</v>
      </c>
      <c r="B38" s="25" t="s">
        <v>13</v>
      </c>
      <c r="C38" s="29">
        <v>42</v>
      </c>
      <c r="D38" s="19">
        <v>425</v>
      </c>
      <c r="E38" s="21" t="s">
        <v>34</v>
      </c>
      <c r="F38" s="23">
        <f>'[1]425'!D23</f>
        <v>22400000</v>
      </c>
      <c r="G38" s="23">
        <v>1500000</v>
      </c>
      <c r="H38" s="34">
        <v>0</v>
      </c>
      <c r="I38" s="34">
        <v>0</v>
      </c>
      <c r="J38" s="19">
        <v>0</v>
      </c>
      <c r="K38" s="23">
        <f t="shared" si="0"/>
        <v>1500000</v>
      </c>
    </row>
    <row r="39" spans="1:11" ht="27" customHeight="1" x14ac:dyDescent="0.35">
      <c r="A39" s="25" t="s">
        <v>12</v>
      </c>
      <c r="B39" s="25" t="s">
        <v>13</v>
      </c>
      <c r="C39" s="29">
        <v>42</v>
      </c>
      <c r="D39" s="19">
        <v>426</v>
      </c>
      <c r="E39" s="21" t="s">
        <v>33</v>
      </c>
      <c r="F39" s="23">
        <f>'[1]426'!F14</f>
        <v>9300000</v>
      </c>
      <c r="G39" s="23">
        <v>13800000</v>
      </c>
      <c r="H39" s="34">
        <v>0</v>
      </c>
      <c r="I39" s="34">
        <v>0</v>
      </c>
      <c r="J39" s="19">
        <v>0</v>
      </c>
      <c r="K39" s="23">
        <f t="shared" si="0"/>
        <v>13800000</v>
      </c>
    </row>
    <row r="40" spans="1:11" s="29" customFormat="1" ht="27" customHeight="1" x14ac:dyDescent="0.35">
      <c r="A40" s="25" t="s">
        <v>12</v>
      </c>
      <c r="B40" s="25" t="s">
        <v>13</v>
      </c>
      <c r="C40" s="29">
        <v>48</v>
      </c>
      <c r="D40" s="29" t="s">
        <v>1</v>
      </c>
      <c r="E40" s="31" t="s">
        <v>25</v>
      </c>
      <c r="F40" s="30">
        <f>SUM(F41:F44)</f>
        <v>91300000</v>
      </c>
      <c r="G40" s="30">
        <f>SUM(G41:G44)</f>
        <v>52300000</v>
      </c>
      <c r="H40" s="30">
        <f>SUM(H41:H44)</f>
        <v>10534000</v>
      </c>
      <c r="I40" s="30">
        <f>SUM(I41:I44)</f>
        <v>0</v>
      </c>
      <c r="J40" s="30">
        <f>SUM(J41:J44)</f>
        <v>0</v>
      </c>
      <c r="K40" s="30">
        <f t="shared" si="0"/>
        <v>62834000</v>
      </c>
    </row>
    <row r="41" spans="1:11" ht="27" customHeight="1" x14ac:dyDescent="0.35">
      <c r="A41" s="25" t="s">
        <v>12</v>
      </c>
      <c r="B41" s="25" t="s">
        <v>13</v>
      </c>
      <c r="C41" s="29">
        <v>48</v>
      </c>
      <c r="D41" s="19">
        <v>480</v>
      </c>
      <c r="E41" s="21" t="s">
        <v>24</v>
      </c>
      <c r="F41" s="23">
        <v>1000000</v>
      </c>
      <c r="G41" s="23">
        <v>1000000</v>
      </c>
      <c r="H41" s="34">
        <v>4384000</v>
      </c>
      <c r="I41" s="34">
        <v>0</v>
      </c>
      <c r="J41" s="19">
        <v>0</v>
      </c>
      <c r="K41" s="23">
        <f t="shared" si="0"/>
        <v>5384000</v>
      </c>
    </row>
    <row r="42" spans="1:11" ht="27" customHeight="1" x14ac:dyDescent="0.35">
      <c r="A42" s="25" t="s">
        <v>12</v>
      </c>
      <c r="B42" s="25" t="s">
        <v>13</v>
      </c>
      <c r="C42" s="29">
        <v>48</v>
      </c>
      <c r="D42" s="19">
        <v>481</v>
      </c>
      <c r="E42" s="21" t="s">
        <v>23</v>
      </c>
      <c r="F42" s="23">
        <v>0</v>
      </c>
      <c r="G42" s="23">
        <v>1300000</v>
      </c>
      <c r="H42" s="34">
        <v>0</v>
      </c>
      <c r="I42" s="34">
        <v>0</v>
      </c>
      <c r="J42" s="19">
        <v>0</v>
      </c>
      <c r="K42" s="23">
        <f t="shared" si="0"/>
        <v>1300000</v>
      </c>
    </row>
    <row r="43" spans="1:11" ht="27" customHeight="1" x14ac:dyDescent="0.35">
      <c r="A43" s="25" t="s">
        <v>12</v>
      </c>
      <c r="B43" s="25" t="s">
        <v>13</v>
      </c>
      <c r="C43" s="29">
        <v>48</v>
      </c>
      <c r="D43" s="19">
        <v>483</v>
      </c>
      <c r="E43" s="21" t="s">
        <v>22</v>
      </c>
      <c r="F43" s="23">
        <f>'[1]483'!D8</f>
        <v>500000</v>
      </c>
      <c r="G43" s="23">
        <v>1000000</v>
      </c>
      <c r="H43" s="34">
        <v>0</v>
      </c>
      <c r="I43" s="34">
        <v>0</v>
      </c>
      <c r="J43" s="19">
        <v>0</v>
      </c>
      <c r="K43" s="23">
        <f t="shared" si="0"/>
        <v>1000000</v>
      </c>
    </row>
    <row r="44" spans="1:11" ht="27" customHeight="1" x14ac:dyDescent="0.35">
      <c r="A44" s="25" t="s">
        <v>12</v>
      </c>
      <c r="B44" s="25" t="s">
        <v>13</v>
      </c>
      <c r="C44" s="29">
        <v>48</v>
      </c>
      <c r="D44" s="19">
        <v>485</v>
      </c>
      <c r="E44" s="21" t="s">
        <v>21</v>
      </c>
      <c r="F44" s="23">
        <v>89800000</v>
      </c>
      <c r="G44" s="23">
        <v>49000000</v>
      </c>
      <c r="H44" s="34">
        <v>6150000</v>
      </c>
      <c r="I44" s="34">
        <v>0</v>
      </c>
      <c r="J44" s="19">
        <v>0</v>
      </c>
      <c r="K44" s="23">
        <f t="shared" si="0"/>
        <v>55150000</v>
      </c>
    </row>
    <row r="45" spans="1:11" ht="33" customHeight="1" x14ac:dyDescent="0.35">
      <c r="A45" s="25" t="s">
        <v>12</v>
      </c>
      <c r="B45" s="25" t="s">
        <v>11</v>
      </c>
      <c r="C45" s="29" t="str">
        <f>D45</f>
        <v>Вкупно</v>
      </c>
      <c r="D45" s="29" t="s">
        <v>1</v>
      </c>
      <c r="E45" s="17" t="s">
        <v>10</v>
      </c>
      <c r="F45" s="30">
        <f>F47</f>
        <v>0</v>
      </c>
      <c r="G45" s="30">
        <f>G47</f>
        <v>200000000</v>
      </c>
      <c r="H45" s="30">
        <f>H47</f>
        <v>0</v>
      </c>
      <c r="I45" s="30">
        <f>I47</f>
        <v>0</v>
      </c>
      <c r="J45" s="30">
        <f>J47</f>
        <v>0</v>
      </c>
      <c r="K45" s="30">
        <f t="shared" si="0"/>
        <v>200000000</v>
      </c>
    </row>
    <row r="46" spans="1:11" s="29" customFormat="1" ht="33" customHeight="1" x14ac:dyDescent="0.35">
      <c r="A46" s="25" t="s">
        <v>12</v>
      </c>
      <c r="B46" s="25" t="s">
        <v>11</v>
      </c>
      <c r="C46" s="29">
        <v>46</v>
      </c>
      <c r="D46" s="31" t="s">
        <v>1</v>
      </c>
      <c r="E46" s="31" t="s">
        <v>30</v>
      </c>
      <c r="F46" s="30">
        <f>SUM(F47)</f>
        <v>0</v>
      </c>
      <c r="G46" s="30">
        <f>SUM(G47)</f>
        <v>200000000</v>
      </c>
      <c r="H46" s="30">
        <f>SUM(H47)</f>
        <v>0</v>
      </c>
      <c r="I46" s="30">
        <f>SUM(I47)</f>
        <v>0</v>
      </c>
      <c r="J46" s="30">
        <f>SUM(J47)</f>
        <v>0</v>
      </c>
      <c r="K46" s="30">
        <f>G46+H46+I46+J46</f>
        <v>200000000</v>
      </c>
    </row>
    <row r="47" spans="1:11" ht="27" customHeight="1" x14ac:dyDescent="0.35">
      <c r="A47" s="25" t="s">
        <v>12</v>
      </c>
      <c r="B47" s="25" t="s">
        <v>11</v>
      </c>
      <c r="C47" s="29">
        <v>46</v>
      </c>
      <c r="D47" s="21">
        <v>461</v>
      </c>
      <c r="E47" s="21" t="s">
        <v>28</v>
      </c>
      <c r="F47" s="13">
        <v>0</v>
      </c>
      <c r="G47" s="13">
        <v>200000000</v>
      </c>
      <c r="H47" s="34">
        <v>0</v>
      </c>
      <c r="I47" s="34">
        <v>0</v>
      </c>
      <c r="J47" s="35">
        <v>0</v>
      </c>
      <c r="K47" s="23">
        <f t="shared" si="0"/>
        <v>200000000</v>
      </c>
    </row>
    <row r="48" spans="1:11" ht="27" customHeight="1" x14ac:dyDescent="0.35"/>
    <row r="49" ht="27" customHeight="1" x14ac:dyDescent="0.35"/>
    <row r="50" ht="27" customHeight="1" x14ac:dyDescent="0.35"/>
    <row r="51" ht="27" customHeight="1" x14ac:dyDescent="0.35"/>
    <row r="52" ht="27" customHeight="1" x14ac:dyDescent="0.35"/>
    <row r="53" ht="27" customHeight="1" x14ac:dyDescent="0.35"/>
    <row r="54" ht="27" customHeight="1" x14ac:dyDescent="0.35"/>
    <row r="55" ht="27" customHeight="1" x14ac:dyDescent="0.35"/>
    <row r="56" ht="27" customHeight="1" x14ac:dyDescent="0.35"/>
  </sheetData>
  <autoFilter ref="A2:K47"/>
  <mergeCells count="1">
    <mergeCell ref="A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Буџет на МИОА 2017-измени и доп</vt:lpstr>
      <vt:lpstr>Програми_вкупно</vt:lpstr>
      <vt:lpstr>Расходи по категорија</vt:lpstr>
      <vt:lpstr>Расходи по програми</vt:lpstr>
      <vt:lpstr>'Буџет на МИОА 2017-измени и доп'!Print_Area</vt:lpstr>
      <vt:lpstr>'Буџет на МИОА 2017-измени и доп'!Print_Titles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Makeska</dc:creator>
  <cp:lastModifiedBy>Jana Makeska</cp:lastModifiedBy>
  <cp:lastPrinted>2017-11-02T11:08:55Z</cp:lastPrinted>
  <dcterms:created xsi:type="dcterms:W3CDTF">2017-11-01T14:26:45Z</dcterms:created>
  <dcterms:modified xsi:type="dcterms:W3CDTF">2017-11-02T11:09:04Z</dcterms:modified>
</cp:coreProperties>
</file>