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a.muamedi\AppData\Local\Microsoft\Windows\INetCache\Content.Outlook\B5PR182K\"/>
    </mc:Choice>
  </mc:AlternateContent>
  <bookViews>
    <workbookView xWindow="0" yWindow="0" windowWidth="20490" windowHeight="7350" activeTab="1"/>
  </bookViews>
  <sheets>
    <sheet name="Буџет2023" sheetId="1" r:id="rId1"/>
    <sheet name="финансиски планови за 2023год " sheetId="2" r:id="rId2"/>
  </sheets>
  <externalReferences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5" i="2" l="1"/>
  <c r="N55" i="2"/>
  <c r="M55" i="2"/>
  <c r="P54" i="2"/>
  <c r="P55" i="2" s="1"/>
  <c r="O54" i="2"/>
  <c r="P52" i="2"/>
  <c r="P51" i="2"/>
  <c r="P50" i="2"/>
  <c r="P49" i="2"/>
  <c r="P48" i="2"/>
  <c r="P47" i="2"/>
  <c r="P46" i="2"/>
  <c r="D55" i="2"/>
  <c r="H54" i="2"/>
  <c r="H53" i="2"/>
  <c r="F52" i="2"/>
  <c r="F55" i="2" s="1"/>
  <c r="E52" i="2"/>
  <c r="E55" i="2" s="1"/>
  <c r="H51" i="2"/>
  <c r="H50" i="2"/>
  <c r="H49" i="2"/>
  <c r="H48" i="2"/>
  <c r="H47" i="2"/>
  <c r="H46" i="2"/>
  <c r="G52" i="2" l="1"/>
  <c r="G55" i="2" s="1"/>
  <c r="H52" i="2"/>
  <c r="H55" i="2" s="1"/>
  <c r="D36" i="2" l="1"/>
  <c r="F35" i="2"/>
  <c r="G35" i="2" s="1"/>
  <c r="G34" i="2"/>
  <c r="F36" i="2"/>
  <c r="E36" i="2"/>
  <c r="G33" i="2"/>
  <c r="G32" i="2"/>
  <c r="G31" i="2"/>
  <c r="G30" i="2"/>
  <c r="G29" i="2"/>
  <c r="M35" i="2"/>
  <c r="L35" i="2"/>
  <c r="K35" i="2"/>
  <c r="N34" i="2"/>
  <c r="N33" i="2"/>
  <c r="N32" i="2"/>
  <c r="N31" i="2"/>
  <c r="U30" i="2"/>
  <c r="S30" i="2"/>
  <c r="N30" i="2"/>
  <c r="N29" i="2"/>
  <c r="N35" i="2" s="1"/>
  <c r="V28" i="2"/>
  <c r="V30" i="2" s="1"/>
  <c r="T28" i="2"/>
  <c r="T30" i="2" s="1"/>
  <c r="F17" i="2"/>
  <c r="E17" i="2"/>
  <c r="D17" i="2"/>
  <c r="C17" i="2"/>
  <c r="N16" i="2"/>
  <c r="M16" i="2"/>
  <c r="L16" i="2"/>
  <c r="K16" i="2"/>
  <c r="O16" i="2" s="1"/>
  <c r="G16" i="2"/>
  <c r="O15" i="2"/>
  <c r="G15" i="2"/>
  <c r="O14" i="2"/>
  <c r="G14" i="2"/>
  <c r="O13" i="2"/>
  <c r="G13" i="2"/>
  <c r="O12" i="2"/>
  <c r="G12" i="2"/>
  <c r="O11" i="2"/>
  <c r="G11" i="2"/>
  <c r="S10" i="2"/>
  <c r="O10" i="2"/>
  <c r="G10" i="2"/>
  <c r="G17" i="2" s="1"/>
  <c r="V9" i="2"/>
  <c r="V10" i="2" s="1"/>
  <c r="U9" i="2"/>
  <c r="U10" i="2" s="1"/>
  <c r="T9" i="2"/>
  <c r="T10" i="2" s="1"/>
  <c r="G36" i="2" l="1"/>
  <c r="W9" i="2"/>
  <c r="W10" i="2" s="1"/>
  <c r="E57" i="1" l="1"/>
  <c r="D58" i="1" l="1"/>
  <c r="G56" i="1" l="1"/>
  <c r="F56" i="1"/>
  <c r="G55" i="1"/>
  <c r="F55" i="1"/>
  <c r="G54" i="1"/>
  <c r="F54" i="1"/>
  <c r="G53" i="1"/>
  <c r="F53" i="1"/>
  <c r="G52" i="1"/>
  <c r="F52" i="1"/>
  <c r="G51" i="1"/>
  <c r="F51" i="1"/>
  <c r="G50" i="1"/>
  <c r="G49" i="1"/>
  <c r="F49" i="1"/>
  <c r="H47" i="1"/>
  <c r="D47" i="1"/>
  <c r="G46" i="1"/>
  <c r="F46" i="1"/>
  <c r="D45" i="1"/>
  <c r="I44" i="1"/>
  <c r="G43" i="1"/>
  <c r="D43" i="1"/>
  <c r="G42" i="1"/>
  <c r="F42" i="1"/>
  <c r="G41" i="1"/>
  <c r="F41" i="1"/>
  <c r="G40" i="1"/>
  <c r="F40" i="1"/>
  <c r="G39" i="1"/>
  <c r="G38" i="1"/>
  <c r="F38" i="1"/>
  <c r="G37" i="1"/>
  <c r="F37" i="1"/>
  <c r="H35" i="1"/>
  <c r="D35" i="1"/>
  <c r="G34" i="1"/>
  <c r="I34" i="1"/>
  <c r="G33" i="1"/>
  <c r="F33" i="1"/>
  <c r="I33" i="1" s="1"/>
  <c r="G32" i="1"/>
  <c r="I32" i="1" s="1"/>
  <c r="G31" i="1"/>
  <c r="G30" i="1"/>
  <c r="I30" i="1" s="1"/>
  <c r="G29" i="1"/>
  <c r="I29" i="1" s="1"/>
  <c r="G28" i="1"/>
  <c r="I28" i="1" s="1"/>
  <c r="G27" i="1"/>
  <c r="G26" i="1"/>
  <c r="G25" i="1"/>
  <c r="I25" i="1" s="1"/>
  <c r="G22" i="1"/>
  <c r="F22" i="1"/>
  <c r="I22" i="1" s="1"/>
  <c r="G21" i="1"/>
  <c r="F21" i="1"/>
  <c r="H20" i="1"/>
  <c r="D20" i="1"/>
  <c r="I19" i="1"/>
  <c r="I18" i="1"/>
  <c r="I17" i="1"/>
  <c r="I16" i="1"/>
  <c r="I15" i="1"/>
  <c r="D15" i="1"/>
  <c r="D4" i="1" s="1"/>
  <c r="I14" i="1"/>
  <c r="I13" i="1"/>
  <c r="I12" i="1"/>
  <c r="I11" i="1"/>
  <c r="I10" i="1"/>
  <c r="I9" i="1"/>
  <c r="I7" i="1"/>
  <c r="I5" i="1"/>
  <c r="H4" i="1"/>
  <c r="G4" i="1"/>
  <c r="F4" i="1"/>
  <c r="I55" i="1" l="1"/>
  <c r="I24" i="1"/>
  <c r="F47" i="1"/>
  <c r="I53" i="1"/>
  <c r="H57" i="1"/>
  <c r="F35" i="1"/>
  <c r="G35" i="1"/>
  <c r="I40" i="1"/>
  <c r="I54" i="1"/>
  <c r="I39" i="1"/>
  <c r="I43" i="1"/>
  <c r="I46" i="1"/>
  <c r="I56" i="1"/>
  <c r="I31" i="1"/>
  <c r="I52" i="1"/>
  <c r="I21" i="1"/>
  <c r="I27" i="1"/>
  <c r="I38" i="1"/>
  <c r="I42" i="1"/>
  <c r="I51" i="1"/>
  <c r="I26" i="1"/>
  <c r="I37" i="1"/>
  <c r="I41" i="1"/>
  <c r="I49" i="1"/>
  <c r="G47" i="1"/>
  <c r="I4" i="1"/>
  <c r="D57" i="1"/>
  <c r="I6" i="1"/>
  <c r="I45" i="1"/>
  <c r="I50" i="1"/>
  <c r="I47" i="1" l="1"/>
  <c r="F57" i="1"/>
  <c r="I35" i="1"/>
  <c r="I20" i="1"/>
  <c r="G57" i="1"/>
  <c r="I57" i="1" l="1"/>
</calcChain>
</file>

<file path=xl/comments1.xml><?xml version="1.0" encoding="utf-8"?>
<comments xmlns="http://schemas.openxmlformats.org/spreadsheetml/2006/main">
  <authors>
    <author>Zlatko Stojanovski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</rPr>
          <t xml:space="preserve">Zlatko Stojanovski:
</t>
        </r>
        <r>
          <rPr>
            <sz val="9"/>
            <color indexed="81"/>
            <rFont val="Tahoma"/>
            <family val="2"/>
          </rPr>
          <t>Пренамена бр. 1</t>
        </r>
      </text>
    </comment>
    <comment ref="D43" authorId="0" shapeId="0">
      <text>
        <r>
          <rPr>
            <b/>
            <sz val="9"/>
            <color indexed="81"/>
            <rFont val="Tahoma"/>
            <family val="2"/>
          </rPr>
          <t>Zlatko Stojanovski:</t>
        </r>
        <r>
          <rPr>
            <sz val="9"/>
            <color indexed="81"/>
            <rFont val="Tahoma"/>
            <family val="2"/>
          </rPr>
          <t xml:space="preserve">
Пренамена бр.1</t>
        </r>
      </text>
    </comment>
  </commentList>
</comments>
</file>

<file path=xl/sharedStrings.xml><?xml version="1.0" encoding="utf-8"?>
<sst xmlns="http://schemas.openxmlformats.org/spreadsheetml/2006/main" count="221" uniqueCount="74">
  <si>
    <t>РАЗДЕЛ 17001                          МИНИСТЕРСТВО ЗА ИНФОРМАТИЧКО ОПШТЕСТВО И АДМИНИСТРАЦИЈА</t>
  </si>
  <si>
    <t>Потпргм.</t>
  </si>
  <si>
    <t>Ставка</t>
  </si>
  <si>
    <t>Опис</t>
  </si>
  <si>
    <t>Расходи на основен буџет        630,603                             631</t>
  </si>
  <si>
    <t>Донации сметка 785</t>
  </si>
  <si>
    <t>Сметка на заем 786</t>
  </si>
  <si>
    <t>Вкупно расходи</t>
  </si>
  <si>
    <t>20 - Информатичко општество</t>
  </si>
  <si>
    <t>Основни плати</t>
  </si>
  <si>
    <t>Придонеси и социајално осигурување</t>
  </si>
  <si>
    <t>Надоместоци</t>
  </si>
  <si>
    <t>Капитални резерви</t>
  </si>
  <si>
    <t>Патни и дневни расходи</t>
  </si>
  <si>
    <t>Ком. услуги, греење, комуник. и транспорт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</si>
  <si>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</si>
  <si>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</si>
  <si>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</si>
  <si>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</si>
  <si>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Разни трансфери</t>
  </si>
  <si>
    <t>Субвенции за јавни претпријатија</t>
  </si>
  <si>
    <t>Купување на опрема и машини</t>
  </si>
  <si>
    <t>Купување на мебел</t>
  </si>
  <si>
    <t>Вложувања и нефинансиски средства</t>
  </si>
  <si>
    <t>40 - МАРНЕТ</t>
  </si>
  <si>
    <t>Други градежни работи</t>
  </si>
  <si>
    <t>К6 - Реформа на јавната администрација</t>
  </si>
  <si>
    <t>К6</t>
  </si>
  <si>
    <t xml:space="preserve">К6   </t>
  </si>
  <si>
    <t>Градежни објекти</t>
  </si>
  <si>
    <t>Капитални субвенции за претпријатија и НВО</t>
  </si>
  <si>
    <t>Н1 - Радиодифузна дејност</t>
  </si>
  <si>
    <t xml:space="preserve">Н1   </t>
  </si>
  <si>
    <t>НА - Развој и имплементација на ИКТ проекти</t>
  </si>
  <si>
    <t>НА</t>
  </si>
  <si>
    <t>Вкупно</t>
  </si>
  <si>
    <t>Буџет одобрен
2023</t>
  </si>
  <si>
    <t>РКБ</t>
  </si>
  <si>
    <t xml:space="preserve">Тип на сметка </t>
  </si>
  <si>
    <t>Инд.партија</t>
  </si>
  <si>
    <t>Назив на буџетски корисник</t>
  </si>
  <si>
    <t>Раздел</t>
  </si>
  <si>
    <t>Министерство за информатичко општество и администрација</t>
  </si>
  <si>
    <t>Назив на потпрограма</t>
  </si>
  <si>
    <t>Расходна ставка</t>
  </si>
  <si>
    <t>Планиран износ по квартали</t>
  </si>
  <si>
    <t>Бр. на потпрогр.</t>
  </si>
  <si>
    <t>К1</t>
  </si>
  <si>
    <t>К2</t>
  </si>
  <si>
    <t>К3</t>
  </si>
  <si>
    <t>К4</t>
  </si>
  <si>
    <t>Вкупно годишно</t>
  </si>
  <si>
    <t>Реформа на јавната администрација</t>
  </si>
  <si>
    <t>Развој и имплементација на ИКТ</t>
  </si>
  <si>
    <t>Н1</t>
  </si>
  <si>
    <t>Радиодифузна дејност</t>
  </si>
  <si>
    <t>ВКУПНО</t>
  </si>
  <si>
    <t>Планиран износ</t>
  </si>
  <si>
    <t>Бр. на потпр.</t>
  </si>
  <si>
    <t>Назив на потпрогр.</t>
  </si>
  <si>
    <t>М1</t>
  </si>
  <si>
    <t>М2</t>
  </si>
  <si>
    <t>М3</t>
  </si>
  <si>
    <t>Вкупно квартално</t>
  </si>
  <si>
    <t>Реформа на јавна администрација</t>
  </si>
  <si>
    <t>Годишен финансиски план за потпрограма НА на расходи по квартали за 2023 год.</t>
  </si>
  <si>
    <t>Годишен финансиски план за потпрограма Н1 на расходи по квартали за 2023 год.</t>
  </si>
  <si>
    <t>Квартален  финансиски план за потпрограма НА на расходи по месеци за квартал I  - 2023 година.</t>
  </si>
  <si>
    <t>Квартален  финансиски план за потпрограма Н1 на расходи по месеци за квартал I  - 2023 година.</t>
  </si>
  <si>
    <t>Годишен финансиски план за потпрограма 20 на расходи по квартали за 2023 год.</t>
  </si>
  <si>
    <t xml:space="preserve">Информатичко општество </t>
  </si>
  <si>
    <t>Квартален  финансиски план за потпрограма 20 на расходи по месеци за квартал I  - 2023 година.</t>
  </si>
  <si>
    <t>2023 год</t>
  </si>
  <si>
    <t>Информатичко општество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</si>
</sst>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д_е_н_-;\-* #,##0.00\ _д_е_н_-;_-* &quot;-&quot;??\ _д_е_н_-;_-@_-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StobiSerif Regular"/>
      <family val="3"/>
    </font>
    <font>
      <sz val="10"/>
      <name val="Arial"/>
      <family val="2"/>
    </font>
    <font>
      <sz val="16"/>
      <name val="StobiSerif Regular"/>
      <family val="3"/>
    </font>
    <font>
      <sz val="13"/>
      <name val="StobiSerif Regular"/>
      <family val="3"/>
    </font>
    <font>
      <b/>
      <sz val="11"/>
      <name val="StobiSerif Regular"/>
      <family val="3"/>
    </font>
    <font>
      <b/>
      <sz val="16"/>
      <name val="StobiSerif Regular"/>
      <family val="3"/>
    </font>
    <font>
      <sz val="16"/>
      <name val="Arial"/>
      <family val="2"/>
    </font>
    <font>
      <b/>
      <i/>
      <sz val="10"/>
      <name val="StobiSerif Regular"/>
      <family val="3"/>
    </font>
    <font>
      <b/>
      <i/>
      <sz val="11"/>
      <name val="StobiSerif Regular"/>
      <family val="3"/>
    </font>
    <font>
      <b/>
      <i/>
      <sz val="11"/>
      <name val="StobiSerif Medium"/>
      <family val="3"/>
    </font>
    <font>
      <sz val="10"/>
      <name val="StobiSerif Medium"/>
      <family val="3"/>
    </font>
    <font>
      <sz val="10"/>
      <name val="StobiSerif Regular"/>
      <family val="3"/>
    </font>
    <font>
      <b/>
      <sz val="10"/>
      <name val="StobiSerif Regular"/>
      <family val="3"/>
    </font>
    <font>
      <sz val="11"/>
      <name val="StobiSerif Regular"/>
      <family val="3"/>
    </font>
    <font>
      <i/>
      <sz val="10"/>
      <name val="StobiSerif Regular"/>
      <family val="3"/>
    </font>
    <font>
      <b/>
      <sz val="12"/>
      <name val="StobiSerif Regular"/>
      <family val="3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0"/>
      <name val="StobiSerif Regular"/>
      <family val="3"/>
    </font>
    <font>
      <b/>
      <sz val="10"/>
      <name val="Arial"/>
      <family val="2"/>
    </font>
    <font>
      <b/>
      <sz val="10"/>
      <name val="Myriad Pro"/>
      <charset val="204"/>
    </font>
    <font>
      <b/>
      <sz val="10"/>
      <name val="Myriad Pro"/>
      <family val="2"/>
    </font>
    <font>
      <b/>
      <sz val="11"/>
      <name val="Myriad Pro"/>
      <charset val="204"/>
    </font>
    <font>
      <b/>
      <i/>
      <sz val="11"/>
      <name val="Myriad Pro"/>
      <charset val="204"/>
    </font>
    <font>
      <sz val="10"/>
      <name val="Myriad Pro"/>
      <family val="2"/>
    </font>
    <font>
      <b/>
      <sz val="10"/>
      <name val="Myriad Pro"/>
    </font>
    <font>
      <sz val="10"/>
      <name val="Myriad Pro"/>
      <charset val="204"/>
    </font>
    <font>
      <sz val="10"/>
      <name val="Myriad Pro"/>
    </font>
    <font>
      <b/>
      <sz val="11"/>
      <name val="Myriad Pro"/>
    </font>
    <font>
      <sz val="10"/>
      <name val="Arial"/>
      <family val="2"/>
      <charset val="204"/>
    </font>
    <font>
      <sz val="11"/>
      <name val="Myriad Pro"/>
      <family val="2"/>
    </font>
    <font>
      <b/>
      <sz val="11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1" fillId="0" borderId="0"/>
  </cellStyleXfs>
  <cellXfs count="264">
    <xf numFmtId="0" fontId="0" fillId="0" borderId="0" xfId="0"/>
    <xf numFmtId="0" fontId="2" fillId="0" borderId="0" xfId="0" applyFont="1" applyFill="1" applyAlignment="1">
      <alignment vertical="center"/>
    </xf>
    <xf numFmtId="0" fontId="0" fillId="0" borderId="0" xfId="0" applyFill="1"/>
    <xf numFmtId="0" fontId="4" fillId="0" borderId="0" xfId="0" applyFont="1" applyFill="1" applyBorder="1" applyAlignment="1"/>
    <xf numFmtId="0" fontId="0" fillId="0" borderId="0" xfId="0" applyFill="1" applyBorder="1" applyAlignment="1"/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textRotation="90"/>
    </xf>
    <xf numFmtId="0" fontId="10" fillId="0" borderId="4" xfId="0" applyFont="1" applyFill="1" applyBorder="1" applyAlignment="1">
      <alignment horizontal="center" vertical="center" textRotation="90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3" fontId="10" fillId="3" borderId="11" xfId="0" applyNumberFormat="1" applyFont="1" applyFill="1" applyBorder="1"/>
    <xf numFmtId="3" fontId="10" fillId="4" borderId="12" xfId="0" applyNumberFormat="1" applyFont="1" applyFill="1" applyBorder="1"/>
    <xf numFmtId="3" fontId="10" fillId="3" borderId="10" xfId="0" applyNumberFormat="1" applyFont="1" applyFill="1" applyBorder="1"/>
    <xf numFmtId="3" fontId="10" fillId="0" borderId="13" xfId="0" applyNumberFormat="1" applyFont="1" applyFill="1" applyBorder="1"/>
    <xf numFmtId="0" fontId="12" fillId="0" borderId="14" xfId="0" applyFont="1" applyFill="1" applyBorder="1"/>
    <xf numFmtId="0" fontId="13" fillId="0" borderId="14" xfId="0" applyFont="1" applyFill="1" applyBorder="1" applyAlignment="1">
      <alignment horizontal="center" wrapText="1"/>
    </xf>
    <xf numFmtId="0" fontId="13" fillId="0" borderId="14" xfId="0" applyFont="1" applyFill="1" applyBorder="1" applyAlignment="1">
      <alignment wrapText="1"/>
    </xf>
    <xf numFmtId="3" fontId="13" fillId="0" borderId="15" xfId="0" applyNumberFormat="1" applyFont="1" applyFill="1" applyBorder="1"/>
    <xf numFmtId="3" fontId="13" fillId="0" borderId="16" xfId="0" applyNumberFormat="1" applyFont="1" applyFill="1" applyBorder="1"/>
    <xf numFmtId="3" fontId="13" fillId="4" borderId="17" xfId="1" applyNumberFormat="1" applyFont="1" applyFill="1" applyBorder="1" applyAlignment="1">
      <alignment horizontal="right"/>
    </xf>
    <xf numFmtId="3" fontId="13" fillId="2" borderId="14" xfId="1" applyNumberFormat="1" applyFont="1" applyFill="1" applyBorder="1"/>
    <xf numFmtId="3" fontId="13" fillId="2" borderId="14" xfId="0" applyNumberFormat="1" applyFont="1" applyFill="1" applyBorder="1"/>
    <xf numFmtId="3" fontId="13" fillId="0" borderId="18" xfId="0" applyNumberFormat="1" applyFont="1" applyFill="1" applyBorder="1"/>
    <xf numFmtId="0" fontId="12" fillId="0" borderId="19" xfId="0" applyFont="1" applyFill="1" applyBorder="1"/>
    <xf numFmtId="0" fontId="13" fillId="0" borderId="19" xfId="0" applyFont="1" applyFill="1" applyBorder="1" applyAlignment="1">
      <alignment horizontal="center" wrapText="1"/>
    </xf>
    <xf numFmtId="0" fontId="13" fillId="0" borderId="19" xfId="0" applyFont="1" applyFill="1" applyBorder="1" applyAlignment="1">
      <alignment wrapText="1"/>
    </xf>
    <xf numFmtId="3" fontId="13" fillId="2" borderId="19" xfId="1" applyNumberFormat="1" applyFont="1" applyFill="1" applyBorder="1"/>
    <xf numFmtId="3" fontId="13" fillId="2" borderId="19" xfId="0" applyNumberFormat="1" applyFont="1" applyFill="1" applyBorder="1"/>
    <xf numFmtId="3" fontId="13" fillId="4" borderId="20" xfId="1" applyNumberFormat="1" applyFont="1" applyFill="1" applyBorder="1" applyAlignment="1">
      <alignment horizontal="right"/>
    </xf>
    <xf numFmtId="3" fontId="13" fillId="4" borderId="20" xfId="0" applyNumberFormat="1" applyFont="1" applyFill="1" applyBorder="1" applyAlignment="1">
      <alignment horizontal="right"/>
    </xf>
    <xf numFmtId="0" fontId="13" fillId="0" borderId="19" xfId="0" applyFont="1" applyFill="1" applyBorder="1" applyAlignment="1">
      <alignment vertical="top" wrapText="1"/>
    </xf>
    <xf numFmtId="0" fontId="12" fillId="0" borderId="4" xfId="0" applyFont="1" applyFill="1" applyBorder="1"/>
    <xf numFmtId="0" fontId="13" fillId="0" borderId="4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wrapText="1"/>
    </xf>
    <xf numFmtId="3" fontId="13" fillId="0" borderId="5" xfId="0" applyNumberFormat="1" applyFont="1" applyFill="1" applyBorder="1"/>
    <xf numFmtId="3" fontId="13" fillId="4" borderId="21" xfId="1" applyNumberFormat="1" applyFont="1" applyFill="1" applyBorder="1" applyAlignment="1">
      <alignment horizontal="right"/>
    </xf>
    <xf numFmtId="3" fontId="13" fillId="2" borderId="4" xfId="1" applyNumberFormat="1" applyFont="1" applyFill="1" applyBorder="1"/>
    <xf numFmtId="3" fontId="13" fillId="2" borderId="4" xfId="0" applyNumberFormat="1" applyFont="1" applyFill="1" applyBorder="1"/>
    <xf numFmtId="3" fontId="13" fillId="0" borderId="9" xfId="0" applyNumberFormat="1" applyFont="1" applyFill="1" applyBorder="1"/>
    <xf numFmtId="3" fontId="14" fillId="3" borderId="23" xfId="1" applyNumberFormat="1" applyFont="1" applyFill="1" applyBorder="1" applyAlignment="1">
      <alignment horizontal="right"/>
    </xf>
    <xf numFmtId="3" fontId="14" fillId="4" borderId="24" xfId="1" applyNumberFormat="1" applyFont="1" applyFill="1" applyBorder="1" applyAlignment="1">
      <alignment horizontal="right"/>
    </xf>
    <xf numFmtId="3" fontId="14" fillId="3" borderId="24" xfId="1" applyNumberFormat="1" applyFont="1" applyFill="1" applyBorder="1" applyAlignment="1">
      <alignment horizontal="right"/>
    </xf>
    <xf numFmtId="3" fontId="14" fillId="0" borderId="25" xfId="1" applyNumberFormat="1" applyFont="1" applyFill="1" applyBorder="1" applyAlignment="1">
      <alignment horizontal="right"/>
    </xf>
    <xf numFmtId="0" fontId="12" fillId="0" borderId="14" xfId="0" applyFont="1" applyFill="1" applyBorder="1" applyAlignment="1"/>
    <xf numFmtId="0" fontId="13" fillId="0" borderId="14" xfId="0" applyFont="1" applyFill="1" applyBorder="1" applyAlignment="1">
      <alignment horizontal="left" wrapText="1"/>
    </xf>
    <xf numFmtId="3" fontId="13" fillId="0" borderId="15" xfId="0" applyNumberFormat="1" applyFont="1" applyFill="1" applyBorder="1" applyAlignment="1"/>
    <xf numFmtId="3" fontId="13" fillId="4" borderId="17" xfId="0" applyNumberFormat="1" applyFont="1" applyFill="1" applyBorder="1"/>
    <xf numFmtId="3" fontId="13" fillId="0" borderId="18" xfId="0" applyNumberFormat="1" applyFont="1" applyFill="1" applyBorder="1" applyAlignment="1"/>
    <xf numFmtId="0" fontId="12" fillId="0" borderId="19" xfId="0" applyFont="1" applyFill="1" applyBorder="1" applyAlignment="1"/>
    <xf numFmtId="0" fontId="13" fillId="0" borderId="19" xfId="0" applyFont="1" applyFill="1" applyBorder="1" applyAlignment="1">
      <alignment horizontal="left" wrapText="1"/>
    </xf>
    <xf numFmtId="3" fontId="13" fillId="4" borderId="20" xfId="0" applyNumberFormat="1" applyFont="1" applyFill="1" applyBorder="1"/>
    <xf numFmtId="0" fontId="13" fillId="0" borderId="19" xfId="0" applyFont="1" applyFill="1" applyBorder="1" applyAlignment="1">
      <alignment horizontal="left" vertical="top" wrapText="1"/>
    </xf>
    <xf numFmtId="0" fontId="12" fillId="0" borderId="4" xfId="0" applyFont="1" applyFill="1" applyBorder="1" applyAlignment="1"/>
    <xf numFmtId="0" fontId="13" fillId="0" borderId="4" xfId="0" applyFont="1" applyFill="1" applyBorder="1" applyAlignment="1">
      <alignment horizontal="left" wrapText="1"/>
    </xf>
    <xf numFmtId="3" fontId="13" fillId="4" borderId="21" xfId="0" applyNumberFormat="1" applyFont="1" applyFill="1" applyBorder="1"/>
    <xf numFmtId="3" fontId="13" fillId="0" borderId="26" xfId="0" applyNumberFormat="1" applyFont="1" applyFill="1" applyBorder="1" applyAlignment="1"/>
    <xf numFmtId="3" fontId="6" fillId="3" borderId="11" xfId="0" applyNumberFormat="1" applyFont="1" applyFill="1" applyBorder="1"/>
    <xf numFmtId="3" fontId="6" fillId="3" borderId="22" xfId="0" applyNumberFormat="1" applyFont="1" applyFill="1" applyBorder="1"/>
    <xf numFmtId="3" fontId="6" fillId="4" borderId="27" xfId="0" applyNumberFormat="1" applyFont="1" applyFill="1" applyBorder="1"/>
    <xf numFmtId="3" fontId="13" fillId="4" borderId="28" xfId="0" applyNumberFormat="1" applyFont="1" applyFill="1" applyBorder="1"/>
    <xf numFmtId="3" fontId="15" fillId="2" borderId="14" xfId="0" applyNumberFormat="1" applyFont="1" applyFill="1" applyBorder="1"/>
    <xf numFmtId="0" fontId="12" fillId="0" borderId="29" xfId="0" applyFont="1" applyFill="1" applyBorder="1" applyAlignment="1"/>
    <xf numFmtId="3" fontId="13" fillId="0" borderId="30" xfId="0" applyNumberFormat="1" applyFont="1" applyFill="1" applyBorder="1" applyAlignment="1"/>
    <xf numFmtId="0" fontId="12" fillId="0" borderId="31" xfId="0" applyFont="1" applyFill="1" applyBorder="1" applyAlignment="1"/>
    <xf numFmtId="3" fontId="13" fillId="4" borderId="32" xfId="0" applyNumberFormat="1" applyFont="1" applyFill="1" applyBorder="1"/>
    <xf numFmtId="0" fontId="12" fillId="0" borderId="33" xfId="0" applyFont="1" applyFill="1" applyBorder="1" applyAlignment="1"/>
    <xf numFmtId="0" fontId="13" fillId="0" borderId="33" xfId="0" applyFont="1" applyFill="1" applyBorder="1" applyAlignment="1">
      <alignment horizontal="left" vertical="top" wrapText="1"/>
    </xf>
    <xf numFmtId="3" fontId="13" fillId="0" borderId="34" xfId="1" applyNumberFormat="1" applyFont="1" applyFill="1" applyBorder="1" applyAlignment="1">
      <alignment wrapText="1"/>
    </xf>
    <xf numFmtId="3" fontId="13" fillId="4" borderId="35" xfId="0" applyNumberFormat="1" applyFont="1" applyFill="1" applyBorder="1"/>
    <xf numFmtId="3" fontId="13" fillId="2" borderId="33" xfId="0" applyNumberFormat="1" applyFont="1" applyFill="1" applyBorder="1"/>
    <xf numFmtId="3" fontId="13" fillId="0" borderId="36" xfId="0" applyNumberFormat="1" applyFont="1" applyFill="1" applyBorder="1" applyAlignment="1"/>
    <xf numFmtId="3" fontId="14" fillId="3" borderId="23" xfId="0" applyNumberFormat="1" applyFont="1" applyFill="1" applyBorder="1"/>
    <xf numFmtId="3" fontId="14" fillId="4" borderId="35" xfId="0" applyNumberFormat="1" applyFont="1" applyFill="1" applyBorder="1"/>
    <xf numFmtId="3" fontId="14" fillId="3" borderId="33" xfId="0" applyNumberFormat="1" applyFont="1" applyFill="1" applyBorder="1"/>
    <xf numFmtId="3" fontId="14" fillId="0" borderId="36" xfId="0" applyNumberFormat="1" applyFont="1" applyFill="1" applyBorder="1" applyAlignment="1"/>
    <xf numFmtId="0" fontId="12" fillId="0" borderId="10" xfId="0" applyFont="1" applyFill="1" applyBorder="1" applyAlignment="1"/>
    <xf numFmtId="0" fontId="13" fillId="0" borderId="10" xfId="0" applyFont="1" applyFill="1" applyBorder="1" applyAlignment="1">
      <alignment horizontal="center" wrapText="1"/>
    </xf>
    <xf numFmtId="0" fontId="16" fillId="0" borderId="10" xfId="0" applyFont="1" applyFill="1" applyBorder="1" applyAlignment="1">
      <alignment horizontal="left" wrapText="1"/>
    </xf>
    <xf numFmtId="3" fontId="16" fillId="0" borderId="11" xfId="1" applyNumberFormat="1" applyFont="1" applyFill="1" applyBorder="1"/>
    <xf numFmtId="3" fontId="13" fillId="4" borderId="12" xfId="0" applyNumberFormat="1" applyFont="1" applyFill="1" applyBorder="1"/>
    <xf numFmtId="3" fontId="13" fillId="2" borderId="10" xfId="0" applyNumberFormat="1" applyFont="1" applyFill="1" applyBorder="1"/>
    <xf numFmtId="3" fontId="16" fillId="2" borderId="10" xfId="0" applyNumberFormat="1" applyFont="1" applyFill="1" applyBorder="1"/>
    <xf numFmtId="3" fontId="13" fillId="0" borderId="13" xfId="0" applyNumberFormat="1" applyFont="1" applyFill="1" applyBorder="1" applyAlignment="1"/>
    <xf numFmtId="3" fontId="6" fillId="3" borderId="34" xfId="0" applyNumberFormat="1" applyFont="1" applyFill="1" applyBorder="1"/>
    <xf numFmtId="3" fontId="6" fillId="4" borderId="24" xfId="0" applyNumberFormat="1" applyFont="1" applyFill="1" applyBorder="1"/>
    <xf numFmtId="3" fontId="6" fillId="3" borderId="33" xfId="0" applyNumberFormat="1" applyFont="1" applyFill="1" applyBorder="1"/>
    <xf numFmtId="0" fontId="13" fillId="0" borderId="14" xfId="0" applyFont="1" applyFill="1" applyBorder="1"/>
    <xf numFmtId="0" fontId="13" fillId="0" borderId="14" xfId="0" applyFont="1" applyFill="1" applyBorder="1" applyAlignment="1">
      <alignment horizontal="center"/>
    </xf>
    <xf numFmtId="3" fontId="13" fillId="4" borderId="17" xfId="0" applyNumberFormat="1" applyFont="1" applyFill="1" applyBorder="1" applyAlignment="1">
      <alignment horizontal="right"/>
    </xf>
    <xf numFmtId="0" fontId="13" fillId="0" borderId="19" xfId="0" applyFont="1" applyFill="1" applyBorder="1"/>
    <xf numFmtId="0" fontId="13" fillId="0" borderId="19" xfId="0" applyFont="1" applyFill="1" applyBorder="1" applyAlignment="1">
      <alignment horizontal="center"/>
    </xf>
    <xf numFmtId="0" fontId="13" fillId="0" borderId="31" xfId="0" applyFont="1" applyFill="1" applyBorder="1"/>
    <xf numFmtId="0" fontId="13" fillId="0" borderId="31" xfId="0" applyFont="1" applyFill="1" applyBorder="1" applyAlignment="1">
      <alignment horizontal="center"/>
    </xf>
    <xf numFmtId="0" fontId="13" fillId="0" borderId="31" xfId="0" applyFont="1" applyFill="1" applyBorder="1" applyAlignment="1">
      <alignment wrapText="1"/>
    </xf>
    <xf numFmtId="3" fontId="13" fillId="2" borderId="31" xfId="0" applyNumberFormat="1" applyFont="1" applyFill="1" applyBorder="1"/>
    <xf numFmtId="3" fontId="6" fillId="3" borderId="16" xfId="0" applyNumberFormat="1" applyFont="1" applyFill="1" applyBorder="1"/>
    <xf numFmtId="3" fontId="6" fillId="4" borderId="37" xfId="0" applyNumberFormat="1" applyFont="1" applyFill="1" applyBorder="1"/>
    <xf numFmtId="3" fontId="6" fillId="3" borderId="38" xfId="0" applyNumberFormat="1" applyFont="1" applyFill="1" applyBorder="1"/>
    <xf numFmtId="0" fontId="20" fillId="0" borderId="0" xfId="0" applyFont="1" applyFill="1" applyBorder="1" applyAlignment="1">
      <alignment wrapText="1"/>
    </xf>
    <xf numFmtId="3" fontId="20" fillId="0" borderId="39" xfId="0" applyNumberFormat="1" applyFont="1" applyFill="1" applyBorder="1"/>
    <xf numFmtId="0" fontId="21" fillId="5" borderId="0" xfId="0" applyFont="1" applyFill="1" applyBorder="1"/>
    <xf numFmtId="0" fontId="22" fillId="5" borderId="0" xfId="2" applyFont="1" applyFill="1" applyBorder="1" applyAlignment="1"/>
    <xf numFmtId="0" fontId="23" fillId="5" borderId="0" xfId="2" applyFont="1" applyFill="1" applyBorder="1" applyAlignment="1"/>
    <xf numFmtId="0" fontId="22" fillId="5" borderId="40" xfId="2" applyFont="1" applyFill="1" applyBorder="1" applyAlignment="1">
      <alignment horizontal="center" wrapText="1"/>
    </xf>
    <xf numFmtId="0" fontId="22" fillId="5" borderId="41" xfId="2" applyFont="1" applyFill="1" applyBorder="1" applyAlignment="1">
      <alignment horizontal="center" wrapText="1"/>
    </xf>
    <xf numFmtId="0" fontId="22" fillId="5" borderId="42" xfId="2" applyFont="1" applyFill="1" applyBorder="1" applyAlignment="1">
      <alignment horizontal="center" wrapText="1"/>
    </xf>
    <xf numFmtId="0" fontId="22" fillId="5" borderId="42" xfId="2" applyFont="1" applyFill="1" applyBorder="1" applyAlignment="1">
      <alignment horizontal="center" wrapText="1"/>
    </xf>
    <xf numFmtId="0" fontId="24" fillId="5" borderId="43" xfId="2" applyFont="1" applyFill="1" applyBorder="1" applyAlignment="1">
      <alignment horizontal="center" wrapText="1"/>
    </xf>
    <xf numFmtId="0" fontId="24" fillId="5" borderId="44" xfId="2" applyFont="1" applyFill="1" applyBorder="1" applyAlignment="1">
      <alignment horizontal="center" wrapText="1"/>
    </xf>
    <xf numFmtId="0" fontId="24" fillId="5" borderId="45" xfId="2" applyFont="1" applyFill="1" applyBorder="1" applyAlignment="1">
      <alignment horizontal="center" wrapText="1"/>
    </xf>
    <xf numFmtId="0" fontId="26" fillId="5" borderId="0" xfId="2" applyFont="1" applyFill="1" applyBorder="1"/>
    <xf numFmtId="0" fontId="27" fillId="6" borderId="23" xfId="2" applyFont="1" applyFill="1" applyBorder="1" applyAlignment="1">
      <alignment horizontal="center" wrapText="1"/>
    </xf>
    <xf numFmtId="0" fontId="27" fillId="5" borderId="23" xfId="2" applyFont="1" applyFill="1" applyBorder="1" applyAlignment="1">
      <alignment horizontal="center" wrapText="1"/>
    </xf>
    <xf numFmtId="0" fontId="22" fillId="5" borderId="23" xfId="2" applyFont="1" applyFill="1" applyBorder="1" applyAlignment="1">
      <alignment horizontal="center" wrapText="1"/>
    </xf>
    <xf numFmtId="0" fontId="22" fillId="3" borderId="23" xfId="2" applyFont="1" applyFill="1" applyBorder="1" applyAlignment="1">
      <alignment horizontal="center" wrapText="1"/>
    </xf>
    <xf numFmtId="0" fontId="28" fillId="5" borderId="46" xfId="2" applyFont="1" applyFill="1" applyBorder="1" applyAlignment="1">
      <alignment horizontal="center" wrapText="1"/>
    </xf>
    <xf numFmtId="3" fontId="27" fillId="6" borderId="46" xfId="2" applyNumberFormat="1" applyFont="1" applyFill="1" applyBorder="1" applyAlignment="1"/>
    <xf numFmtId="3" fontId="28" fillId="5" borderId="46" xfId="2" applyNumberFormat="1" applyFont="1" applyFill="1" applyBorder="1" applyAlignment="1"/>
    <xf numFmtId="3" fontId="27" fillId="5" borderId="46" xfId="2" applyNumberFormat="1" applyFont="1" applyFill="1" applyBorder="1" applyAlignment="1"/>
    <xf numFmtId="3" fontId="22" fillId="5" borderId="46" xfId="2" applyNumberFormat="1" applyFont="1" applyFill="1" applyBorder="1" applyAlignment="1"/>
    <xf numFmtId="0" fontId="26" fillId="5" borderId="0" xfId="2" applyFont="1" applyFill="1" applyBorder="1" applyAlignment="1">
      <alignment horizontal="center"/>
    </xf>
    <xf numFmtId="0" fontId="28" fillId="6" borderId="0" xfId="2" applyFont="1" applyFill="1" applyBorder="1" applyAlignment="1">
      <alignment horizontal="center" wrapText="1"/>
    </xf>
    <xf numFmtId="0" fontId="28" fillId="5" borderId="0" xfId="2" applyFont="1" applyFill="1" applyBorder="1" applyAlignment="1">
      <alignment horizontal="center" wrapText="1"/>
    </xf>
    <xf numFmtId="3" fontId="28" fillId="5" borderId="0" xfId="2" applyNumberFormat="1" applyFont="1" applyFill="1" applyBorder="1" applyAlignment="1">
      <alignment horizontal="right"/>
    </xf>
    <xf numFmtId="3" fontId="27" fillId="5" borderId="0" xfId="2" applyNumberFormat="1" applyFont="1" applyFill="1" applyBorder="1" applyAlignment="1">
      <alignment horizontal="right"/>
    </xf>
    <xf numFmtId="0" fontId="26" fillId="5" borderId="22" xfId="2" applyFont="1" applyFill="1" applyBorder="1" applyAlignment="1">
      <alignment horizontal="center" vertical="center" wrapText="1"/>
    </xf>
    <xf numFmtId="0" fontId="26" fillId="5" borderId="22" xfId="2" applyFont="1" applyFill="1" applyBorder="1" applyAlignment="1">
      <alignment horizontal="center" vertical="center"/>
    </xf>
    <xf numFmtId="3" fontId="26" fillId="5" borderId="22" xfId="2" applyNumberFormat="1" applyFont="1" applyFill="1" applyBorder="1" applyAlignment="1">
      <alignment horizontal="right"/>
    </xf>
    <xf numFmtId="3" fontId="26" fillId="0" borderId="22" xfId="2" applyNumberFormat="1" applyFont="1" applyFill="1" applyBorder="1" applyAlignment="1">
      <alignment horizontal="right"/>
    </xf>
    <xf numFmtId="3" fontId="27" fillId="5" borderId="22" xfId="2" applyNumberFormat="1" applyFont="1" applyFill="1" applyBorder="1" applyAlignment="1">
      <alignment horizontal="right"/>
    </xf>
    <xf numFmtId="3" fontId="29" fillId="6" borderId="0" xfId="2" applyNumberFormat="1" applyFont="1" applyFill="1" applyBorder="1" applyAlignment="1"/>
    <xf numFmtId="3" fontId="28" fillId="5" borderId="0" xfId="2" applyNumberFormat="1" applyFont="1" applyFill="1" applyBorder="1" applyAlignment="1"/>
    <xf numFmtId="3" fontId="29" fillId="5" borderId="0" xfId="2" applyNumberFormat="1" applyFont="1" applyFill="1" applyBorder="1" applyAlignment="1"/>
    <xf numFmtId="3" fontId="22" fillId="5" borderId="0" xfId="2" applyNumberFormat="1" applyFont="1" applyFill="1" applyBorder="1" applyAlignment="1"/>
    <xf numFmtId="3" fontId="28" fillId="6" borderId="0" xfId="2" applyNumberFormat="1" applyFont="1" applyFill="1" applyBorder="1" applyAlignment="1">
      <alignment horizontal="right"/>
    </xf>
    <xf numFmtId="3" fontId="22" fillId="5" borderId="0" xfId="2" applyNumberFormat="1" applyFont="1" applyFill="1" applyBorder="1" applyAlignment="1">
      <alignment horizontal="right"/>
    </xf>
    <xf numFmtId="3" fontId="22" fillId="3" borderId="0" xfId="2" applyNumberFormat="1" applyFont="1" applyFill="1" applyBorder="1" applyAlignment="1"/>
    <xf numFmtId="0" fontId="0" fillId="5" borderId="0" xfId="0" applyFill="1" applyBorder="1"/>
    <xf numFmtId="0" fontId="26" fillId="5" borderId="23" xfId="2" applyFont="1" applyFill="1" applyBorder="1" applyAlignment="1">
      <alignment horizontal="center"/>
    </xf>
    <xf numFmtId="3" fontId="28" fillId="6" borderId="23" xfId="2" applyNumberFormat="1" applyFont="1" applyFill="1" applyBorder="1" applyAlignment="1"/>
    <xf numFmtId="3" fontId="28" fillId="5" borderId="23" xfId="2" applyNumberFormat="1" applyFont="1" applyFill="1" applyBorder="1" applyAlignment="1">
      <alignment horizontal="right"/>
    </xf>
    <xf numFmtId="3" fontId="22" fillId="5" borderId="23" xfId="2" applyNumberFormat="1" applyFont="1" applyFill="1" applyBorder="1" applyAlignment="1">
      <alignment horizontal="right"/>
    </xf>
    <xf numFmtId="3" fontId="29" fillId="6" borderId="23" xfId="2" applyNumberFormat="1" applyFont="1" applyFill="1" applyBorder="1" applyAlignment="1"/>
    <xf numFmtId="3" fontId="28" fillId="5" borderId="23" xfId="2" applyNumberFormat="1" applyFont="1" applyFill="1" applyBorder="1" applyAlignment="1"/>
    <xf numFmtId="3" fontId="29" fillId="5" borderId="23" xfId="2" applyNumberFormat="1" applyFont="1" applyFill="1" applyBorder="1" applyAlignment="1"/>
    <xf numFmtId="3" fontId="22" fillId="5" borderId="23" xfId="2" applyNumberFormat="1" applyFont="1" applyFill="1" applyBorder="1" applyAlignment="1"/>
    <xf numFmtId="0" fontId="24" fillId="5" borderId="0" xfId="2" applyFont="1" applyFill="1" applyBorder="1" applyAlignment="1">
      <alignment horizontal="center"/>
    </xf>
    <xf numFmtId="3" fontId="28" fillId="6" borderId="0" xfId="2" applyNumberFormat="1" applyFont="1" applyFill="1" applyBorder="1" applyAlignment="1"/>
    <xf numFmtId="3" fontId="27" fillId="6" borderId="0" xfId="2" applyNumberFormat="1" applyFont="1" applyFill="1" applyBorder="1" applyAlignment="1"/>
    <xf numFmtId="3" fontId="26" fillId="5" borderId="0" xfId="2" applyNumberFormat="1" applyFont="1" applyFill="1" applyBorder="1" applyAlignment="1">
      <alignment horizontal="right"/>
    </xf>
    <xf numFmtId="3" fontId="21" fillId="5" borderId="0" xfId="0" applyNumberFormat="1" applyFont="1" applyFill="1" applyBorder="1"/>
    <xf numFmtId="3" fontId="0" fillId="5" borderId="0" xfId="0" applyNumberFormat="1" applyFill="1" applyBorder="1"/>
    <xf numFmtId="0" fontId="26" fillId="5" borderId="0" xfId="0" applyFont="1" applyFill="1" applyBorder="1" applyAlignment="1"/>
    <xf numFmtId="0" fontId="23" fillId="5" borderId="0" xfId="0" applyFont="1" applyFill="1" applyBorder="1" applyAlignment="1"/>
    <xf numFmtId="3" fontId="23" fillId="5" borderId="0" xfId="0" applyNumberFormat="1" applyFont="1" applyFill="1" applyBorder="1" applyAlignment="1"/>
    <xf numFmtId="0" fontId="23" fillId="5" borderId="0" xfId="3" applyFont="1" applyFill="1" applyBorder="1" applyAlignment="1"/>
    <xf numFmtId="0" fontId="24" fillId="5" borderId="0" xfId="0" applyFont="1" applyFill="1" applyBorder="1" applyAlignment="1">
      <alignment horizontal="center" wrapText="1"/>
    </xf>
    <xf numFmtId="0" fontId="32" fillId="5" borderId="0" xfId="3" applyFont="1" applyFill="1" applyBorder="1" applyAlignment="1">
      <alignment horizontal="center" wrapText="1"/>
    </xf>
    <xf numFmtId="0" fontId="22" fillId="5" borderId="0" xfId="0" applyFont="1" applyFill="1" applyBorder="1" applyAlignment="1">
      <alignment wrapText="1"/>
    </xf>
    <xf numFmtId="0" fontId="22" fillId="5" borderId="23" xfId="0" applyFont="1" applyFill="1" applyBorder="1" applyAlignment="1">
      <alignment wrapText="1"/>
    </xf>
    <xf numFmtId="0" fontId="22" fillId="6" borderId="23" xfId="0" applyFont="1" applyFill="1" applyBorder="1" applyAlignment="1">
      <alignment horizontal="center" wrapText="1"/>
    </xf>
    <xf numFmtId="0" fontId="22" fillId="3" borderId="23" xfId="3" applyFont="1" applyFill="1" applyBorder="1" applyAlignment="1">
      <alignment horizontal="center" wrapText="1"/>
    </xf>
    <xf numFmtId="3" fontId="26" fillId="5" borderId="46" xfId="2" applyNumberFormat="1" applyFont="1" applyFill="1" applyBorder="1" applyAlignment="1"/>
    <xf numFmtId="3" fontId="22" fillId="6" borderId="46" xfId="2" applyNumberFormat="1" applyFont="1" applyFill="1" applyBorder="1" applyAlignment="1"/>
    <xf numFmtId="0" fontId="26" fillId="5" borderId="0" xfId="3" applyFont="1" applyFill="1" applyBorder="1" applyAlignment="1">
      <alignment horizontal="center" wrapText="1"/>
    </xf>
    <xf numFmtId="3" fontId="26" fillId="5" borderId="0" xfId="3" applyNumberFormat="1" applyFont="1" applyFill="1" applyBorder="1" applyAlignment="1">
      <alignment horizontal="right"/>
    </xf>
    <xf numFmtId="3" fontId="27" fillId="3" borderId="0" xfId="3" applyNumberFormat="1" applyFont="1" applyFill="1" applyBorder="1" applyAlignment="1">
      <alignment horizontal="right"/>
    </xf>
    <xf numFmtId="3" fontId="26" fillId="5" borderId="0" xfId="2" applyNumberFormat="1" applyFont="1" applyFill="1" applyBorder="1" applyAlignment="1"/>
    <xf numFmtId="3" fontId="22" fillId="6" borderId="0" xfId="2" applyNumberFormat="1" applyFont="1" applyFill="1" applyBorder="1" applyAlignment="1"/>
    <xf numFmtId="0" fontId="24" fillId="5" borderId="0" xfId="3" applyFont="1" applyFill="1" applyBorder="1" applyAlignment="1"/>
    <xf numFmtId="3" fontId="26" fillId="5" borderId="23" xfId="3" applyNumberFormat="1" applyFont="1" applyFill="1" applyBorder="1" applyAlignment="1">
      <alignment horizontal="right"/>
    </xf>
    <xf numFmtId="3" fontId="27" fillId="3" borderId="23" xfId="3" applyNumberFormat="1" applyFont="1" applyFill="1" applyBorder="1" applyAlignment="1">
      <alignment horizontal="right"/>
    </xf>
    <xf numFmtId="3" fontId="26" fillId="5" borderId="23" xfId="2" applyNumberFormat="1" applyFont="1" applyFill="1" applyBorder="1" applyAlignment="1"/>
    <xf numFmtId="3" fontId="22" fillId="6" borderId="23" xfId="2" applyNumberFormat="1" applyFont="1" applyFill="1" applyBorder="1" applyAlignment="1"/>
    <xf numFmtId="0" fontId="33" fillId="5" borderId="0" xfId="3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2" fillId="3" borderId="23" xfId="2" applyFont="1" applyFill="1" applyBorder="1" applyAlignment="1">
      <alignment horizontal="center" vertical="center" wrapText="1"/>
    </xf>
    <xf numFmtId="0" fontId="22" fillId="5" borderId="23" xfId="2" applyFont="1" applyFill="1" applyBorder="1" applyAlignment="1">
      <alignment horizontal="center" vertical="center" wrapText="1"/>
    </xf>
    <xf numFmtId="0" fontId="26" fillId="5" borderId="46" xfId="2" applyFont="1" applyFill="1" applyBorder="1" applyAlignment="1">
      <alignment horizontal="center"/>
    </xf>
    <xf numFmtId="3" fontId="22" fillId="3" borderId="46" xfId="2" applyNumberFormat="1" applyFont="1" applyFill="1" applyBorder="1" applyAlignment="1">
      <alignment horizontal="right"/>
    </xf>
    <xf numFmtId="3" fontId="26" fillId="5" borderId="46" xfId="2" applyNumberFormat="1" applyFont="1" applyFill="1" applyBorder="1" applyAlignment="1">
      <alignment horizontal="right"/>
    </xf>
    <xf numFmtId="3" fontId="28" fillId="5" borderId="46" xfId="2" applyNumberFormat="1" applyFont="1" applyFill="1" applyBorder="1" applyAlignment="1">
      <alignment horizontal="right"/>
    </xf>
    <xf numFmtId="3" fontId="22" fillId="3" borderId="0" xfId="2" applyNumberFormat="1" applyFont="1" applyFill="1" applyBorder="1" applyAlignment="1">
      <alignment horizontal="right"/>
    </xf>
    <xf numFmtId="3" fontId="22" fillId="3" borderId="23" xfId="2" applyNumberFormat="1" applyFont="1" applyFill="1" applyBorder="1" applyAlignment="1">
      <alignment horizontal="right"/>
    </xf>
    <xf numFmtId="3" fontId="26" fillId="5" borderId="23" xfId="2" applyNumberFormat="1" applyFont="1" applyFill="1" applyBorder="1" applyAlignment="1">
      <alignment horizontal="right"/>
    </xf>
    <xf numFmtId="3" fontId="27" fillId="5" borderId="23" xfId="2" applyNumberFormat="1" applyFont="1" applyFill="1" applyBorder="1" applyAlignment="1">
      <alignment horizontal="right"/>
    </xf>
    <xf numFmtId="0" fontId="23" fillId="5" borderId="50" xfId="0" applyFont="1" applyFill="1" applyBorder="1" applyAlignment="1"/>
    <xf numFmtId="0" fontId="21" fillId="5" borderId="50" xfId="0" applyFont="1" applyFill="1" applyBorder="1"/>
    <xf numFmtId="0" fontId="22" fillId="5" borderId="33" xfId="2" applyFont="1" applyFill="1" applyBorder="1" applyAlignment="1">
      <alignment horizontal="center" vertical="center" wrapText="1"/>
    </xf>
    <xf numFmtId="0" fontId="23" fillId="3" borderId="23" xfId="0" applyFont="1" applyFill="1" applyBorder="1" applyAlignment="1">
      <alignment horizontal="center" wrapText="1"/>
    </xf>
    <xf numFmtId="0" fontId="22" fillId="3" borderId="23" xfId="0" applyFont="1" applyFill="1" applyBorder="1" applyAlignment="1">
      <alignment horizontal="center" wrapText="1"/>
    </xf>
    <xf numFmtId="3" fontId="26" fillId="5" borderId="0" xfId="0" applyNumberFormat="1" applyFont="1" applyFill="1" applyBorder="1" applyAlignment="1">
      <alignment horizontal="right"/>
    </xf>
    <xf numFmtId="3" fontId="22" fillId="3" borderId="0" xfId="0" applyNumberFormat="1" applyFont="1" applyFill="1" applyBorder="1" applyAlignment="1">
      <alignment horizontal="right" wrapText="1"/>
    </xf>
    <xf numFmtId="3" fontId="28" fillId="5" borderId="0" xfId="0" applyNumberFormat="1" applyFont="1" applyFill="1" applyBorder="1" applyAlignment="1">
      <alignment horizontal="right"/>
    </xf>
    <xf numFmtId="3" fontId="27" fillId="3" borderId="0" xfId="2" applyNumberFormat="1" applyFont="1" applyFill="1" applyBorder="1" applyAlignment="1">
      <alignment horizontal="right"/>
    </xf>
    <xf numFmtId="3" fontId="26" fillId="5" borderId="23" xfId="0" applyNumberFormat="1" applyFont="1" applyFill="1" applyBorder="1" applyAlignment="1">
      <alignment horizontal="right"/>
    </xf>
    <xf numFmtId="3" fontId="27" fillId="3" borderId="23" xfId="2" applyNumberFormat="1" applyFont="1" applyFill="1" applyBorder="1" applyAlignment="1">
      <alignment horizontal="right"/>
    </xf>
    <xf numFmtId="0" fontId="33" fillId="5" borderId="0" xfId="0" applyFont="1" applyFill="1" applyBorder="1" applyAlignment="1">
      <alignment horizontal="center"/>
    </xf>
    <xf numFmtId="0" fontId="11" fillId="3" borderId="33" xfId="0" applyFont="1" applyFill="1" applyBorder="1" applyAlignment="1">
      <alignment vertical="center" wrapText="1"/>
    </xf>
    <xf numFmtId="0" fontId="17" fillId="3" borderId="19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0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/>
    </xf>
    <xf numFmtId="0" fontId="11" fillId="3" borderId="22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wrapText="1"/>
    </xf>
    <xf numFmtId="0" fontId="11" fillId="3" borderId="33" xfId="0" applyFont="1" applyFill="1" applyBorder="1" applyAlignment="1">
      <alignment wrapText="1"/>
    </xf>
    <xf numFmtId="0" fontId="26" fillId="5" borderId="46" xfId="2" applyFont="1" applyFill="1" applyBorder="1" applyAlignment="1">
      <alignment horizontal="center" vertical="center" wrapText="1"/>
    </xf>
    <xf numFmtId="0" fontId="26" fillId="5" borderId="0" xfId="2" applyFont="1" applyFill="1" applyBorder="1" applyAlignment="1">
      <alignment horizontal="center" vertical="center" wrapText="1"/>
    </xf>
    <xf numFmtId="0" fontId="26" fillId="5" borderId="23" xfId="2" applyFont="1" applyFill="1" applyBorder="1" applyAlignment="1">
      <alignment horizontal="center" vertical="center" wrapText="1"/>
    </xf>
    <xf numFmtId="0" fontId="30" fillId="5" borderId="0" xfId="2" applyFont="1" applyFill="1" applyBorder="1" applyAlignment="1">
      <alignment horizontal="center"/>
    </xf>
    <xf numFmtId="0" fontId="22" fillId="5" borderId="34" xfId="2" applyFont="1" applyFill="1" applyBorder="1" applyAlignment="1">
      <alignment horizontal="center" vertical="center" wrapText="1"/>
    </xf>
    <xf numFmtId="0" fontId="22" fillId="5" borderId="23" xfId="2" applyFont="1" applyFill="1" applyBorder="1" applyAlignment="1">
      <alignment horizontal="center" vertical="center" wrapText="1"/>
    </xf>
    <xf numFmtId="0" fontId="22" fillId="5" borderId="51" xfId="2" applyFont="1" applyFill="1" applyBorder="1" applyAlignment="1">
      <alignment horizontal="center" vertical="center" wrapText="1"/>
    </xf>
    <xf numFmtId="0" fontId="22" fillId="5" borderId="46" xfId="2" applyFont="1" applyFill="1" applyBorder="1" applyAlignment="1">
      <alignment horizontal="center" vertical="center" wrapText="1"/>
    </xf>
    <xf numFmtId="0" fontId="22" fillId="5" borderId="50" xfId="2" applyFont="1" applyFill="1" applyBorder="1" applyAlignment="1">
      <alignment horizontal="center" vertical="center" wrapText="1"/>
    </xf>
    <xf numFmtId="0" fontId="22" fillId="5" borderId="52" xfId="2" applyFont="1" applyFill="1" applyBorder="1" applyAlignment="1">
      <alignment horizontal="center" vertical="center" wrapText="1"/>
    </xf>
    <xf numFmtId="0" fontId="22" fillId="5" borderId="38" xfId="2" applyFont="1" applyFill="1" applyBorder="1" applyAlignment="1">
      <alignment horizontal="center" vertical="center" wrapText="1"/>
    </xf>
    <xf numFmtId="0" fontId="22" fillId="5" borderId="53" xfId="2" applyFont="1" applyFill="1" applyBorder="1" applyAlignment="1">
      <alignment horizontal="center" vertical="center" wrapText="1"/>
    </xf>
    <xf numFmtId="0" fontId="22" fillId="5" borderId="54" xfId="2" applyFont="1" applyFill="1" applyBorder="1" applyAlignment="1">
      <alignment horizontal="center" vertical="center" wrapText="1"/>
    </xf>
    <xf numFmtId="0" fontId="22" fillId="5" borderId="43" xfId="2" applyFont="1" applyFill="1" applyBorder="1" applyAlignment="1">
      <alignment horizontal="center" vertical="center" wrapText="1"/>
    </xf>
    <xf numFmtId="0" fontId="22" fillId="5" borderId="55" xfId="2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wrapText="1"/>
    </xf>
    <xf numFmtId="0" fontId="23" fillId="5" borderId="23" xfId="0" applyFont="1" applyFill="1" applyBorder="1" applyAlignment="1">
      <alignment horizontal="center" wrapText="1"/>
    </xf>
    <xf numFmtId="0" fontId="26" fillId="5" borderId="0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 wrapText="1"/>
    </xf>
    <xf numFmtId="0" fontId="26" fillId="5" borderId="23" xfId="0" applyFont="1" applyFill="1" applyBorder="1" applyAlignment="1">
      <alignment horizontal="center" vertical="center" wrapText="1"/>
    </xf>
    <xf numFmtId="0" fontId="22" fillId="5" borderId="40" xfId="2" applyFont="1" applyFill="1" applyBorder="1" applyAlignment="1">
      <alignment horizontal="center" wrapText="1"/>
    </xf>
    <xf numFmtId="0" fontId="22" fillId="5" borderId="47" xfId="2" applyFont="1" applyFill="1" applyBorder="1" applyAlignment="1">
      <alignment horizontal="center" wrapText="1"/>
    </xf>
    <xf numFmtId="0" fontId="25" fillId="5" borderId="48" xfId="2" applyFont="1" applyFill="1" applyBorder="1" applyAlignment="1">
      <alignment horizontal="center" wrapText="1"/>
    </xf>
    <xf numFmtId="0" fontId="25" fillId="5" borderId="49" xfId="2" applyFont="1" applyFill="1" applyBorder="1" applyAlignment="1">
      <alignment horizontal="center" wrapText="1"/>
    </xf>
    <xf numFmtId="0" fontId="23" fillId="5" borderId="0" xfId="2" applyFont="1" applyFill="1" applyBorder="1" applyAlignment="1">
      <alignment horizontal="center" wrapText="1"/>
    </xf>
    <xf numFmtId="0" fontId="23" fillId="5" borderId="23" xfId="2" applyFont="1" applyFill="1" applyBorder="1" applyAlignment="1">
      <alignment horizontal="center" wrapText="1"/>
    </xf>
    <xf numFmtId="0" fontId="22" fillId="5" borderId="0" xfId="2" applyFont="1" applyFill="1" applyBorder="1" applyAlignment="1">
      <alignment horizontal="center" wrapText="1"/>
    </xf>
    <xf numFmtId="0" fontId="22" fillId="5" borderId="23" xfId="2" applyFont="1" applyFill="1" applyBorder="1" applyAlignment="1">
      <alignment horizontal="center" wrapText="1"/>
    </xf>
    <xf numFmtId="0" fontId="22" fillId="5" borderId="42" xfId="2" applyFont="1" applyFill="1" applyBorder="1" applyAlignment="1">
      <alignment horizontal="center" wrapText="1"/>
    </xf>
    <xf numFmtId="0" fontId="25" fillId="5" borderId="45" xfId="2" applyFont="1" applyFill="1" applyBorder="1" applyAlignment="1">
      <alignment horizontal="center" wrapText="1"/>
    </xf>
    <xf numFmtId="0" fontId="25" fillId="5" borderId="43" xfId="2" applyFont="1" applyFill="1" applyBorder="1" applyAlignment="1">
      <alignment horizontal="center" wrapText="1"/>
    </xf>
    <xf numFmtId="0" fontId="27" fillId="5" borderId="0" xfId="2" applyFont="1" applyFill="1" applyBorder="1" applyAlignment="1">
      <alignment horizontal="center" wrapText="1"/>
    </xf>
    <xf numFmtId="0" fontId="27" fillId="5" borderId="23" xfId="2" applyFont="1" applyFill="1" applyBorder="1" applyAlignment="1">
      <alignment horizontal="center" wrapText="1"/>
    </xf>
    <xf numFmtId="0" fontId="24" fillId="5" borderId="0" xfId="2" applyFont="1" applyFill="1" applyBorder="1" applyAlignment="1">
      <alignment horizontal="center"/>
    </xf>
    <xf numFmtId="0" fontId="26" fillId="5" borderId="46" xfId="0" applyFont="1" applyFill="1" applyBorder="1" applyAlignment="1">
      <alignment horizontal="center" vertical="center"/>
    </xf>
    <xf numFmtId="0" fontId="26" fillId="5" borderId="46" xfId="3" applyFont="1" applyFill="1" applyBorder="1" applyAlignment="1">
      <alignment horizontal="center" vertical="center"/>
    </xf>
    <xf numFmtId="0" fontId="26" fillId="5" borderId="0" xfId="3" applyFont="1" applyFill="1" applyBorder="1" applyAlignment="1">
      <alignment horizontal="center" vertical="center"/>
    </xf>
    <xf numFmtId="0" fontId="26" fillId="5" borderId="23" xfId="3" applyFont="1" applyFill="1" applyBorder="1" applyAlignment="1">
      <alignment horizontal="center" vertical="center"/>
    </xf>
    <xf numFmtId="0" fontId="26" fillId="5" borderId="46" xfId="3" applyFont="1" applyFill="1" applyBorder="1" applyAlignment="1">
      <alignment horizontal="center" vertical="center" wrapText="1"/>
    </xf>
    <xf numFmtId="0" fontId="26" fillId="5" borderId="0" xfId="3" applyFont="1" applyFill="1" applyBorder="1" applyAlignment="1">
      <alignment horizontal="center" vertical="center" wrapText="1"/>
    </xf>
    <xf numFmtId="0" fontId="26" fillId="5" borderId="23" xfId="3" applyFont="1" applyFill="1" applyBorder="1" applyAlignment="1">
      <alignment horizontal="center" vertical="center" wrapText="1"/>
    </xf>
    <xf numFmtId="3" fontId="26" fillId="5" borderId="46" xfId="3" applyNumberFormat="1" applyFont="1" applyFill="1" applyBorder="1" applyAlignment="1">
      <alignment horizontal="center" vertical="center"/>
    </xf>
    <xf numFmtId="3" fontId="26" fillId="5" borderId="23" xfId="3" applyNumberFormat="1" applyFont="1" applyFill="1" applyBorder="1" applyAlignment="1">
      <alignment horizontal="center" vertical="center"/>
    </xf>
    <xf numFmtId="3" fontId="26" fillId="3" borderId="46" xfId="2" applyNumberFormat="1" applyFont="1" applyFill="1" applyBorder="1" applyAlignment="1">
      <alignment horizontal="center" vertical="center"/>
    </xf>
    <xf numFmtId="3" fontId="26" fillId="3" borderId="23" xfId="2" applyNumberFormat="1" applyFont="1" applyFill="1" applyBorder="1" applyAlignment="1">
      <alignment horizontal="center" vertical="center"/>
    </xf>
    <xf numFmtId="0" fontId="26" fillId="5" borderId="46" xfId="0" applyFont="1" applyFill="1" applyBorder="1" applyAlignment="1">
      <alignment horizontal="center" vertical="center" wrapText="1"/>
    </xf>
    <xf numFmtId="0" fontId="22" fillId="5" borderId="0" xfId="3" applyFont="1" applyFill="1" applyBorder="1" applyAlignment="1">
      <alignment horizontal="center" wrapText="1"/>
    </xf>
    <xf numFmtId="0" fontId="22" fillId="5" borderId="23" xfId="3" applyFont="1" applyFill="1" applyBorder="1" applyAlignment="1">
      <alignment horizontal="center" wrapText="1"/>
    </xf>
    <xf numFmtId="0" fontId="22" fillId="5" borderId="0" xfId="0" applyFont="1" applyFill="1" applyBorder="1" applyAlignment="1">
      <alignment horizontal="center" wrapText="1"/>
    </xf>
  </cellXfs>
  <cellStyles count="4">
    <cellStyle name="Comma" xfId="1" builtinId="3"/>
    <cellStyle name="Normal" xfId="0" builtinId="0"/>
    <cellStyle name="Normal 4" xfId="3"/>
    <cellStyle name="Normal_Измена на Годишен план 20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371475</xdr:colOff>
      <xdr:row>21</xdr:row>
      <xdr:rowOff>0</xdr:rowOff>
    </xdr:from>
    <xdr:ext cx="76200" cy="200025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0715625" y="4438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676275</xdr:colOff>
      <xdr:row>38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8115300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oshare\Finansii\&#1041;&#1091;&#1119;&#1077;&#1090;\Budget%202022\Tabeli%20Buxet%202022\2022_posle%20racionalizacij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oshare\Finansii\&#1060;&#1080;&#1085;&#1072;&#1085;&#1089;&#1080;&#1089;&#1082;&#1080;%20&#1087;&#1083;&#1072;&#1085;&#1086;&#1074;&#1080;\2021\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birovi za MF"/>
      <sheetName val="Budget vkupo 2022"/>
      <sheetName val="БУЏЕТИ БАЗА"/>
      <sheetName val="ПИВОТ-БУЏЕТИ БАЗА"/>
      <sheetName val="401"/>
      <sheetName val="402"/>
      <sheetName val="404"/>
      <sheetName val="420"/>
      <sheetName val="421"/>
      <sheetName val="423"/>
      <sheetName val="424"/>
      <sheetName val="425"/>
      <sheetName val="426"/>
      <sheetName val="461"/>
      <sheetName val="464"/>
      <sheetName val="480"/>
      <sheetName val="481"/>
      <sheetName val="482"/>
      <sheetName val="483"/>
      <sheetName val="485"/>
      <sheetName val="MARnet"/>
      <sheetName val="Марнет"/>
      <sheetName val="Марнет 401,402"/>
      <sheetName val="Проекти"/>
      <sheetName val="IPA "/>
      <sheetName val="Zbirovi za strateki plan"/>
      <sheetName val="Буџет вкупно 2020+I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8000000</v>
          </cell>
          <cell r="E37">
            <v>0</v>
          </cell>
        </row>
        <row r="39">
          <cell r="D39">
            <v>0</v>
          </cell>
          <cell r="E39">
            <v>0</v>
          </cell>
        </row>
        <row r="41">
          <cell r="D41">
            <v>0</v>
          </cell>
          <cell r="E41">
            <v>0</v>
          </cell>
        </row>
        <row r="42">
          <cell r="E42">
            <v>0</v>
          </cell>
        </row>
      </sheetData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уџет вкупно 2021"/>
      <sheetName val="20-Год.план по квартали 21"/>
      <sheetName val=" III (20) "/>
      <sheetName val="К6"/>
      <sheetName val="III (К6)"/>
      <sheetName val="НА-Год.план по квартали 21"/>
      <sheetName val=" III (НА) "/>
      <sheetName val="Н1-Год.план по квартали 21"/>
      <sheetName val=" III(Н1)"/>
      <sheetName val="без ребаланс"/>
      <sheetName val="со ребаланс"/>
    </sheetNames>
    <sheetDataSet>
      <sheetData sheetId="0"/>
      <sheetData sheetId="1"/>
      <sheetData sheetId="2">
        <row r="15">
          <cell r="F15">
            <v>0</v>
          </cell>
        </row>
      </sheetData>
      <sheetData sheetId="3"/>
      <sheetData sheetId="4">
        <row r="12">
          <cell r="D12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8"/>
  <sheetViews>
    <sheetView topLeftCell="A19" workbookViewId="0">
      <selection activeCell="C58" sqref="C58"/>
    </sheetView>
  </sheetViews>
  <sheetFormatPr defaultRowHeight="15"/>
  <cols>
    <col min="2" max="2" width="5" bestFit="1" customWidth="1"/>
    <col min="3" max="3" width="31" customWidth="1"/>
    <col min="4" max="4" width="15.28515625" hidden="1" customWidth="1"/>
    <col min="5" max="5" width="15.5703125" bestFit="1" customWidth="1"/>
    <col min="6" max="6" width="12.28515625" bestFit="1" customWidth="1"/>
    <col min="7" max="7" width="12.42578125" bestFit="1" customWidth="1"/>
    <col min="8" max="8" width="12.28515625" bestFit="1" customWidth="1"/>
    <col min="9" max="9" width="15.28515625" bestFit="1" customWidth="1"/>
  </cols>
  <sheetData>
    <row r="1" spans="1:9" ht="24.75" thickBot="1">
      <c r="A1" s="1" t="s">
        <v>0</v>
      </c>
      <c r="B1" s="2"/>
      <c r="C1" s="2"/>
      <c r="D1" s="3"/>
      <c r="E1" s="3"/>
      <c r="F1" s="3"/>
      <c r="G1" s="3"/>
      <c r="H1" s="3"/>
      <c r="I1" s="4"/>
    </row>
    <row r="2" spans="1:9" ht="24">
      <c r="A2" s="5"/>
      <c r="B2" s="4"/>
      <c r="C2" s="6"/>
      <c r="D2" s="7"/>
      <c r="E2" s="204">
        <v>2023</v>
      </c>
      <c r="F2" s="205"/>
      <c r="G2" s="205"/>
      <c r="H2" s="205"/>
      <c r="I2" s="206"/>
    </row>
    <row r="3" spans="1:9" ht="54.75" thickBot="1">
      <c r="A3" s="8" t="s">
        <v>1</v>
      </c>
      <c r="B3" s="9" t="s">
        <v>2</v>
      </c>
      <c r="C3" s="10" t="s">
        <v>3</v>
      </c>
      <c r="D3" s="11" t="s">
        <v>36</v>
      </c>
      <c r="E3" s="207" t="s">
        <v>4</v>
      </c>
      <c r="F3" s="208"/>
      <c r="G3" s="12" t="s">
        <v>5</v>
      </c>
      <c r="H3" s="12" t="s">
        <v>6</v>
      </c>
      <c r="I3" s="13" t="s">
        <v>7</v>
      </c>
    </row>
    <row r="4" spans="1:9" ht="19.5" thickTop="1" thickBot="1">
      <c r="A4" s="209" t="s">
        <v>8</v>
      </c>
      <c r="B4" s="210"/>
      <c r="C4" s="210"/>
      <c r="D4" s="14">
        <f>SUM(D5:D19)</f>
        <v>381198000</v>
      </c>
      <c r="E4" s="15">
        <v>434463000</v>
      </c>
      <c r="F4" s="16">
        <f t="shared" ref="F4:H4" si="0">SUM(F5:F19)</f>
        <v>0</v>
      </c>
      <c r="G4" s="16">
        <f t="shared" si="0"/>
        <v>0</v>
      </c>
      <c r="H4" s="16">
        <f t="shared" si="0"/>
        <v>0</v>
      </c>
      <c r="I4" s="17">
        <f>E4+F4+G4+H4</f>
        <v>434463000</v>
      </c>
    </row>
    <row r="5" spans="1:9" ht="16.5" thickTop="1">
      <c r="A5" s="18">
        <v>20</v>
      </c>
      <c r="B5" s="19">
        <v>401</v>
      </c>
      <c r="C5" s="20" t="s">
        <v>9</v>
      </c>
      <c r="D5" s="22">
        <v>81069000</v>
      </c>
      <c r="E5" s="23">
        <v>80873000</v>
      </c>
      <c r="F5" s="24">
        <v>0</v>
      </c>
      <c r="G5" s="24">
        <v>0</v>
      </c>
      <c r="H5" s="25"/>
      <c r="I5" s="26">
        <f>CEILING((E5+F5+G5+H5),10000)</f>
        <v>80880000</v>
      </c>
    </row>
    <row r="6" spans="1:9" ht="30">
      <c r="A6" s="27">
        <v>20</v>
      </c>
      <c r="B6" s="28">
        <v>402</v>
      </c>
      <c r="C6" s="29" t="s">
        <v>10</v>
      </c>
      <c r="D6" s="22">
        <v>30561000</v>
      </c>
      <c r="E6" s="23">
        <v>31420000</v>
      </c>
      <c r="F6" s="30">
        <v>0</v>
      </c>
      <c r="G6" s="24">
        <v>0</v>
      </c>
      <c r="H6" s="31"/>
      <c r="I6" s="26">
        <f>CEILING((E6+F6+G6+H6),10000)</f>
        <v>31420000</v>
      </c>
    </row>
    <row r="7" spans="1:9" ht="15.75">
      <c r="A7" s="27">
        <v>20</v>
      </c>
      <c r="B7" s="28">
        <v>404</v>
      </c>
      <c r="C7" s="29" t="s">
        <v>11</v>
      </c>
      <c r="D7" s="22"/>
      <c r="E7" s="32">
        <v>0</v>
      </c>
      <c r="F7" s="30">
        <v>0</v>
      </c>
      <c r="G7" s="24">
        <v>0</v>
      </c>
      <c r="H7" s="31"/>
      <c r="I7" s="26">
        <f>E7+F7+G7+H7</f>
        <v>0</v>
      </c>
    </row>
    <row r="8" spans="1:9" ht="15.75">
      <c r="A8" s="27">
        <v>20</v>
      </c>
      <c r="B8" s="28">
        <v>414</v>
      </c>
      <c r="C8" s="29" t="s">
        <v>12</v>
      </c>
      <c r="D8" s="22"/>
      <c r="E8" s="32">
        <v>0</v>
      </c>
      <c r="F8" s="30">
        <v>0</v>
      </c>
      <c r="G8" s="24">
        <v>0</v>
      </c>
      <c r="H8" s="31"/>
      <c r="I8" s="26">
        <v>0</v>
      </c>
    </row>
    <row r="9" spans="1:9" ht="15.75">
      <c r="A9" s="27">
        <v>20</v>
      </c>
      <c r="B9" s="28">
        <v>420</v>
      </c>
      <c r="C9" s="29" t="s">
        <v>13</v>
      </c>
      <c r="D9" s="22">
        <v>1000000</v>
      </c>
      <c r="E9" s="33">
        <v>2500000</v>
      </c>
      <c r="F9" s="30">
        <v>0</v>
      </c>
      <c r="G9" s="24">
        <v>0</v>
      </c>
      <c r="H9" s="31"/>
      <c r="I9" s="26">
        <f t="shared" ref="I9:I19" si="1">E9+F9+G9+H9</f>
        <v>2500000</v>
      </c>
    </row>
    <row r="10" spans="1:9" ht="30">
      <c r="A10" s="27">
        <v>20</v>
      </c>
      <c r="B10" s="28">
        <v>421</v>
      </c>
      <c r="C10" s="34" t="s">
        <v>14</v>
      </c>
      <c r="D10" s="22">
        <v>4500000</v>
      </c>
      <c r="E10" s="32">
        <v>8400000</v>
      </c>
      <c r="F10" s="30">
        <v>0</v>
      </c>
      <c r="G10" s="24">
        <v>0</v>
      </c>
      <c r="H10" s="31"/>
      <c r="I10" s="26">
        <f t="shared" si="1"/>
        <v>8400000</v>
      </c>
    </row>
    <row r="11" spans="1:9" ht="15.75">
      <c r="A11" s="27">
        <v>20</v>
      </c>
      <c r="B11" s="28">
        <v>423</v>
      </c>
      <c r="C11" s="29" t="s">
        <v>15</v>
      </c>
      <c r="D11" s="22">
        <v>200000</v>
      </c>
      <c r="E11" s="32">
        <v>200000</v>
      </c>
      <c r="F11" s="30">
        <v>0</v>
      </c>
      <c r="G11" s="24">
        <v>0</v>
      </c>
      <c r="H11" s="31"/>
      <c r="I11" s="26">
        <f t="shared" si="1"/>
        <v>200000</v>
      </c>
    </row>
    <row r="12" spans="1:9" ht="15.75">
      <c r="A12" s="27">
        <v>20</v>
      </c>
      <c r="B12" s="28">
        <v>424</v>
      </c>
      <c r="C12" s="29" t="s">
        <v>16</v>
      </c>
      <c r="D12" s="22">
        <v>1500000</v>
      </c>
      <c r="E12" s="32">
        <v>2270000</v>
      </c>
      <c r="F12" s="30">
        <v>0</v>
      </c>
      <c r="G12" s="24">
        <v>0</v>
      </c>
      <c r="H12" s="31"/>
      <c r="I12" s="26">
        <f t="shared" si="1"/>
        <v>2270000</v>
      </c>
    </row>
    <row r="13" spans="1:9" ht="15.75">
      <c r="A13" s="27">
        <v>20</v>
      </c>
      <c r="B13" s="28">
        <v>425</v>
      </c>
      <c r="C13" s="29" t="s">
        <v>17</v>
      </c>
      <c r="D13" s="22">
        <v>8000000</v>
      </c>
      <c r="E13" s="32">
        <v>4650000</v>
      </c>
      <c r="F13" s="30">
        <v>0</v>
      </c>
      <c r="G13" s="24">
        <v>0</v>
      </c>
      <c r="H13" s="31"/>
      <c r="I13" s="26">
        <f t="shared" si="1"/>
        <v>4650000</v>
      </c>
    </row>
    <row r="14" spans="1:9" ht="15.75">
      <c r="A14" s="27">
        <v>20</v>
      </c>
      <c r="B14" s="28">
        <v>426</v>
      </c>
      <c r="C14" s="29" t="s">
        <v>18</v>
      </c>
      <c r="D14" s="22">
        <v>1800000</v>
      </c>
      <c r="E14" s="32">
        <v>2500000</v>
      </c>
      <c r="F14" s="30">
        <v>0</v>
      </c>
      <c r="G14" s="24">
        <v>0</v>
      </c>
      <c r="H14" s="31"/>
      <c r="I14" s="26">
        <f t="shared" si="1"/>
        <v>2500000</v>
      </c>
    </row>
    <row r="15" spans="1:9" ht="15.75">
      <c r="A15" s="27">
        <v>20</v>
      </c>
      <c r="B15" s="28">
        <v>464</v>
      </c>
      <c r="C15" s="29" t="s">
        <v>19</v>
      </c>
      <c r="D15" s="22">
        <f>0+300000</f>
        <v>300000</v>
      </c>
      <c r="E15" s="32">
        <v>300000</v>
      </c>
      <c r="F15" s="30">
        <v>0</v>
      </c>
      <c r="G15" s="24">
        <v>0</v>
      </c>
      <c r="H15" s="31"/>
      <c r="I15" s="26">
        <f t="shared" si="1"/>
        <v>300000</v>
      </c>
    </row>
    <row r="16" spans="1:9" ht="30">
      <c r="A16" s="27">
        <v>20</v>
      </c>
      <c r="B16" s="28">
        <v>461</v>
      </c>
      <c r="C16" s="29" t="s">
        <v>20</v>
      </c>
      <c r="D16" s="22">
        <v>250000000</v>
      </c>
      <c r="E16" s="32">
        <v>300000000</v>
      </c>
      <c r="F16" s="30">
        <v>0</v>
      </c>
      <c r="G16" s="24">
        <v>0</v>
      </c>
      <c r="H16" s="31"/>
      <c r="I16" s="26">
        <f t="shared" si="1"/>
        <v>300000000</v>
      </c>
    </row>
    <row r="17" spans="1:9" ht="15.75">
      <c r="A17" s="27">
        <v>20</v>
      </c>
      <c r="B17" s="28">
        <v>480</v>
      </c>
      <c r="C17" s="29" t="s">
        <v>21</v>
      </c>
      <c r="D17" s="22">
        <v>368000</v>
      </c>
      <c r="E17" s="32">
        <v>0</v>
      </c>
      <c r="F17" s="30">
        <v>0</v>
      </c>
      <c r="G17" s="24">
        <v>0</v>
      </c>
      <c r="H17" s="31"/>
      <c r="I17" s="26">
        <f t="shared" si="1"/>
        <v>0</v>
      </c>
    </row>
    <row r="18" spans="1:9" ht="15.75">
      <c r="A18" s="27">
        <v>20</v>
      </c>
      <c r="B18" s="28">
        <v>483</v>
      </c>
      <c r="C18" s="29" t="s">
        <v>22</v>
      </c>
      <c r="D18" s="22"/>
      <c r="E18" s="32">
        <v>0</v>
      </c>
      <c r="F18" s="30">
        <v>0</v>
      </c>
      <c r="G18" s="24">
        <v>0</v>
      </c>
      <c r="H18" s="31"/>
      <c r="I18" s="26">
        <f t="shared" si="1"/>
        <v>0</v>
      </c>
    </row>
    <row r="19" spans="1:9" ht="30.75" thickBot="1">
      <c r="A19" s="35">
        <v>20</v>
      </c>
      <c r="B19" s="36">
        <v>485</v>
      </c>
      <c r="C19" s="37" t="s">
        <v>23</v>
      </c>
      <c r="D19" s="38">
        <v>1900000</v>
      </c>
      <c r="E19" s="39">
        <v>1350000</v>
      </c>
      <c r="F19" s="40">
        <v>0</v>
      </c>
      <c r="G19" s="40">
        <v>0</v>
      </c>
      <c r="H19" s="41"/>
      <c r="I19" s="42">
        <f t="shared" si="1"/>
        <v>1350000</v>
      </c>
    </row>
    <row r="20" spans="1:9" ht="19.5" thickTop="1" thickBot="1">
      <c r="A20" s="211" t="s">
        <v>24</v>
      </c>
      <c r="B20" s="211"/>
      <c r="C20" s="211"/>
      <c r="D20" s="43">
        <f>SUM(D21:D34)</f>
        <v>15254000</v>
      </c>
      <c r="E20" s="44">
        <v>14161000</v>
      </c>
      <c r="F20" s="45">
        <v>19370000</v>
      </c>
      <c r="G20" s="45">
        <v>9000000</v>
      </c>
      <c r="H20" s="45">
        <f t="shared" ref="H20" si="2">SUM(H21:H34)</f>
        <v>0</v>
      </c>
      <c r="I20" s="46">
        <f>SUM(I21:I34)</f>
        <v>42531000</v>
      </c>
    </row>
    <row r="21" spans="1:9" ht="16.5" thickTop="1">
      <c r="A21" s="47">
        <v>40</v>
      </c>
      <c r="B21" s="19">
        <v>401</v>
      </c>
      <c r="C21" s="48" t="s">
        <v>9</v>
      </c>
      <c r="D21" s="49">
        <v>3054000</v>
      </c>
      <c r="E21" s="50">
        <v>3877000</v>
      </c>
      <c r="F21" s="31">
        <f>[1]Марнет!D17</f>
        <v>0</v>
      </c>
      <c r="G21" s="31">
        <f>[1]Марнет!E17</f>
        <v>0</v>
      </c>
      <c r="H21" s="25"/>
      <c r="I21" s="51">
        <f>E21+F21+G21+H21</f>
        <v>3877000</v>
      </c>
    </row>
    <row r="22" spans="1:9" ht="30">
      <c r="A22" s="52">
        <v>40</v>
      </c>
      <c r="B22" s="28">
        <v>402</v>
      </c>
      <c r="C22" s="53" t="s">
        <v>10</v>
      </c>
      <c r="D22" s="49">
        <v>1000000</v>
      </c>
      <c r="E22" s="54">
        <v>1514000</v>
      </c>
      <c r="F22" s="31">
        <f>[1]Марнет!D18</f>
        <v>0</v>
      </c>
      <c r="G22" s="31">
        <f>[1]Марнет!E18</f>
        <v>0</v>
      </c>
      <c r="H22" s="31"/>
      <c r="I22" s="51">
        <f t="shared" ref="I22:I34" si="3">E22+F22+G22+H22</f>
        <v>1514000</v>
      </c>
    </row>
    <row r="23" spans="1:9" ht="15.75">
      <c r="A23" s="52">
        <v>40</v>
      </c>
      <c r="B23" s="28">
        <v>404</v>
      </c>
      <c r="C23" s="29" t="s">
        <v>11</v>
      </c>
      <c r="D23" s="49"/>
      <c r="E23" s="54">
        <v>0</v>
      </c>
      <c r="F23" s="31"/>
      <c r="G23" s="31"/>
      <c r="H23" s="31"/>
      <c r="I23" s="51"/>
    </row>
    <row r="24" spans="1:9" ht="15.75">
      <c r="A24" s="52">
        <v>40</v>
      </c>
      <c r="B24" s="28">
        <v>420</v>
      </c>
      <c r="C24" s="53" t="s">
        <v>13</v>
      </c>
      <c r="D24" s="49">
        <v>500000</v>
      </c>
      <c r="E24" s="54">
        <v>500000</v>
      </c>
      <c r="F24" s="31">
        <v>1500000</v>
      </c>
      <c r="G24" s="31">
        <v>1000000</v>
      </c>
      <c r="H24" s="31"/>
      <c r="I24" s="51">
        <f>E24+F24+G24+H24</f>
        <v>3000000</v>
      </c>
    </row>
    <row r="25" spans="1:9" ht="30">
      <c r="A25" s="52">
        <v>40</v>
      </c>
      <c r="B25" s="28">
        <v>421</v>
      </c>
      <c r="C25" s="55" t="s">
        <v>14</v>
      </c>
      <c r="D25" s="49">
        <v>3000000</v>
      </c>
      <c r="E25" s="54">
        <v>3000000</v>
      </c>
      <c r="F25" s="31">
        <v>4300000</v>
      </c>
      <c r="G25" s="31">
        <f>[1]Марнет!E20</f>
        <v>0</v>
      </c>
      <c r="H25" s="31"/>
      <c r="I25" s="51">
        <f t="shared" si="3"/>
        <v>7300000</v>
      </c>
    </row>
    <row r="26" spans="1:9" ht="15.75">
      <c r="A26" s="52">
        <v>40</v>
      </c>
      <c r="B26" s="28">
        <v>423</v>
      </c>
      <c r="C26" s="53" t="s">
        <v>15</v>
      </c>
      <c r="D26" s="49">
        <v>100000</v>
      </c>
      <c r="E26" s="54">
        <v>100000</v>
      </c>
      <c r="F26" s="31">
        <v>300000</v>
      </c>
      <c r="G26" s="31">
        <f>[1]Марнет!E21</f>
        <v>0</v>
      </c>
      <c r="H26" s="31"/>
      <c r="I26" s="51">
        <f t="shared" si="3"/>
        <v>400000</v>
      </c>
    </row>
    <row r="27" spans="1:9" ht="15.75">
      <c r="A27" s="52">
        <v>40</v>
      </c>
      <c r="B27" s="28">
        <v>424</v>
      </c>
      <c r="C27" s="53" t="s">
        <v>16</v>
      </c>
      <c r="D27" s="49">
        <v>1000000</v>
      </c>
      <c r="E27" s="54">
        <v>1000000</v>
      </c>
      <c r="F27" s="31">
        <v>2170000</v>
      </c>
      <c r="G27" s="31">
        <f>[1]Марнет!E22</f>
        <v>0</v>
      </c>
      <c r="H27" s="31"/>
      <c r="I27" s="51">
        <f t="shared" si="3"/>
        <v>3170000</v>
      </c>
    </row>
    <row r="28" spans="1:9" ht="15.75">
      <c r="A28" s="52">
        <v>40</v>
      </c>
      <c r="B28" s="28">
        <v>425</v>
      </c>
      <c r="C28" s="53" t="s">
        <v>17</v>
      </c>
      <c r="D28" s="49">
        <v>1000000</v>
      </c>
      <c r="E28" s="54">
        <v>600000</v>
      </c>
      <c r="F28" s="31">
        <v>3800000</v>
      </c>
      <c r="G28" s="31">
        <f>[1]Марнет!D37</f>
        <v>8000000</v>
      </c>
      <c r="H28" s="31"/>
      <c r="I28" s="51">
        <f t="shared" si="3"/>
        <v>12400000</v>
      </c>
    </row>
    <row r="29" spans="1:9" ht="15.75">
      <c r="A29" s="52">
        <v>40</v>
      </c>
      <c r="B29" s="28">
        <v>426</v>
      </c>
      <c r="C29" s="53" t="s">
        <v>18</v>
      </c>
      <c r="D29" s="49">
        <v>600000</v>
      </c>
      <c r="E29" s="54">
        <v>600000</v>
      </c>
      <c r="F29" s="31">
        <v>1900000</v>
      </c>
      <c r="G29" s="31">
        <f>[1]Марнет!E24</f>
        <v>0</v>
      </c>
      <c r="H29" s="31"/>
      <c r="I29" s="51">
        <f t="shared" si="3"/>
        <v>2500000</v>
      </c>
    </row>
    <row r="30" spans="1:9" ht="15.75">
      <c r="A30" s="52">
        <v>40</v>
      </c>
      <c r="B30" s="28">
        <v>464</v>
      </c>
      <c r="C30" s="53" t="s">
        <v>19</v>
      </c>
      <c r="D30" s="49"/>
      <c r="E30" s="54"/>
      <c r="F30" s="31">
        <v>200000</v>
      </c>
      <c r="G30" s="31">
        <f>[1]Марнет!E25</f>
        <v>0</v>
      </c>
      <c r="H30" s="31"/>
      <c r="I30" s="51">
        <f t="shared" si="3"/>
        <v>200000</v>
      </c>
    </row>
    <row r="31" spans="1:9" ht="15.75">
      <c r="A31" s="52">
        <v>40</v>
      </c>
      <c r="B31" s="28">
        <v>480</v>
      </c>
      <c r="C31" s="53" t="s">
        <v>21</v>
      </c>
      <c r="D31" s="49">
        <v>2000000</v>
      </c>
      <c r="E31" s="54">
        <v>2070000</v>
      </c>
      <c r="F31" s="31">
        <v>3200000</v>
      </c>
      <c r="G31" s="31">
        <f>[1]Марнет!E26</f>
        <v>0</v>
      </c>
      <c r="H31" s="31"/>
      <c r="I31" s="51">
        <f t="shared" si="3"/>
        <v>5270000</v>
      </c>
    </row>
    <row r="32" spans="1:9" ht="15.75">
      <c r="A32" s="52">
        <v>40</v>
      </c>
      <c r="B32" s="28">
        <v>482</v>
      </c>
      <c r="C32" s="53" t="s">
        <v>25</v>
      </c>
      <c r="D32" s="49">
        <v>2000000</v>
      </c>
      <c r="E32" s="54">
        <v>0</v>
      </c>
      <c r="F32" s="31">
        <v>0</v>
      </c>
      <c r="G32" s="31">
        <f>[1]Марнет!E27</f>
        <v>0</v>
      </c>
      <c r="H32" s="31"/>
      <c r="I32" s="51">
        <f t="shared" si="3"/>
        <v>0</v>
      </c>
    </row>
    <row r="33" spans="1:9" ht="15.75">
      <c r="A33" s="52">
        <v>40</v>
      </c>
      <c r="B33" s="28">
        <v>483</v>
      </c>
      <c r="C33" s="53" t="s">
        <v>22</v>
      </c>
      <c r="D33" s="49"/>
      <c r="E33" s="54">
        <v>0</v>
      </c>
      <c r="F33" s="31">
        <f>[1]Марнет!D26</f>
        <v>0</v>
      </c>
      <c r="G33" s="31">
        <f>[1]Марнет!E28</f>
        <v>0</v>
      </c>
      <c r="H33" s="31"/>
      <c r="I33" s="51">
        <f t="shared" si="3"/>
        <v>0</v>
      </c>
    </row>
    <row r="34" spans="1:9" ht="30.75" thickBot="1">
      <c r="A34" s="56">
        <v>40</v>
      </c>
      <c r="B34" s="36">
        <v>485</v>
      </c>
      <c r="C34" s="57" t="s">
        <v>23</v>
      </c>
      <c r="D34" s="49">
        <v>1000000</v>
      </c>
      <c r="E34" s="58">
        <v>900000</v>
      </c>
      <c r="F34" s="41">
        <v>2000000</v>
      </c>
      <c r="G34" s="31">
        <f>[1]Марнет!E29</f>
        <v>0</v>
      </c>
      <c r="H34" s="41"/>
      <c r="I34" s="59">
        <f t="shared" si="3"/>
        <v>2900000</v>
      </c>
    </row>
    <row r="35" spans="1:9" ht="19.5" thickTop="1" thickBot="1">
      <c r="A35" s="212" t="s">
        <v>26</v>
      </c>
      <c r="B35" s="212"/>
      <c r="C35" s="212"/>
      <c r="D35" s="61">
        <f>SUM(D36:D44)</f>
        <v>151032000</v>
      </c>
      <c r="E35" s="62">
        <v>85220000</v>
      </c>
      <c r="F35" s="60">
        <f t="shared" ref="F35:G35" si="4">F37+F38+F39+F40+F41+F42+F43</f>
        <v>0</v>
      </c>
      <c r="G35" s="60">
        <f t="shared" si="4"/>
        <v>0</v>
      </c>
      <c r="H35" s="60">
        <f>H36+H37+H38+H39+H40+H41+H42+H43+H44</f>
        <v>0</v>
      </c>
      <c r="I35" s="60">
        <f>I36+I37+I38+I39+I40+I41+I42+I43+I44</f>
        <v>85220000</v>
      </c>
    </row>
    <row r="36" spans="1:9" ht="18.75" thickTop="1">
      <c r="A36" s="47" t="s">
        <v>27</v>
      </c>
      <c r="B36" s="47">
        <v>414</v>
      </c>
      <c r="C36" s="29" t="s">
        <v>12</v>
      </c>
      <c r="D36" s="21"/>
      <c r="E36" s="63">
        <v>0</v>
      </c>
      <c r="F36" s="31">
        <v>0</v>
      </c>
      <c r="G36" s="31">
        <v>0</v>
      </c>
      <c r="H36" s="64">
        <v>0</v>
      </c>
      <c r="I36" s="51"/>
    </row>
    <row r="37" spans="1:9" ht="18">
      <c r="A37" s="47" t="s">
        <v>27</v>
      </c>
      <c r="B37" s="47">
        <v>423</v>
      </c>
      <c r="C37" s="48" t="s">
        <v>15</v>
      </c>
      <c r="D37" s="21">
        <v>200000</v>
      </c>
      <c r="E37" s="63">
        <v>200000</v>
      </c>
      <c r="F37" s="31">
        <f>[1]Марнет!D31</f>
        <v>0</v>
      </c>
      <c r="G37" s="31">
        <f>[1]Марнет!E31</f>
        <v>0</v>
      </c>
      <c r="H37" s="64">
        <v>0</v>
      </c>
      <c r="I37" s="51">
        <f>E37+F37+G37+H37</f>
        <v>200000</v>
      </c>
    </row>
    <row r="38" spans="1:9" ht="18">
      <c r="A38" s="47" t="s">
        <v>28</v>
      </c>
      <c r="B38" s="65">
        <v>425</v>
      </c>
      <c r="C38" s="48" t="s">
        <v>17</v>
      </c>
      <c r="D38" s="21">
        <v>10000000</v>
      </c>
      <c r="E38" s="63">
        <v>1500000</v>
      </c>
      <c r="F38" s="31">
        <f>[1]Марнет!D32</f>
        <v>0</v>
      </c>
      <c r="G38" s="31">
        <f>[1]Марнет!E32</f>
        <v>0</v>
      </c>
      <c r="H38" s="64">
        <v>0</v>
      </c>
      <c r="I38" s="66">
        <f t="shared" ref="I38:I43" si="5">E38+F38+G38+H38</f>
        <v>1500000</v>
      </c>
    </row>
    <row r="39" spans="1:9" ht="18">
      <c r="A39" s="52" t="s">
        <v>28</v>
      </c>
      <c r="B39" s="67">
        <v>426</v>
      </c>
      <c r="C39" s="29" t="s">
        <v>18</v>
      </c>
      <c r="D39" s="21">
        <v>1100000</v>
      </c>
      <c r="E39" s="68">
        <v>400000</v>
      </c>
      <c r="F39" s="31">
        <v>0</v>
      </c>
      <c r="G39" s="31">
        <f>[1]Марнет!E33</f>
        <v>0</v>
      </c>
      <c r="H39" s="64">
        <v>0</v>
      </c>
      <c r="I39" s="66">
        <f t="shared" si="5"/>
        <v>400000</v>
      </c>
    </row>
    <row r="40" spans="1:9" ht="18">
      <c r="A40" s="52" t="s">
        <v>28</v>
      </c>
      <c r="B40" s="67">
        <v>480</v>
      </c>
      <c r="C40" s="29" t="s">
        <v>21</v>
      </c>
      <c r="D40" s="21">
        <v>16000000</v>
      </c>
      <c r="E40" s="68">
        <v>16020000</v>
      </c>
      <c r="F40" s="31">
        <f>[1]Марнет!D34</f>
        <v>0</v>
      </c>
      <c r="G40" s="31">
        <f>[1]Марнет!E34</f>
        <v>0</v>
      </c>
      <c r="H40" s="64">
        <v>0</v>
      </c>
      <c r="I40" s="66">
        <f t="shared" si="5"/>
        <v>16020000</v>
      </c>
    </row>
    <row r="41" spans="1:9" ht="18">
      <c r="A41" s="52" t="s">
        <v>28</v>
      </c>
      <c r="B41" s="67">
        <v>481</v>
      </c>
      <c r="C41" s="29" t="s">
        <v>29</v>
      </c>
      <c r="D41" s="21">
        <v>0</v>
      </c>
      <c r="E41" s="68">
        <v>0</v>
      </c>
      <c r="F41" s="31">
        <f>[1]Марнет!D35</f>
        <v>0</v>
      </c>
      <c r="G41" s="31">
        <f>[1]Марнет!E35</f>
        <v>0</v>
      </c>
      <c r="H41" s="64">
        <v>0</v>
      </c>
      <c r="I41" s="66">
        <f t="shared" si="5"/>
        <v>0</v>
      </c>
    </row>
    <row r="42" spans="1:9" ht="18">
      <c r="A42" s="52" t="s">
        <v>28</v>
      </c>
      <c r="B42" s="67">
        <v>483</v>
      </c>
      <c r="C42" s="29" t="s">
        <v>22</v>
      </c>
      <c r="D42" s="21">
        <v>0</v>
      </c>
      <c r="E42" s="68">
        <v>0</v>
      </c>
      <c r="F42" s="31">
        <f>[1]Марнет!D36</f>
        <v>0</v>
      </c>
      <c r="G42" s="31">
        <f>[1]Марнет!E36</f>
        <v>0</v>
      </c>
      <c r="H42" s="64">
        <v>0</v>
      </c>
      <c r="I42" s="66">
        <f t="shared" si="5"/>
        <v>0</v>
      </c>
    </row>
    <row r="43" spans="1:9" ht="30.75">
      <c r="A43" s="52" t="s">
        <v>27</v>
      </c>
      <c r="B43" s="52">
        <v>485</v>
      </c>
      <c r="C43" s="53" t="s">
        <v>23</v>
      </c>
      <c r="D43" s="21">
        <f>124032000-300000</f>
        <v>123732000</v>
      </c>
      <c r="E43" s="54">
        <v>67100000</v>
      </c>
      <c r="F43" s="31">
        <v>0</v>
      </c>
      <c r="G43" s="31">
        <f>[1]Марнет!E37</f>
        <v>0</v>
      </c>
      <c r="H43" s="64">
        <v>0</v>
      </c>
      <c r="I43" s="66">
        <f t="shared" si="5"/>
        <v>67100000</v>
      </c>
    </row>
    <row r="44" spans="1:9" ht="30.75" thickBot="1">
      <c r="A44" s="69" t="s">
        <v>27</v>
      </c>
      <c r="B44" s="69">
        <v>489</v>
      </c>
      <c r="C44" s="70" t="s">
        <v>30</v>
      </c>
      <c r="D44" s="71"/>
      <c r="E44" s="72">
        <v>0</v>
      </c>
      <c r="F44" s="73">
        <v>0</v>
      </c>
      <c r="G44" s="73">
        <v>0</v>
      </c>
      <c r="H44" s="73">
        <v>0</v>
      </c>
      <c r="I44" s="74">
        <f>E44+F44+G44+H44</f>
        <v>0</v>
      </c>
    </row>
    <row r="45" spans="1:9" ht="19.5" thickTop="1" thickBot="1">
      <c r="A45" s="213" t="s">
        <v>31</v>
      </c>
      <c r="B45" s="213"/>
      <c r="C45" s="213"/>
      <c r="D45" s="75">
        <f>SUM(D46)</f>
        <v>900000000</v>
      </c>
      <c r="E45" s="76">
        <v>900000000</v>
      </c>
      <c r="F45" s="77"/>
      <c r="G45" s="77"/>
      <c r="H45" s="77"/>
      <c r="I45" s="78">
        <f>E45+F45+G45+H45</f>
        <v>900000000</v>
      </c>
    </row>
    <row r="46" spans="1:9" ht="31.5" thickTop="1" thickBot="1">
      <c r="A46" s="79" t="s">
        <v>32</v>
      </c>
      <c r="B46" s="80">
        <v>461</v>
      </c>
      <c r="C46" s="81" t="s">
        <v>20</v>
      </c>
      <c r="D46" s="82">
        <v>900000000</v>
      </c>
      <c r="E46" s="83">
        <v>900000000</v>
      </c>
      <c r="F46" s="84">
        <f>[1]Марнет!D39</f>
        <v>0</v>
      </c>
      <c r="G46" s="31">
        <f>[1]Марнет!E39</f>
        <v>0</v>
      </c>
      <c r="H46" s="85"/>
      <c r="I46" s="86">
        <f>E46+F46+G46+H46</f>
        <v>900000000</v>
      </c>
    </row>
    <row r="47" spans="1:9" ht="19.5" thickTop="1" thickBot="1">
      <c r="A47" s="202" t="s">
        <v>33</v>
      </c>
      <c r="B47" s="202"/>
      <c r="C47" s="202"/>
      <c r="D47" s="87">
        <f>SUM(D48:D56)</f>
        <v>126200000</v>
      </c>
      <c r="E47" s="88">
        <v>154185000</v>
      </c>
      <c r="F47" s="89">
        <f t="shared" ref="F47:H47" si="6">SUM(F49:F56)</f>
        <v>0</v>
      </c>
      <c r="G47" s="89">
        <f t="shared" si="6"/>
        <v>0</v>
      </c>
      <c r="H47" s="89">
        <f t="shared" si="6"/>
        <v>0</v>
      </c>
      <c r="I47" s="89">
        <f>E47+F47+G47+H47</f>
        <v>154185000</v>
      </c>
    </row>
    <row r="48" spans="1:9" ht="16.5" thickTop="1">
      <c r="A48" s="90" t="s">
        <v>34</v>
      </c>
      <c r="B48" s="91">
        <v>414</v>
      </c>
      <c r="C48" s="34" t="s">
        <v>12</v>
      </c>
      <c r="D48" s="21"/>
      <c r="E48" s="92">
        <v>0</v>
      </c>
      <c r="F48" s="31"/>
      <c r="G48" s="31"/>
      <c r="H48" s="25"/>
      <c r="I48" s="51"/>
    </row>
    <row r="49" spans="1:9" ht="30">
      <c r="A49" s="90" t="s">
        <v>34</v>
      </c>
      <c r="B49" s="91">
        <v>421</v>
      </c>
      <c r="C49" s="34" t="s">
        <v>14</v>
      </c>
      <c r="D49" s="21">
        <v>2000000</v>
      </c>
      <c r="E49" s="92">
        <v>2500000</v>
      </c>
      <c r="F49" s="31">
        <f>[1]Марнет!D41</f>
        <v>0</v>
      </c>
      <c r="G49" s="31">
        <f>[1]Марнет!E41</f>
        <v>0</v>
      </c>
      <c r="H49" s="25"/>
      <c r="I49" s="51">
        <f>E49+F49+G49+H49</f>
        <v>2500000</v>
      </c>
    </row>
    <row r="50" spans="1:9" ht="15.75">
      <c r="A50" s="93" t="s">
        <v>34</v>
      </c>
      <c r="B50" s="94">
        <v>424</v>
      </c>
      <c r="C50" s="29" t="s">
        <v>16</v>
      </c>
      <c r="D50" s="22">
        <v>49000000</v>
      </c>
      <c r="E50" s="92">
        <v>45373000</v>
      </c>
      <c r="F50" s="31">
        <v>0</v>
      </c>
      <c r="G50" s="31">
        <f>[1]Марнет!E42</f>
        <v>0</v>
      </c>
      <c r="H50" s="31"/>
      <c r="I50" s="51">
        <f t="shared" ref="I50:I56" si="7">E50+F50+G50+H50</f>
        <v>45373000</v>
      </c>
    </row>
    <row r="51" spans="1:9" ht="15.75">
      <c r="A51" s="93" t="s">
        <v>34</v>
      </c>
      <c r="B51" s="94">
        <v>425</v>
      </c>
      <c r="C51" s="29" t="s">
        <v>17</v>
      </c>
      <c r="D51" s="22">
        <v>20000000</v>
      </c>
      <c r="E51" s="92">
        <v>22207000</v>
      </c>
      <c r="F51" s="31">
        <f>[1]Марнет!D43</f>
        <v>0</v>
      </c>
      <c r="G51" s="31">
        <f>[1]Марнет!E43</f>
        <v>0</v>
      </c>
      <c r="H51" s="31">
        <v>0</v>
      </c>
      <c r="I51" s="51">
        <f t="shared" si="7"/>
        <v>22207000</v>
      </c>
    </row>
    <row r="52" spans="1:9" ht="15.75">
      <c r="A52" s="93" t="s">
        <v>34</v>
      </c>
      <c r="B52" s="94">
        <v>426</v>
      </c>
      <c r="C52" s="29" t="s">
        <v>18</v>
      </c>
      <c r="D52" s="22">
        <v>2500000</v>
      </c>
      <c r="E52" s="92">
        <v>19500000</v>
      </c>
      <c r="F52" s="31">
        <f>[1]Марнет!D44</f>
        <v>0</v>
      </c>
      <c r="G52" s="31">
        <f>[1]Марнет!E44</f>
        <v>0</v>
      </c>
      <c r="H52" s="31"/>
      <c r="I52" s="51">
        <f t="shared" si="7"/>
        <v>19500000</v>
      </c>
    </row>
    <row r="53" spans="1:9" ht="15.75">
      <c r="A53" s="93" t="s">
        <v>34</v>
      </c>
      <c r="B53" s="94">
        <v>480</v>
      </c>
      <c r="C53" s="29" t="s">
        <v>21</v>
      </c>
      <c r="D53" s="22">
        <v>5700000</v>
      </c>
      <c r="E53" s="33">
        <v>1350000</v>
      </c>
      <c r="F53" s="31">
        <f>[1]Марнет!D45</f>
        <v>0</v>
      </c>
      <c r="G53" s="31">
        <f>[1]Марнет!E45</f>
        <v>0</v>
      </c>
      <c r="H53" s="31"/>
      <c r="I53" s="51">
        <f t="shared" si="7"/>
        <v>1350000</v>
      </c>
    </row>
    <row r="54" spans="1:9" ht="15.75">
      <c r="A54" s="93" t="s">
        <v>34</v>
      </c>
      <c r="B54" s="94">
        <v>482</v>
      </c>
      <c r="C54" s="29" t="s">
        <v>25</v>
      </c>
      <c r="D54" s="22">
        <v>0</v>
      </c>
      <c r="E54" s="33">
        <v>0</v>
      </c>
      <c r="F54" s="31">
        <f>[1]Марнет!D46</f>
        <v>0</v>
      </c>
      <c r="G54" s="31">
        <f>[1]Марнет!E46</f>
        <v>0</v>
      </c>
      <c r="H54" s="31"/>
      <c r="I54" s="51">
        <f t="shared" si="7"/>
        <v>0</v>
      </c>
    </row>
    <row r="55" spans="1:9" ht="15.75">
      <c r="A55" s="93" t="s">
        <v>34</v>
      </c>
      <c r="B55" s="94">
        <v>483</v>
      </c>
      <c r="C55" s="29" t="s">
        <v>22</v>
      </c>
      <c r="D55" s="22">
        <v>0</v>
      </c>
      <c r="E55" s="33">
        <v>0</v>
      </c>
      <c r="F55" s="31">
        <f>[1]Марнет!D47</f>
        <v>0</v>
      </c>
      <c r="G55" s="31">
        <f>[1]Марнет!E47</f>
        <v>0</v>
      </c>
      <c r="H55" s="31"/>
      <c r="I55" s="51">
        <f t="shared" si="7"/>
        <v>0</v>
      </c>
    </row>
    <row r="56" spans="1:9" ht="30">
      <c r="A56" s="95" t="s">
        <v>34</v>
      </c>
      <c r="B56" s="96">
        <v>485</v>
      </c>
      <c r="C56" s="97" t="s">
        <v>23</v>
      </c>
      <c r="D56" s="22">
        <v>47000000</v>
      </c>
      <c r="E56" s="92">
        <v>63255000</v>
      </c>
      <c r="F56" s="31">
        <f>[1]Марнет!D48</f>
        <v>0</v>
      </c>
      <c r="G56" s="31">
        <f>[1]Марнет!E48</f>
        <v>0</v>
      </c>
      <c r="H56" s="98"/>
      <c r="I56" s="51">
        <f t="shared" si="7"/>
        <v>63255000</v>
      </c>
    </row>
    <row r="57" spans="1:9" ht="19.5" thickBot="1">
      <c r="A57" s="203" t="s">
        <v>35</v>
      </c>
      <c r="B57" s="203"/>
      <c r="C57" s="203"/>
      <c r="D57" s="99">
        <f>D47+D45+D35+D20+D4</f>
        <v>1573684000</v>
      </c>
      <c r="E57" s="100">
        <f>E4+E20+E35+E45+E47</f>
        <v>1588029000</v>
      </c>
      <c r="F57" s="101">
        <f t="shared" ref="F57:I57" si="8">F4+F20+F35+F45+F47</f>
        <v>19370000</v>
      </c>
      <c r="G57" s="101">
        <f t="shared" si="8"/>
        <v>9000000</v>
      </c>
      <c r="H57" s="101">
        <f t="shared" si="8"/>
        <v>0</v>
      </c>
      <c r="I57" s="101">
        <f t="shared" si="8"/>
        <v>1616399000</v>
      </c>
    </row>
    <row r="58" spans="1:9" ht="15.75">
      <c r="C58" s="102"/>
      <c r="D58" s="103">
        <f>D57-E57</f>
        <v>-14345000</v>
      </c>
    </row>
  </sheetData>
  <mergeCells count="8">
    <mergeCell ref="A47:C47"/>
    <mergeCell ref="A57:C57"/>
    <mergeCell ref="E2:I2"/>
    <mergeCell ref="E3:F3"/>
    <mergeCell ref="A4:C4"/>
    <mergeCell ref="A20:C20"/>
    <mergeCell ref="A35:C35"/>
    <mergeCell ref="A45:C45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9"/>
  <sheetViews>
    <sheetView tabSelected="1" topLeftCell="F25" workbookViewId="0">
      <selection activeCell="J46" sqref="J46:J54"/>
    </sheetView>
  </sheetViews>
  <sheetFormatPr defaultRowHeight="15"/>
  <cols>
    <col min="3" max="3" width="11.140625" customWidth="1"/>
    <col min="4" max="4" width="13.28515625" customWidth="1"/>
    <col min="5" max="5" width="11" customWidth="1"/>
    <col min="6" max="6" width="15.140625" customWidth="1"/>
    <col min="7" max="7" width="13.140625" customWidth="1"/>
    <col min="8" max="8" width="16.140625" customWidth="1"/>
    <col min="11" max="11" width="12.28515625" customWidth="1"/>
    <col min="12" max="12" width="13.140625" customWidth="1"/>
    <col min="13" max="13" width="11.7109375" customWidth="1"/>
    <col min="14" max="14" width="14.85546875" customWidth="1"/>
    <col min="15" max="15" width="13.28515625" customWidth="1"/>
    <col min="16" max="16" width="12" customWidth="1"/>
    <col min="19" max="19" width="13" customWidth="1"/>
    <col min="20" max="20" width="11.5703125" customWidth="1"/>
    <col min="21" max="21" width="12" customWidth="1"/>
    <col min="22" max="22" width="11.7109375" customWidth="1"/>
    <col min="23" max="23" width="11.85546875" customWidth="1"/>
  </cols>
  <sheetData>
    <row r="1" spans="1:23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</row>
    <row r="2" spans="1:23">
      <c r="A2" s="105"/>
      <c r="B2" s="105"/>
      <c r="C2" s="105"/>
      <c r="D2" s="105"/>
      <c r="E2" s="105"/>
      <c r="F2" s="105"/>
      <c r="G2" s="105"/>
      <c r="H2" s="105" t="s">
        <v>65</v>
      </c>
      <c r="I2" s="105"/>
      <c r="J2" s="105"/>
      <c r="K2" s="105"/>
      <c r="L2" s="105"/>
      <c r="M2" s="105"/>
      <c r="N2" s="105"/>
      <c r="O2" s="105"/>
      <c r="P2" s="105" t="s">
        <v>66</v>
      </c>
      <c r="Q2" s="105"/>
      <c r="R2" s="105"/>
      <c r="S2" s="105"/>
      <c r="T2" s="105"/>
      <c r="U2" s="105"/>
      <c r="V2" s="105"/>
      <c r="W2" s="105"/>
    </row>
    <row r="3" spans="1:23" ht="15.75" thickBo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</row>
    <row r="4" spans="1:23" ht="27" thickBot="1">
      <c r="A4" s="107" t="s">
        <v>37</v>
      </c>
      <c r="B4" s="108" t="s">
        <v>38</v>
      </c>
      <c r="C4" s="109" t="s">
        <v>39</v>
      </c>
      <c r="D4" s="243" t="s">
        <v>40</v>
      </c>
      <c r="E4" s="243"/>
      <c r="F4" s="243"/>
      <c r="G4" s="235"/>
      <c r="H4" s="108" t="s">
        <v>41</v>
      </c>
      <c r="I4" s="109" t="s">
        <v>37</v>
      </c>
      <c r="J4" s="109" t="s">
        <v>38</v>
      </c>
      <c r="K4" s="109" t="s">
        <v>39</v>
      </c>
      <c r="L4" s="243" t="s">
        <v>40</v>
      </c>
      <c r="M4" s="243"/>
      <c r="N4" s="243"/>
      <c r="O4" s="235"/>
      <c r="P4" s="108" t="s">
        <v>41</v>
      </c>
      <c r="Q4" s="109" t="s">
        <v>37</v>
      </c>
      <c r="R4" s="109" t="s">
        <v>38</v>
      </c>
      <c r="S4" s="109" t="s">
        <v>39</v>
      </c>
      <c r="T4" s="243" t="s">
        <v>40</v>
      </c>
      <c r="U4" s="243"/>
      <c r="V4" s="243"/>
      <c r="W4" s="235"/>
    </row>
    <row r="5" spans="1:23" ht="16.5" thickTop="1" thickBot="1">
      <c r="A5" s="111">
        <v>61174</v>
      </c>
      <c r="B5" s="112">
        <v>637</v>
      </c>
      <c r="C5" s="113">
        <v>12</v>
      </c>
      <c r="D5" s="244" t="s">
        <v>42</v>
      </c>
      <c r="E5" s="244"/>
      <c r="F5" s="244"/>
      <c r="G5" s="245"/>
      <c r="H5" s="112">
        <v>17001</v>
      </c>
      <c r="I5" s="113">
        <v>61174</v>
      </c>
      <c r="J5" s="113">
        <v>637</v>
      </c>
      <c r="K5" s="113">
        <v>12</v>
      </c>
      <c r="L5" s="244" t="s">
        <v>42</v>
      </c>
      <c r="M5" s="244"/>
      <c r="N5" s="244"/>
      <c r="O5" s="245"/>
      <c r="P5" s="112">
        <v>17001</v>
      </c>
      <c r="Q5" s="113">
        <v>61174</v>
      </c>
      <c r="R5" s="113">
        <v>637</v>
      </c>
      <c r="S5" s="113">
        <v>12</v>
      </c>
      <c r="T5" s="244" t="s">
        <v>42</v>
      </c>
      <c r="U5" s="244"/>
      <c r="V5" s="244"/>
      <c r="W5" s="245"/>
    </row>
    <row r="6" spans="1:23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</row>
    <row r="7" spans="1:23">
      <c r="A7" s="246" t="s">
        <v>43</v>
      </c>
      <c r="B7" s="246" t="s">
        <v>44</v>
      </c>
      <c r="C7" s="246" t="s">
        <v>45</v>
      </c>
      <c r="D7" s="246"/>
      <c r="E7" s="246"/>
      <c r="F7" s="246"/>
      <c r="G7" s="246"/>
      <c r="H7" s="241" t="s">
        <v>46</v>
      </c>
      <c r="I7" s="241" t="s">
        <v>43</v>
      </c>
      <c r="J7" s="241" t="s">
        <v>44</v>
      </c>
      <c r="K7" s="241" t="s">
        <v>45</v>
      </c>
      <c r="L7" s="241"/>
      <c r="M7" s="241"/>
      <c r="N7" s="241"/>
      <c r="O7" s="241"/>
      <c r="P7" s="241" t="s">
        <v>46</v>
      </c>
      <c r="Q7" s="241" t="s">
        <v>43</v>
      </c>
      <c r="R7" s="241" t="s">
        <v>44</v>
      </c>
      <c r="S7" s="241" t="s">
        <v>45</v>
      </c>
      <c r="T7" s="241"/>
      <c r="U7" s="241"/>
      <c r="V7" s="241"/>
      <c r="W7" s="241"/>
    </row>
    <row r="8" spans="1:23" ht="27" thickBot="1">
      <c r="A8" s="247"/>
      <c r="B8" s="247"/>
      <c r="C8" s="115" t="s">
        <v>47</v>
      </c>
      <c r="D8" s="116" t="s">
        <v>48</v>
      </c>
      <c r="E8" s="116" t="s">
        <v>49</v>
      </c>
      <c r="F8" s="116" t="s">
        <v>50</v>
      </c>
      <c r="G8" s="116" t="s">
        <v>51</v>
      </c>
      <c r="H8" s="242"/>
      <c r="I8" s="242"/>
      <c r="J8" s="242"/>
      <c r="K8" s="115" t="s">
        <v>47</v>
      </c>
      <c r="L8" s="117" t="s">
        <v>48</v>
      </c>
      <c r="M8" s="117" t="s">
        <v>49</v>
      </c>
      <c r="N8" s="117" t="s">
        <v>50</v>
      </c>
      <c r="O8" s="117" t="s">
        <v>51</v>
      </c>
      <c r="P8" s="242"/>
      <c r="Q8" s="242"/>
      <c r="R8" s="242"/>
      <c r="S8" s="117" t="s">
        <v>47</v>
      </c>
      <c r="T8" s="117" t="s">
        <v>48</v>
      </c>
      <c r="U8" s="117" t="s">
        <v>49</v>
      </c>
      <c r="V8" s="118" t="s">
        <v>50</v>
      </c>
      <c r="W8" s="117" t="s">
        <v>51</v>
      </c>
    </row>
    <row r="9" spans="1:23" ht="39.75" thickTop="1" thickBot="1">
      <c r="A9" s="214" t="s">
        <v>52</v>
      </c>
      <c r="B9" s="119"/>
      <c r="C9" s="120"/>
      <c r="D9" s="119"/>
      <c r="E9" s="121"/>
      <c r="F9" s="122"/>
      <c r="G9" s="123"/>
      <c r="H9" s="215" t="s">
        <v>34</v>
      </c>
      <c r="I9" s="215" t="s">
        <v>53</v>
      </c>
      <c r="J9" s="124"/>
      <c r="K9" s="125"/>
      <c r="L9" s="126"/>
      <c r="M9" s="126"/>
      <c r="N9" s="127"/>
      <c r="O9" s="128"/>
      <c r="P9" s="129" t="s">
        <v>54</v>
      </c>
      <c r="Q9" s="129" t="s">
        <v>55</v>
      </c>
      <c r="R9" s="130">
        <v>461</v>
      </c>
      <c r="S9" s="131">
        <v>300000000</v>
      </c>
      <c r="T9" s="132">
        <f>75000000*3</f>
        <v>225000000</v>
      </c>
      <c r="U9" s="132">
        <f>75000000*3</f>
        <v>225000000</v>
      </c>
      <c r="V9" s="132">
        <f>75000000*3-75000000</f>
        <v>150000000</v>
      </c>
      <c r="W9" s="133">
        <f>SUM(S9:V9)</f>
        <v>900000000</v>
      </c>
    </row>
    <row r="10" spans="1:23" ht="15.75" thickTop="1">
      <c r="A10" s="215"/>
      <c r="B10" s="124">
        <v>423</v>
      </c>
      <c r="C10" s="134">
        <v>200000</v>
      </c>
      <c r="D10" s="135">
        <v>0</v>
      </c>
      <c r="E10" s="135">
        <v>0</v>
      </c>
      <c r="F10" s="136">
        <v>0</v>
      </c>
      <c r="G10" s="137">
        <f t="shared" ref="G10:G16" si="0">SUM(C10:F10)</f>
        <v>200000</v>
      </c>
      <c r="H10" s="215"/>
      <c r="I10" s="215"/>
      <c r="J10" s="124">
        <v>421</v>
      </c>
      <c r="K10" s="138">
        <v>1500000</v>
      </c>
      <c r="L10" s="127">
        <v>600000</v>
      </c>
      <c r="M10" s="127">
        <v>400000</v>
      </c>
      <c r="N10" s="127">
        <v>0</v>
      </c>
      <c r="O10" s="139">
        <f t="shared" ref="O10:O16" si="1">SUM(K10:N10)</f>
        <v>2500000</v>
      </c>
      <c r="P10" s="217" t="s">
        <v>56</v>
      </c>
      <c r="Q10" s="217"/>
      <c r="R10" s="217"/>
      <c r="S10" s="137">
        <f t="shared" ref="S10:W10" si="2">SUM(S9:S9)</f>
        <v>300000000</v>
      </c>
      <c r="T10" s="137">
        <f t="shared" si="2"/>
        <v>225000000</v>
      </c>
      <c r="U10" s="137">
        <f t="shared" si="2"/>
        <v>225000000</v>
      </c>
      <c r="V10" s="140">
        <f t="shared" si="2"/>
        <v>150000000</v>
      </c>
      <c r="W10" s="137">
        <f t="shared" si="2"/>
        <v>900000000</v>
      </c>
    </row>
    <row r="11" spans="1:23">
      <c r="A11" s="215"/>
      <c r="B11" s="124">
        <v>425</v>
      </c>
      <c r="C11" s="134">
        <v>1000000</v>
      </c>
      <c r="D11" s="135">
        <v>500000</v>
      </c>
      <c r="E11" s="135">
        <v>0</v>
      </c>
      <c r="F11" s="136">
        <v>0</v>
      </c>
      <c r="G11" s="137">
        <f t="shared" si="0"/>
        <v>1500000</v>
      </c>
      <c r="H11" s="215"/>
      <c r="I11" s="215"/>
      <c r="J11" s="124">
        <v>424</v>
      </c>
      <c r="K11" s="138">
        <v>30000000</v>
      </c>
      <c r="L11" s="135">
        <v>13373000</v>
      </c>
      <c r="M11" s="127">
        <v>2000000</v>
      </c>
      <c r="N11" s="127">
        <v>0</v>
      </c>
      <c r="O11" s="139">
        <f t="shared" si="1"/>
        <v>45373000</v>
      </c>
      <c r="P11" s="104"/>
      <c r="Q11" s="104"/>
      <c r="R11" s="104"/>
      <c r="S11" s="104"/>
      <c r="T11" s="104"/>
      <c r="U11" s="104"/>
      <c r="V11" s="104"/>
      <c r="W11" s="104"/>
    </row>
    <row r="12" spans="1:23">
      <c r="A12" s="215"/>
      <c r="B12" s="124">
        <v>426</v>
      </c>
      <c r="C12" s="134">
        <v>200000</v>
      </c>
      <c r="D12" s="135">
        <v>200000</v>
      </c>
      <c r="E12" s="135">
        <v>0</v>
      </c>
      <c r="F12" s="136">
        <v>0</v>
      </c>
      <c r="G12" s="137">
        <f t="shared" si="0"/>
        <v>400000</v>
      </c>
      <c r="H12" s="215"/>
      <c r="I12" s="215"/>
      <c r="J12" s="124">
        <v>425</v>
      </c>
      <c r="K12" s="138">
        <v>9000000</v>
      </c>
      <c r="L12" s="127">
        <v>7000000</v>
      </c>
      <c r="M12" s="127">
        <v>6207000</v>
      </c>
      <c r="N12" s="135"/>
      <c r="O12" s="139">
        <f t="shared" si="1"/>
        <v>22207000</v>
      </c>
      <c r="P12" s="141"/>
      <c r="Q12" s="141"/>
      <c r="R12" s="141"/>
      <c r="S12" s="141"/>
      <c r="T12" s="141"/>
      <c r="U12" s="141"/>
      <c r="V12" s="141"/>
      <c r="W12" s="141"/>
    </row>
    <row r="13" spans="1:23">
      <c r="A13" s="215"/>
      <c r="B13" s="124">
        <v>480</v>
      </c>
      <c r="C13" s="134">
        <v>10000000</v>
      </c>
      <c r="D13" s="135">
        <v>6020000</v>
      </c>
      <c r="E13" s="135"/>
      <c r="F13" s="136">
        <v>0</v>
      </c>
      <c r="G13" s="137">
        <f t="shared" si="0"/>
        <v>16020000</v>
      </c>
      <c r="H13" s="215"/>
      <c r="I13" s="215"/>
      <c r="J13" s="124">
        <v>426</v>
      </c>
      <c r="K13" s="138">
        <v>10000000</v>
      </c>
      <c r="L13" s="127">
        <v>9500000</v>
      </c>
      <c r="M13" s="127">
        <v>0</v>
      </c>
      <c r="N13" s="135">
        <v>0</v>
      </c>
      <c r="O13" s="139">
        <f t="shared" si="1"/>
        <v>19500000</v>
      </c>
      <c r="P13" s="141"/>
      <c r="Q13" s="141"/>
      <c r="R13" s="141"/>
      <c r="S13" s="141"/>
      <c r="T13" s="141"/>
      <c r="U13" s="141"/>
      <c r="V13" s="141"/>
      <c r="W13" s="141"/>
    </row>
    <row r="14" spans="1:23">
      <c r="A14" s="215"/>
      <c r="B14" s="124">
        <v>481</v>
      </c>
      <c r="C14" s="134">
        <v>0</v>
      </c>
      <c r="D14" s="135">
        <v>0</v>
      </c>
      <c r="E14" s="135">
        <v>0</v>
      </c>
      <c r="F14" s="136">
        <v>0</v>
      </c>
      <c r="G14" s="137">
        <f>SUM(C14:F14)</f>
        <v>0</v>
      </c>
      <c r="H14" s="215"/>
      <c r="I14" s="215"/>
      <c r="J14" s="124">
        <v>480</v>
      </c>
      <c r="K14" s="138">
        <v>1000000</v>
      </c>
      <c r="L14" s="127">
        <v>350000</v>
      </c>
      <c r="M14" s="127">
        <v>0</v>
      </c>
      <c r="N14" s="127">
        <v>0</v>
      </c>
      <c r="O14" s="139">
        <f t="shared" si="1"/>
        <v>1350000</v>
      </c>
      <c r="P14" s="141"/>
      <c r="Q14" s="141"/>
      <c r="R14" s="141"/>
      <c r="S14" s="141"/>
      <c r="T14" s="141"/>
      <c r="U14" s="141"/>
      <c r="V14" s="141"/>
      <c r="W14" s="141"/>
    </row>
    <row r="15" spans="1:23" ht="15.75" thickBot="1">
      <c r="A15" s="215"/>
      <c r="B15" s="124">
        <v>483</v>
      </c>
      <c r="C15" s="134">
        <v>0</v>
      </c>
      <c r="D15" s="135">
        <v>0</v>
      </c>
      <c r="E15" s="135">
        <v>0</v>
      </c>
      <c r="F15" s="136">
        <v>0</v>
      </c>
      <c r="G15" s="137">
        <f>SUM(C15:F15)</f>
        <v>0</v>
      </c>
      <c r="H15" s="216"/>
      <c r="I15" s="216"/>
      <c r="J15" s="142">
        <v>485</v>
      </c>
      <c r="K15" s="143">
        <v>38000000</v>
      </c>
      <c r="L15" s="144">
        <v>25000000</v>
      </c>
      <c r="M15" s="144">
        <v>255000</v>
      </c>
      <c r="N15" s="144">
        <v>0</v>
      </c>
      <c r="O15" s="145">
        <f t="shared" si="1"/>
        <v>63255000</v>
      </c>
      <c r="P15" s="141"/>
      <c r="Q15" s="141"/>
      <c r="R15" s="141"/>
      <c r="S15" s="141"/>
      <c r="T15" s="141"/>
      <c r="U15" s="141"/>
      <c r="V15" s="141"/>
      <c r="W15" s="141"/>
    </row>
    <row r="16" spans="1:23" ht="16.5" thickTop="1" thickBot="1">
      <c r="A16" s="216"/>
      <c r="B16" s="142">
        <v>485</v>
      </c>
      <c r="C16" s="146">
        <v>35000000</v>
      </c>
      <c r="D16" s="147">
        <v>32100000</v>
      </c>
      <c r="E16" s="147">
        <v>0</v>
      </c>
      <c r="F16" s="148">
        <v>0</v>
      </c>
      <c r="G16" s="149">
        <f t="shared" si="0"/>
        <v>67100000</v>
      </c>
      <c r="H16" s="248" t="s">
        <v>56</v>
      </c>
      <c r="I16" s="248"/>
      <c r="J16" s="150"/>
      <c r="K16" s="151">
        <f>SUM(K10:K15)</f>
        <v>89500000</v>
      </c>
      <c r="L16" s="135">
        <f>SUM(L10:L15)</f>
        <v>55823000</v>
      </c>
      <c r="M16" s="135">
        <f>SUM(M10:M15)</f>
        <v>8862000</v>
      </c>
      <c r="N16" s="135">
        <f>SUM(N10:N15)</f>
        <v>0</v>
      </c>
      <c r="O16" s="137">
        <f t="shared" si="1"/>
        <v>154185000</v>
      </c>
      <c r="P16" s="141"/>
      <c r="Q16" s="141"/>
      <c r="R16" s="141"/>
      <c r="S16" s="141"/>
      <c r="T16" s="141"/>
      <c r="U16" s="141"/>
      <c r="V16" s="141"/>
      <c r="W16" s="141"/>
    </row>
    <row r="17" spans="1:23" ht="15.75" thickTop="1">
      <c r="A17" s="150"/>
      <c r="B17" s="150"/>
      <c r="C17" s="152">
        <f>SUM(C10:C16)</f>
        <v>46400000</v>
      </c>
      <c r="D17" s="152">
        <f t="shared" ref="D17:F17" si="3">SUM(D10:D16)</f>
        <v>38820000</v>
      </c>
      <c r="E17" s="152">
        <f t="shared" si="3"/>
        <v>0</v>
      </c>
      <c r="F17" s="152">
        <f t="shared" si="3"/>
        <v>0</v>
      </c>
      <c r="G17" s="137">
        <f>SUM(G10:G16)</f>
        <v>85220000</v>
      </c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</row>
    <row r="18" spans="1:23">
      <c r="A18" s="141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</row>
    <row r="19" spans="1:23">
      <c r="A19" s="141"/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53"/>
      <c r="O19" s="141"/>
      <c r="P19" s="141"/>
      <c r="Q19" s="141"/>
      <c r="R19" s="141"/>
      <c r="S19" s="141"/>
      <c r="T19" s="141"/>
      <c r="U19" s="141"/>
      <c r="V19" s="141"/>
      <c r="W19" s="141"/>
    </row>
    <row r="20" spans="1:23">
      <c r="A20" s="141"/>
      <c r="B20" s="104"/>
      <c r="C20" s="154"/>
      <c r="D20" s="141"/>
      <c r="E20" s="155"/>
      <c r="F20" s="141"/>
      <c r="G20" s="141"/>
      <c r="H20" s="141"/>
      <c r="I20" s="141"/>
      <c r="J20" s="141"/>
      <c r="K20" s="141"/>
      <c r="L20" s="141"/>
      <c r="M20" s="141"/>
      <c r="N20" s="153"/>
      <c r="O20" s="141"/>
      <c r="P20" s="141"/>
      <c r="Q20" s="141"/>
      <c r="R20" s="141"/>
      <c r="S20" s="141"/>
      <c r="T20" s="141"/>
      <c r="U20" s="141"/>
      <c r="V20" s="141"/>
      <c r="W20" s="141"/>
    </row>
    <row r="21" spans="1:23">
      <c r="A21" s="156"/>
      <c r="B21" s="104"/>
      <c r="C21" s="104"/>
      <c r="D21" s="157"/>
      <c r="E21" s="158"/>
      <c r="F21" s="157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</row>
    <row r="22" spans="1:23" ht="15.75" thickBot="1">
      <c r="A22" s="157"/>
      <c r="B22" s="104"/>
      <c r="C22" s="104"/>
      <c r="D22" s="104"/>
      <c r="E22" s="104"/>
      <c r="F22" s="104"/>
      <c r="G22" s="104"/>
      <c r="H22" s="159" t="s">
        <v>67</v>
      </c>
      <c r="I22" s="159"/>
      <c r="J22" s="159"/>
      <c r="K22" s="159"/>
      <c r="L22" s="159"/>
      <c r="M22" s="159"/>
      <c r="N22" s="159"/>
      <c r="O22" s="104"/>
      <c r="P22" s="159" t="s">
        <v>68</v>
      </c>
      <c r="Q22" s="159"/>
      <c r="R22" s="159"/>
      <c r="S22" s="159"/>
      <c r="T22" s="159"/>
      <c r="U22" s="159"/>
      <c r="V22" s="159"/>
      <c r="W22" s="104"/>
    </row>
    <row r="23" spans="1:23" ht="27" thickBot="1">
      <c r="A23" s="109" t="s">
        <v>37</v>
      </c>
      <c r="B23" s="109" t="s">
        <v>38</v>
      </c>
      <c r="C23" s="109" t="s">
        <v>39</v>
      </c>
      <c r="D23" s="243" t="s">
        <v>40</v>
      </c>
      <c r="E23" s="243"/>
      <c r="F23" s="243"/>
      <c r="G23" s="235"/>
      <c r="H23" s="108" t="s">
        <v>41</v>
      </c>
      <c r="I23" s="109" t="s">
        <v>37</v>
      </c>
      <c r="J23" s="109" t="s">
        <v>38</v>
      </c>
      <c r="K23" s="109" t="s">
        <v>39</v>
      </c>
      <c r="L23" s="243" t="s">
        <v>40</v>
      </c>
      <c r="M23" s="243"/>
      <c r="N23" s="243"/>
      <c r="O23" s="235"/>
      <c r="P23" s="108" t="s">
        <v>41</v>
      </c>
      <c r="Q23" s="109" t="s">
        <v>37</v>
      </c>
      <c r="R23" s="109" t="s">
        <v>38</v>
      </c>
      <c r="S23" s="109" t="s">
        <v>39</v>
      </c>
      <c r="T23" s="243" t="s">
        <v>40</v>
      </c>
      <c r="U23" s="243"/>
      <c r="V23" s="243"/>
      <c r="W23" s="235"/>
    </row>
    <row r="24" spans="1:23" ht="16.5" thickTop="1" thickBot="1">
      <c r="A24" s="113">
        <v>61174</v>
      </c>
      <c r="B24" s="113">
        <v>637</v>
      </c>
      <c r="C24" s="113">
        <v>12</v>
      </c>
      <c r="D24" s="244" t="s">
        <v>42</v>
      </c>
      <c r="E24" s="244"/>
      <c r="F24" s="244"/>
      <c r="G24" s="245"/>
      <c r="H24" s="112">
        <v>17001</v>
      </c>
      <c r="I24" s="113">
        <v>61174</v>
      </c>
      <c r="J24" s="113">
        <v>637</v>
      </c>
      <c r="K24" s="113">
        <v>12</v>
      </c>
      <c r="L24" s="244" t="s">
        <v>42</v>
      </c>
      <c r="M24" s="244"/>
      <c r="N24" s="244"/>
      <c r="O24" s="245"/>
      <c r="P24" s="112">
        <v>17001</v>
      </c>
      <c r="Q24" s="113">
        <v>61174</v>
      </c>
      <c r="R24" s="113">
        <v>637</v>
      </c>
      <c r="S24" s="113">
        <v>12</v>
      </c>
      <c r="T24" s="244" t="s">
        <v>42</v>
      </c>
      <c r="U24" s="244"/>
      <c r="V24" s="244"/>
      <c r="W24" s="245"/>
    </row>
    <row r="25" spans="1:23">
      <c r="A25" s="141"/>
      <c r="B25" s="160"/>
      <c r="C25" s="160"/>
      <c r="D25" s="160"/>
      <c r="E25" s="160"/>
      <c r="F25" s="160"/>
      <c r="G25" s="141"/>
      <c r="H25" s="161"/>
      <c r="I25" s="161"/>
      <c r="J25" s="161"/>
      <c r="K25" s="161"/>
      <c r="L25" s="161"/>
      <c r="M25" s="161"/>
      <c r="N25" s="161"/>
      <c r="O25" s="141"/>
      <c r="P25" s="161"/>
      <c r="Q25" s="161"/>
      <c r="R25" s="161"/>
      <c r="S25" s="161"/>
      <c r="T25" s="161"/>
      <c r="U25" s="161"/>
      <c r="V25" s="161"/>
      <c r="W25" s="141"/>
    </row>
    <row r="26" spans="1:23">
      <c r="A26" s="141"/>
      <c r="B26" s="141"/>
      <c r="C26" s="263" t="s">
        <v>57</v>
      </c>
      <c r="D26" s="263"/>
      <c r="E26" s="263"/>
      <c r="F26" s="263"/>
      <c r="G26" s="141"/>
      <c r="H26" s="261" t="s">
        <v>58</v>
      </c>
      <c r="I26" s="261" t="s">
        <v>59</v>
      </c>
      <c r="J26" s="261" t="s">
        <v>44</v>
      </c>
      <c r="K26" s="261" t="s">
        <v>57</v>
      </c>
      <c r="L26" s="261"/>
      <c r="M26" s="261"/>
      <c r="N26" s="261"/>
      <c r="O26" s="141"/>
      <c r="P26" s="261" t="s">
        <v>58</v>
      </c>
      <c r="Q26" s="261" t="s">
        <v>59</v>
      </c>
      <c r="R26" s="261" t="s">
        <v>44</v>
      </c>
      <c r="S26" s="261" t="s">
        <v>57</v>
      </c>
      <c r="T26" s="261"/>
      <c r="U26" s="261"/>
      <c r="V26" s="261"/>
      <c r="W26" s="141"/>
    </row>
    <row r="27" spans="1:23" ht="52.5" thickBot="1">
      <c r="A27" s="162" t="s">
        <v>59</v>
      </c>
      <c r="B27" s="163" t="s">
        <v>44</v>
      </c>
      <c r="C27" s="164" t="s">
        <v>60</v>
      </c>
      <c r="D27" s="164" t="s">
        <v>61</v>
      </c>
      <c r="E27" s="164" t="s">
        <v>62</v>
      </c>
      <c r="F27" s="164" t="s">
        <v>63</v>
      </c>
      <c r="G27" s="141"/>
      <c r="H27" s="262"/>
      <c r="I27" s="262"/>
      <c r="J27" s="262"/>
      <c r="K27" s="165" t="s">
        <v>60</v>
      </c>
      <c r="L27" s="165" t="s">
        <v>61</v>
      </c>
      <c r="M27" s="165" t="s">
        <v>62</v>
      </c>
      <c r="N27" s="165" t="s">
        <v>63</v>
      </c>
      <c r="O27" s="141"/>
      <c r="P27" s="262"/>
      <c r="Q27" s="262"/>
      <c r="R27" s="262"/>
      <c r="S27" s="165" t="s">
        <v>60</v>
      </c>
      <c r="T27" s="165" t="s">
        <v>61</v>
      </c>
      <c r="U27" s="165" t="s">
        <v>62</v>
      </c>
      <c r="V27" s="165" t="s">
        <v>63</v>
      </c>
      <c r="W27" s="141"/>
    </row>
    <row r="28" spans="1:23" ht="15.75" customHeight="1" thickTop="1">
      <c r="A28" s="249" t="s">
        <v>27</v>
      </c>
      <c r="B28" s="260" t="s">
        <v>64</v>
      </c>
      <c r="C28" s="124"/>
      <c r="D28" s="166"/>
      <c r="E28" s="166"/>
      <c r="F28" s="166"/>
      <c r="G28" s="167"/>
      <c r="H28" s="250" t="s">
        <v>34</v>
      </c>
      <c r="I28" s="253" t="s">
        <v>53</v>
      </c>
      <c r="J28" s="168"/>
      <c r="K28" s="169"/>
      <c r="L28" s="169"/>
      <c r="M28" s="169"/>
      <c r="N28" s="170"/>
      <c r="O28" s="141"/>
      <c r="P28" s="250" t="s">
        <v>54</v>
      </c>
      <c r="Q28" s="253" t="s">
        <v>55</v>
      </c>
      <c r="R28" s="250">
        <v>461</v>
      </c>
      <c r="S28" s="256">
        <v>75000000</v>
      </c>
      <c r="T28" s="256">
        <f t="shared" ref="T28" si="4">900000000/12</f>
        <v>75000000</v>
      </c>
      <c r="U28" s="256">
        <v>150000000</v>
      </c>
      <c r="V28" s="258">
        <f>S28+T28+U28</f>
        <v>300000000</v>
      </c>
      <c r="W28" s="141"/>
    </row>
    <row r="29" spans="1:23" ht="15.75" thickBot="1">
      <c r="A29" s="231"/>
      <c r="B29" s="233"/>
      <c r="C29" s="124">
        <v>423</v>
      </c>
      <c r="D29" s="171">
        <v>100000</v>
      </c>
      <c r="E29" s="171">
        <v>100000</v>
      </c>
      <c r="F29" s="171">
        <v>0</v>
      </c>
      <c r="G29" s="172">
        <f t="shared" ref="G29:G35" si="5">D29+E29+F29</f>
        <v>200000</v>
      </c>
      <c r="H29" s="251"/>
      <c r="I29" s="254"/>
      <c r="J29" s="124">
        <v>421</v>
      </c>
      <c r="K29" s="169">
        <v>1000000</v>
      </c>
      <c r="L29" s="169">
        <v>300000</v>
      </c>
      <c r="M29" s="169">
        <v>200000</v>
      </c>
      <c r="N29" s="170">
        <f>SUM(K29:M29)</f>
        <v>1500000</v>
      </c>
      <c r="O29" s="141"/>
      <c r="P29" s="252"/>
      <c r="Q29" s="255"/>
      <c r="R29" s="252"/>
      <c r="S29" s="257"/>
      <c r="T29" s="257"/>
      <c r="U29" s="257"/>
      <c r="V29" s="259"/>
      <c r="W29" s="141"/>
    </row>
    <row r="30" spans="1:23" ht="15.75" thickTop="1">
      <c r="A30" s="231"/>
      <c r="B30" s="233"/>
      <c r="C30" s="124">
        <v>425</v>
      </c>
      <c r="D30" s="171">
        <v>500000</v>
      </c>
      <c r="E30" s="171">
        <v>250000</v>
      </c>
      <c r="F30" s="171">
        <v>250000</v>
      </c>
      <c r="G30" s="172">
        <f>D30+E30+F30</f>
        <v>1000000</v>
      </c>
      <c r="H30" s="251"/>
      <c r="I30" s="254"/>
      <c r="J30" s="124">
        <v>424</v>
      </c>
      <c r="K30" s="169">
        <v>18000000</v>
      </c>
      <c r="L30" s="169">
        <v>8000000</v>
      </c>
      <c r="M30" s="169">
        <v>4000000</v>
      </c>
      <c r="N30" s="170">
        <f>SUM(K30:M30)</f>
        <v>30000000</v>
      </c>
      <c r="O30" s="141"/>
      <c r="P30" s="173" t="s">
        <v>56</v>
      </c>
      <c r="Q30" s="173"/>
      <c r="R30" s="173"/>
      <c r="S30" s="137">
        <f>SUM(S28:S28)</f>
        <v>75000000</v>
      </c>
      <c r="T30" s="137">
        <f>SUM(T28:T28)</f>
        <v>75000000</v>
      </c>
      <c r="U30" s="137">
        <f>SUM(U28:U28)</f>
        <v>150000000</v>
      </c>
      <c r="V30" s="140">
        <f>SUM(V28:V28)</f>
        <v>300000000</v>
      </c>
      <c r="W30" s="141"/>
    </row>
    <row r="31" spans="1:23">
      <c r="A31" s="231"/>
      <c r="B31" s="233"/>
      <c r="C31" s="124">
        <v>426</v>
      </c>
      <c r="D31" s="171">
        <v>100000</v>
      </c>
      <c r="E31" s="171">
        <v>100000</v>
      </c>
      <c r="F31" s="171">
        <v>0</v>
      </c>
      <c r="G31" s="172">
        <f t="shared" si="5"/>
        <v>200000</v>
      </c>
      <c r="H31" s="251"/>
      <c r="I31" s="254"/>
      <c r="J31" s="124">
        <v>425</v>
      </c>
      <c r="K31" s="169">
        <v>5500000</v>
      </c>
      <c r="L31" s="169">
        <v>2500000</v>
      </c>
      <c r="M31" s="169">
        <v>1000000</v>
      </c>
      <c r="N31" s="170">
        <f>SUM(K31:M31)</f>
        <v>9000000</v>
      </c>
      <c r="O31" s="141"/>
      <c r="P31" s="141"/>
      <c r="Q31" s="141"/>
      <c r="R31" s="141"/>
      <c r="S31" s="141"/>
      <c r="T31" s="141"/>
      <c r="U31" s="141"/>
      <c r="V31" s="141"/>
      <c r="W31" s="141"/>
    </row>
    <row r="32" spans="1:23">
      <c r="A32" s="231"/>
      <c r="B32" s="233"/>
      <c r="C32" s="124">
        <v>480</v>
      </c>
      <c r="D32" s="171">
        <v>3500000</v>
      </c>
      <c r="E32" s="171">
        <v>3500000</v>
      </c>
      <c r="F32" s="171">
        <v>3000000</v>
      </c>
      <c r="G32" s="172">
        <f t="shared" si="5"/>
        <v>10000000</v>
      </c>
      <c r="H32" s="251"/>
      <c r="I32" s="254"/>
      <c r="J32" s="124">
        <v>426</v>
      </c>
      <c r="K32" s="169">
        <v>7000000</v>
      </c>
      <c r="L32" s="169">
        <v>2000000</v>
      </c>
      <c r="M32" s="169">
        <v>1000000</v>
      </c>
      <c r="N32" s="170">
        <f t="shared" ref="N32:N34" si="6">SUM(K32:M32)</f>
        <v>10000000</v>
      </c>
      <c r="O32" s="141"/>
      <c r="P32" s="141"/>
      <c r="Q32" s="141"/>
      <c r="R32" s="141"/>
      <c r="S32" s="141"/>
      <c r="T32" s="141"/>
      <c r="U32" s="141"/>
      <c r="V32" s="141"/>
      <c r="W32" s="141"/>
    </row>
    <row r="33" spans="1:23">
      <c r="A33" s="231"/>
      <c r="B33" s="233"/>
      <c r="C33" s="124">
        <v>481</v>
      </c>
      <c r="D33" s="171">
        <v>0</v>
      </c>
      <c r="E33" s="171">
        <v>0</v>
      </c>
      <c r="F33" s="171">
        <v>0</v>
      </c>
      <c r="G33" s="172">
        <f t="shared" si="5"/>
        <v>0</v>
      </c>
      <c r="H33" s="251"/>
      <c r="I33" s="254"/>
      <c r="J33" s="124">
        <v>480</v>
      </c>
      <c r="K33" s="169">
        <v>500000</v>
      </c>
      <c r="L33" s="169">
        <v>500000</v>
      </c>
      <c r="M33" s="169">
        <v>0</v>
      </c>
      <c r="N33" s="170">
        <f t="shared" si="6"/>
        <v>1000000</v>
      </c>
      <c r="O33" s="141"/>
      <c r="P33" s="141"/>
      <c r="Q33" s="141"/>
      <c r="R33" s="141"/>
      <c r="S33" s="141"/>
      <c r="T33" s="141"/>
      <c r="U33" s="141"/>
      <c r="V33" s="141"/>
      <c r="W33" s="141"/>
    </row>
    <row r="34" spans="1:23" ht="15.75" thickBot="1">
      <c r="A34" s="231"/>
      <c r="B34" s="233"/>
      <c r="C34" s="124">
        <v>483</v>
      </c>
      <c r="D34" s="171">
        <v>0</v>
      </c>
      <c r="E34" s="171">
        <v>0</v>
      </c>
      <c r="F34" s="171">
        <v>0</v>
      </c>
      <c r="G34" s="172">
        <f t="shared" si="5"/>
        <v>0</v>
      </c>
      <c r="H34" s="252"/>
      <c r="I34" s="255"/>
      <c r="J34" s="142">
        <v>485</v>
      </c>
      <c r="K34" s="174">
        <v>20000000</v>
      </c>
      <c r="L34" s="174">
        <v>15000000</v>
      </c>
      <c r="M34" s="174">
        <v>3000000</v>
      </c>
      <c r="N34" s="175">
        <f t="shared" si="6"/>
        <v>38000000</v>
      </c>
      <c r="O34" s="141"/>
      <c r="P34" s="141"/>
      <c r="Q34" s="141"/>
      <c r="R34" s="141"/>
      <c r="S34" s="141"/>
      <c r="T34" s="141"/>
      <c r="U34" s="141"/>
      <c r="V34" s="141"/>
      <c r="W34" s="141"/>
    </row>
    <row r="35" spans="1:23" ht="16.5" thickTop="1" thickBot="1">
      <c r="A35" s="232"/>
      <c r="B35" s="234"/>
      <c r="C35" s="142">
        <v>485</v>
      </c>
      <c r="D35" s="176">
        <v>15000000</v>
      </c>
      <c r="E35" s="176">
        <v>10000000</v>
      </c>
      <c r="F35" s="176">
        <f>E35</f>
        <v>10000000</v>
      </c>
      <c r="G35" s="177">
        <f t="shared" si="5"/>
        <v>35000000</v>
      </c>
      <c r="H35" s="178" t="s">
        <v>56</v>
      </c>
      <c r="I35" s="178"/>
      <c r="J35" s="178"/>
      <c r="K35" s="137">
        <f>SUM(K29:K34)</f>
        <v>52000000</v>
      </c>
      <c r="L35" s="137">
        <f>SUM(L29:L34)</f>
        <v>28300000</v>
      </c>
      <c r="M35" s="137">
        <f>SUM(M29:M34)</f>
        <v>9200000</v>
      </c>
      <c r="N35" s="140">
        <f>SUM(N29:N34)</f>
        <v>89500000</v>
      </c>
      <c r="O35" s="141"/>
      <c r="P35" s="141"/>
      <c r="Q35" s="141"/>
      <c r="R35" s="141"/>
      <c r="S35" s="141"/>
      <c r="T35" s="141"/>
      <c r="U35" s="141"/>
      <c r="V35" s="141"/>
      <c r="W35" s="141"/>
    </row>
    <row r="36" spans="1:23" ht="15.75" thickTop="1">
      <c r="A36" s="179" t="s">
        <v>56</v>
      </c>
      <c r="B36" s="179"/>
      <c r="C36" s="179"/>
      <c r="D36" s="137">
        <f>SUM(D29:D35)</f>
        <v>19200000</v>
      </c>
      <c r="E36" s="137">
        <f>SUM(E29:E35)</f>
        <v>13950000</v>
      </c>
      <c r="F36" s="137">
        <f>SUM(F29:F35)</f>
        <v>13250000</v>
      </c>
      <c r="G36" s="172">
        <f>SUM(G29:G35)</f>
        <v>46400000</v>
      </c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</row>
    <row r="37" spans="1:23">
      <c r="A37" s="141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</row>
    <row r="38" spans="1:23">
      <c r="A38" s="104"/>
      <c r="B38" s="104"/>
      <c r="C38" s="104"/>
      <c r="D38" s="104"/>
      <c r="E38" s="104"/>
      <c r="F38" s="104"/>
      <c r="G38" s="104"/>
      <c r="H38" s="104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</row>
    <row r="39" spans="1:23" ht="15.75" thickBot="1">
      <c r="A39" s="105" t="s">
        <v>69</v>
      </c>
      <c r="B39" s="105"/>
      <c r="C39" s="105"/>
      <c r="D39" s="105"/>
      <c r="E39" s="105"/>
      <c r="F39" s="105"/>
      <c r="G39" s="105"/>
      <c r="H39" s="105"/>
      <c r="I39" s="141"/>
      <c r="J39" s="190" t="s">
        <v>71</v>
      </c>
      <c r="K39" s="190"/>
      <c r="L39" s="190"/>
      <c r="M39" s="190"/>
      <c r="N39" s="190"/>
      <c r="O39" s="190" t="s">
        <v>72</v>
      </c>
      <c r="P39" s="190"/>
      <c r="Q39" s="191"/>
      <c r="R39" s="141"/>
      <c r="S39" s="141"/>
      <c r="T39" s="141"/>
      <c r="U39" s="141"/>
      <c r="V39" s="141"/>
      <c r="W39" s="141"/>
    </row>
    <row r="40" spans="1:23" ht="26.25" customHeight="1" thickBot="1">
      <c r="A40" s="106"/>
      <c r="B40" s="106"/>
      <c r="C40" s="106"/>
      <c r="D40" s="106"/>
      <c r="E40" s="106"/>
      <c r="F40" s="106"/>
      <c r="G40" s="106"/>
      <c r="H40" s="106"/>
      <c r="I40" s="141"/>
      <c r="J40" s="192" t="s">
        <v>41</v>
      </c>
      <c r="K40" s="192" t="s">
        <v>37</v>
      </c>
      <c r="L40" s="192" t="s">
        <v>38</v>
      </c>
      <c r="M40" s="192" t="s">
        <v>39</v>
      </c>
      <c r="N40" s="218" t="s">
        <v>40</v>
      </c>
      <c r="O40" s="219"/>
      <c r="P40" s="219"/>
      <c r="Q40" s="220"/>
      <c r="R40" s="141"/>
      <c r="S40" s="141"/>
      <c r="T40" s="141"/>
      <c r="U40" s="141"/>
      <c r="V40" s="141"/>
      <c r="W40" s="141"/>
    </row>
    <row r="41" spans="1:23" ht="27" customHeight="1" thickTop="1" thickBot="1">
      <c r="A41" s="108" t="s">
        <v>41</v>
      </c>
      <c r="B41" s="110" t="s">
        <v>37</v>
      </c>
      <c r="C41" s="110" t="s">
        <v>38</v>
      </c>
      <c r="D41" s="110" t="s">
        <v>39</v>
      </c>
      <c r="E41" s="235" t="s">
        <v>40</v>
      </c>
      <c r="F41" s="236"/>
      <c r="G41" s="236"/>
      <c r="H41" s="236"/>
      <c r="I41" s="141"/>
      <c r="J41" s="221">
        <v>17001</v>
      </c>
      <c r="K41" s="223">
        <v>61174</v>
      </c>
      <c r="L41" s="223">
        <v>637</v>
      </c>
      <c r="M41" s="223">
        <v>12</v>
      </c>
      <c r="N41" s="225" t="s">
        <v>42</v>
      </c>
      <c r="O41" s="221"/>
      <c r="P41" s="221"/>
      <c r="Q41" s="226"/>
      <c r="R41" s="141"/>
      <c r="S41" s="141"/>
      <c r="T41" s="141"/>
      <c r="U41" s="141"/>
      <c r="V41" s="141"/>
      <c r="W41" s="141"/>
    </row>
    <row r="42" spans="1:23" ht="16.5" customHeight="1" thickTop="1" thickBot="1">
      <c r="A42" s="112">
        <v>17001</v>
      </c>
      <c r="B42" s="113">
        <v>61174</v>
      </c>
      <c r="C42" s="113">
        <v>637</v>
      </c>
      <c r="D42" s="113">
        <v>12</v>
      </c>
      <c r="E42" s="237" t="s">
        <v>42</v>
      </c>
      <c r="F42" s="238"/>
      <c r="G42" s="238"/>
      <c r="H42" s="238"/>
      <c r="I42" s="141"/>
      <c r="J42" s="222"/>
      <c r="K42" s="224"/>
      <c r="L42" s="224"/>
      <c r="M42" s="224"/>
      <c r="N42" s="227"/>
      <c r="O42" s="222"/>
      <c r="P42" s="222"/>
      <c r="Q42" s="228"/>
      <c r="R42" s="141"/>
      <c r="S42" s="141"/>
      <c r="T42" s="141"/>
      <c r="U42" s="141"/>
      <c r="V42" s="141"/>
      <c r="W42" s="141"/>
    </row>
    <row r="43" spans="1:23" ht="15" customHeight="1">
      <c r="A43" s="114"/>
      <c r="B43" s="114"/>
      <c r="C43" s="114"/>
      <c r="D43" s="114"/>
      <c r="E43" s="114"/>
      <c r="F43" s="114"/>
      <c r="G43" s="114"/>
      <c r="H43" s="114"/>
      <c r="I43" s="141"/>
      <c r="J43" s="229" t="s">
        <v>58</v>
      </c>
      <c r="K43" s="229" t="s">
        <v>59</v>
      </c>
      <c r="L43" s="229" t="s">
        <v>44</v>
      </c>
      <c r="M43" s="229" t="s">
        <v>57</v>
      </c>
      <c r="N43" s="229"/>
      <c r="O43" s="229"/>
      <c r="P43" s="229"/>
      <c r="Q43" s="141"/>
      <c r="R43" s="141"/>
      <c r="S43" s="141"/>
      <c r="T43" s="141"/>
      <c r="U43" s="141"/>
      <c r="V43" s="141"/>
      <c r="W43" s="141"/>
    </row>
    <row r="44" spans="1:23" ht="15" customHeight="1" thickBot="1">
      <c r="A44" s="239" t="s">
        <v>46</v>
      </c>
      <c r="B44" s="239" t="s">
        <v>43</v>
      </c>
      <c r="C44" s="239" t="s">
        <v>44</v>
      </c>
      <c r="D44" s="239" t="s">
        <v>45</v>
      </c>
      <c r="E44" s="239"/>
      <c r="F44" s="239"/>
      <c r="G44" s="239"/>
      <c r="H44" s="239"/>
      <c r="I44" s="141"/>
      <c r="J44" s="230"/>
      <c r="K44" s="230"/>
      <c r="L44" s="230"/>
      <c r="M44" s="193" t="s">
        <v>60</v>
      </c>
      <c r="N44" s="193" t="s">
        <v>61</v>
      </c>
      <c r="O44" s="193" t="s">
        <v>62</v>
      </c>
      <c r="P44" s="194" t="s">
        <v>63</v>
      </c>
      <c r="Q44" s="141"/>
      <c r="R44" s="141"/>
      <c r="S44" s="141"/>
      <c r="T44" s="141"/>
      <c r="U44" s="141"/>
      <c r="V44" s="141"/>
      <c r="W44" s="141"/>
    </row>
    <row r="45" spans="1:23" ht="27" thickTop="1" thickBot="1">
      <c r="A45" s="240"/>
      <c r="B45" s="240"/>
      <c r="C45" s="240"/>
      <c r="D45" s="180" t="s">
        <v>47</v>
      </c>
      <c r="E45" s="181" t="s">
        <v>48</v>
      </c>
      <c r="F45" s="181" t="s">
        <v>49</v>
      </c>
      <c r="G45" s="181" t="s">
        <v>50</v>
      </c>
      <c r="H45" s="181" t="s">
        <v>51</v>
      </c>
      <c r="I45" s="141"/>
      <c r="J45" s="141"/>
      <c r="K45" s="141"/>
      <c r="L45" s="124"/>
      <c r="M45" s="195"/>
      <c r="N45" s="195"/>
      <c r="O45" s="195"/>
      <c r="P45" s="196"/>
      <c r="Q45" s="141"/>
      <c r="R45" s="141"/>
      <c r="S45" s="141"/>
      <c r="T45" s="141"/>
      <c r="U45" s="141"/>
      <c r="V45" s="141"/>
      <c r="W45" s="141"/>
    </row>
    <row r="46" spans="1:23" ht="15.75" customHeight="1" thickTop="1">
      <c r="A46" s="214">
        <v>20</v>
      </c>
      <c r="B46" s="214" t="s">
        <v>70</v>
      </c>
      <c r="C46" s="182">
        <v>420</v>
      </c>
      <c r="D46" s="183">
        <v>1200000</v>
      </c>
      <c r="E46" s="184">
        <v>500000</v>
      </c>
      <c r="F46" s="184">
        <v>500000</v>
      </c>
      <c r="G46" s="185">
        <v>300000</v>
      </c>
      <c r="H46" s="128">
        <f>SUM(D46:G46)</f>
        <v>2500000</v>
      </c>
      <c r="I46" s="141"/>
      <c r="J46" s="231">
        <v>20</v>
      </c>
      <c r="K46" s="233" t="s">
        <v>73</v>
      </c>
      <c r="L46" s="124">
        <v>420</v>
      </c>
      <c r="M46" s="195">
        <v>900000</v>
      </c>
      <c r="N46" s="195">
        <v>200000</v>
      </c>
      <c r="O46" s="197">
        <v>100000</v>
      </c>
      <c r="P46" s="198">
        <f>M46+N46+O46</f>
        <v>1200000</v>
      </c>
      <c r="Q46" s="141"/>
      <c r="R46" s="141"/>
      <c r="S46" s="141"/>
      <c r="T46" s="141"/>
      <c r="U46" s="141"/>
      <c r="V46" s="141"/>
      <c r="W46" s="141"/>
    </row>
    <row r="47" spans="1:23">
      <c r="A47" s="215"/>
      <c r="B47" s="215"/>
      <c r="C47" s="124">
        <v>421</v>
      </c>
      <c r="D47" s="186">
        <v>4000000</v>
      </c>
      <c r="E47" s="153">
        <v>2000000</v>
      </c>
      <c r="F47" s="153">
        <v>1400000</v>
      </c>
      <c r="G47" s="127">
        <v>1000000</v>
      </c>
      <c r="H47" s="128">
        <f t="shared" ref="H47:H52" si="7">SUM(D47:G47)</f>
        <v>8400000</v>
      </c>
      <c r="I47" s="141"/>
      <c r="J47" s="231"/>
      <c r="K47" s="233"/>
      <c r="L47" s="124">
        <v>421</v>
      </c>
      <c r="M47" s="195">
        <v>2000000</v>
      </c>
      <c r="N47" s="195">
        <v>1000000</v>
      </c>
      <c r="O47" s="197">
        <v>1000000</v>
      </c>
      <c r="P47" s="198">
        <f>M47+N47+O47</f>
        <v>4000000</v>
      </c>
      <c r="Q47" s="141"/>
      <c r="R47" s="141"/>
      <c r="S47" s="141"/>
      <c r="T47" s="141"/>
      <c r="U47" s="141"/>
      <c r="V47" s="141"/>
      <c r="W47" s="141"/>
    </row>
    <row r="48" spans="1:23">
      <c r="A48" s="215"/>
      <c r="B48" s="215"/>
      <c r="C48" s="124">
        <v>423</v>
      </c>
      <c r="D48" s="186">
        <v>200000</v>
      </c>
      <c r="E48" s="153">
        <v>0</v>
      </c>
      <c r="F48" s="153">
        <v>0</v>
      </c>
      <c r="G48" s="127">
        <v>0</v>
      </c>
      <c r="H48" s="128">
        <f t="shared" si="7"/>
        <v>200000</v>
      </c>
      <c r="I48" s="141"/>
      <c r="J48" s="231"/>
      <c r="K48" s="233"/>
      <c r="L48" s="124">
        <v>423</v>
      </c>
      <c r="M48" s="195">
        <v>100000</v>
      </c>
      <c r="N48" s="195">
        <v>100000</v>
      </c>
      <c r="O48" s="197">
        <v>0</v>
      </c>
      <c r="P48" s="198">
        <f t="shared" ref="P48:P52" si="8">M48+N48+O48</f>
        <v>200000</v>
      </c>
      <c r="Q48" s="141"/>
      <c r="R48" s="141"/>
      <c r="S48" s="141"/>
      <c r="T48" s="141"/>
      <c r="U48" s="141"/>
      <c r="V48" s="141"/>
      <c r="W48" s="141"/>
    </row>
    <row r="49" spans="1:23">
      <c r="A49" s="215"/>
      <c r="B49" s="215"/>
      <c r="C49" s="124">
        <v>424</v>
      </c>
      <c r="D49" s="186">
        <v>1000000</v>
      </c>
      <c r="E49" s="153">
        <v>500000</v>
      </c>
      <c r="F49" s="153">
        <v>500000</v>
      </c>
      <c r="G49" s="127">
        <v>270000</v>
      </c>
      <c r="H49" s="128">
        <f t="shared" si="7"/>
        <v>2270000</v>
      </c>
      <c r="I49" s="141"/>
      <c r="J49" s="231"/>
      <c r="K49" s="233"/>
      <c r="L49" s="124">
        <v>424</v>
      </c>
      <c r="M49" s="195">
        <v>500000</v>
      </c>
      <c r="N49" s="195">
        <v>250000</v>
      </c>
      <c r="O49" s="197">
        <v>250000</v>
      </c>
      <c r="P49" s="198">
        <f t="shared" si="8"/>
        <v>1000000</v>
      </c>
      <c r="Q49" s="141"/>
      <c r="R49" s="141"/>
      <c r="S49" s="141"/>
      <c r="T49" s="141"/>
      <c r="U49" s="141"/>
      <c r="V49" s="141"/>
      <c r="W49" s="141"/>
    </row>
    <row r="50" spans="1:23">
      <c r="A50" s="215"/>
      <c r="B50" s="215"/>
      <c r="C50" s="124">
        <v>425</v>
      </c>
      <c r="D50" s="186">
        <v>2000000</v>
      </c>
      <c r="E50" s="153">
        <v>2000000</v>
      </c>
      <c r="F50" s="153">
        <v>350000</v>
      </c>
      <c r="G50" s="127">
        <v>300000</v>
      </c>
      <c r="H50" s="128">
        <f t="shared" si="7"/>
        <v>4650000</v>
      </c>
      <c r="I50" s="141"/>
      <c r="J50" s="231"/>
      <c r="K50" s="233"/>
      <c r="L50" s="124">
        <v>425</v>
      </c>
      <c r="M50" s="195">
        <v>750000</v>
      </c>
      <c r="N50" s="195">
        <v>750000</v>
      </c>
      <c r="O50" s="197">
        <v>500000</v>
      </c>
      <c r="P50" s="198">
        <f>M50+N50+O50</f>
        <v>2000000</v>
      </c>
      <c r="Q50" s="141"/>
      <c r="R50" s="141"/>
      <c r="S50" s="141"/>
      <c r="T50" s="141"/>
      <c r="U50" s="141"/>
      <c r="V50" s="141"/>
      <c r="W50" s="141"/>
    </row>
    <row r="51" spans="1:23">
      <c r="A51" s="215"/>
      <c r="B51" s="215"/>
      <c r="C51" s="124">
        <v>426</v>
      </c>
      <c r="D51" s="186">
        <v>1000000</v>
      </c>
      <c r="E51" s="153">
        <v>500000</v>
      </c>
      <c r="F51" s="153">
        <v>500000</v>
      </c>
      <c r="G51" s="127">
        <v>500000</v>
      </c>
      <c r="H51" s="128">
        <f t="shared" si="7"/>
        <v>2500000</v>
      </c>
      <c r="I51" s="141"/>
      <c r="J51" s="231"/>
      <c r="K51" s="233"/>
      <c r="L51" s="124">
        <v>426</v>
      </c>
      <c r="M51" s="195">
        <v>500000</v>
      </c>
      <c r="N51" s="195">
        <v>300000</v>
      </c>
      <c r="O51" s="195">
        <v>200000</v>
      </c>
      <c r="P51" s="198">
        <f t="shared" si="8"/>
        <v>1000000</v>
      </c>
      <c r="Q51" s="141"/>
      <c r="R51" s="141"/>
      <c r="S51" s="141"/>
      <c r="T51" s="141"/>
      <c r="U51" s="141"/>
      <c r="V51" s="141"/>
      <c r="W51" s="141"/>
    </row>
    <row r="52" spans="1:23">
      <c r="A52" s="215"/>
      <c r="B52" s="215"/>
      <c r="C52" s="124">
        <v>461</v>
      </c>
      <c r="D52" s="186">
        <v>75000000</v>
      </c>
      <c r="E52" s="153">
        <f>D52</f>
        <v>75000000</v>
      </c>
      <c r="F52" s="153">
        <f>E52</f>
        <v>75000000</v>
      </c>
      <c r="G52" s="127">
        <f>F52</f>
        <v>75000000</v>
      </c>
      <c r="H52" s="128">
        <f t="shared" si="7"/>
        <v>300000000</v>
      </c>
      <c r="I52" s="141"/>
      <c r="J52" s="231"/>
      <c r="K52" s="233"/>
      <c r="L52" s="124">
        <v>461</v>
      </c>
      <c r="M52" s="195">
        <v>75000000</v>
      </c>
      <c r="N52" s="195">
        <v>0</v>
      </c>
      <c r="O52" s="195">
        <v>0</v>
      </c>
      <c r="P52" s="198">
        <f t="shared" si="8"/>
        <v>75000000</v>
      </c>
      <c r="Q52" s="141"/>
      <c r="R52" s="141"/>
      <c r="S52" s="141"/>
      <c r="T52" s="141"/>
      <c r="U52" s="141"/>
      <c r="V52" s="141"/>
      <c r="W52" s="141"/>
    </row>
    <row r="53" spans="1:23">
      <c r="A53" s="215"/>
      <c r="B53" s="215"/>
      <c r="C53" s="124">
        <v>464</v>
      </c>
      <c r="D53" s="186">
        <v>300000</v>
      </c>
      <c r="E53" s="153"/>
      <c r="F53" s="153">
        <v>0</v>
      </c>
      <c r="G53" s="127">
        <v>0</v>
      </c>
      <c r="H53" s="128">
        <f>SUM(D53:G53)</f>
        <v>300000</v>
      </c>
      <c r="I53" s="141"/>
      <c r="J53" s="231"/>
      <c r="K53" s="233"/>
      <c r="L53" s="124">
        <v>464</v>
      </c>
      <c r="M53" s="195">
        <v>200000</v>
      </c>
      <c r="N53" s="195">
        <v>100000</v>
      </c>
      <c r="O53" s="195">
        <v>0</v>
      </c>
      <c r="P53" s="198">
        <v>300000</v>
      </c>
      <c r="Q53" s="141"/>
      <c r="R53" s="141"/>
      <c r="S53" s="141"/>
      <c r="T53" s="141"/>
      <c r="U53" s="141"/>
      <c r="V53" s="141"/>
      <c r="W53" s="141"/>
    </row>
    <row r="54" spans="1:23" ht="15.75" thickBot="1">
      <c r="A54" s="216"/>
      <c r="B54" s="216"/>
      <c r="C54" s="142">
        <v>485</v>
      </c>
      <c r="D54" s="187">
        <v>650000</v>
      </c>
      <c r="E54" s="188">
        <v>300000</v>
      </c>
      <c r="F54" s="144">
        <v>400000</v>
      </c>
      <c r="G54" s="144">
        <v>0</v>
      </c>
      <c r="H54" s="189">
        <f>SUM(D54:G54)</f>
        <v>1350000</v>
      </c>
      <c r="I54" s="141"/>
      <c r="J54" s="232"/>
      <c r="K54" s="234"/>
      <c r="L54" s="142">
        <v>485</v>
      </c>
      <c r="M54" s="199">
        <v>350000</v>
      </c>
      <c r="N54" s="199">
        <v>300000</v>
      </c>
      <c r="O54" s="199">
        <f>'[2] III (20) '!O32</f>
        <v>0</v>
      </c>
      <c r="P54" s="200">
        <f>M54+N54+O54</f>
        <v>650000</v>
      </c>
      <c r="Q54" s="141"/>
      <c r="R54" s="141"/>
      <c r="S54" s="141"/>
      <c r="T54" s="141"/>
      <c r="U54" s="141"/>
      <c r="V54" s="141"/>
      <c r="W54" s="141"/>
    </row>
    <row r="55" spans="1:23" ht="15.75" thickTop="1">
      <c r="A55" s="217" t="s">
        <v>56</v>
      </c>
      <c r="B55" s="217"/>
      <c r="C55" s="217"/>
      <c r="D55" s="140">
        <f>SUM(D46:D54)</f>
        <v>85350000</v>
      </c>
      <c r="E55" s="140">
        <f>SUM(E46:E54)</f>
        <v>80800000</v>
      </c>
      <c r="F55" s="140">
        <f>SUM(F46:F54)</f>
        <v>78650000</v>
      </c>
      <c r="G55" s="140">
        <f>SUM(G46:G54)</f>
        <v>77370000</v>
      </c>
      <c r="H55" s="137">
        <f>SUM(H46:H54)</f>
        <v>322170000</v>
      </c>
      <c r="I55" s="141"/>
      <c r="J55" s="201" t="s">
        <v>56</v>
      </c>
      <c r="K55" s="201"/>
      <c r="L55" s="137"/>
      <c r="M55" s="137">
        <f>SUM(M46:M54)</f>
        <v>80300000</v>
      </c>
      <c r="N55" s="137">
        <f>SUM(N46:N54)</f>
        <v>3000000</v>
      </c>
      <c r="O55" s="137">
        <f>SUM(O46:O54)</f>
        <v>2050000</v>
      </c>
      <c r="P55" s="140">
        <f>SUM(P46:P54)</f>
        <v>85350000</v>
      </c>
      <c r="Q55" s="141"/>
      <c r="R55" s="141"/>
      <c r="S55" s="141"/>
      <c r="T55" s="141"/>
      <c r="U55" s="141"/>
      <c r="V55" s="141"/>
      <c r="W55" s="141"/>
    </row>
    <row r="56" spans="1:23">
      <c r="A56" s="141"/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</row>
    <row r="57" spans="1:23">
      <c r="A57" s="141"/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</row>
    <row r="58" spans="1:23">
      <c r="A58" s="141"/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</row>
    <row r="59" spans="1:23">
      <c r="A59" s="141"/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</row>
    <row r="60" spans="1:23">
      <c r="A60" s="141"/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</row>
    <row r="61" spans="1:23">
      <c r="A61" s="141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</row>
    <row r="62" spans="1:23">
      <c r="A62" s="141"/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</row>
    <row r="63" spans="1:23">
      <c r="A63" s="141"/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</row>
    <row r="64" spans="1:23">
      <c r="A64" s="141"/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</row>
    <row r="65" spans="1:23">
      <c r="A65" s="141"/>
      <c r="B65" s="141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</row>
    <row r="66" spans="1:23">
      <c r="A66" s="141"/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</row>
    <row r="67" spans="1:23">
      <c r="A67" s="141"/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</row>
    <row r="68" spans="1:23">
      <c r="A68" s="141"/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</row>
    <row r="69" spans="1:23">
      <c r="A69" s="141"/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</row>
    <row r="70" spans="1:23">
      <c r="A70" s="141"/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</row>
    <row r="71" spans="1:23">
      <c r="A71" s="141"/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</row>
    <row r="72" spans="1:23">
      <c r="A72" s="141"/>
      <c r="B72" s="141"/>
      <c r="C72" s="14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</row>
    <row r="73" spans="1:23">
      <c r="A73" s="141"/>
      <c r="B73" s="141"/>
      <c r="C73" s="14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</row>
    <row r="74" spans="1:23">
      <c r="A74" s="141"/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</row>
    <row r="75" spans="1:23">
      <c r="A75" s="141"/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</row>
    <row r="76" spans="1:23">
      <c r="A76" s="141"/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</row>
    <row r="77" spans="1:23">
      <c r="A77" s="141"/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</row>
    <row r="78" spans="1:23">
      <c r="A78" s="141"/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</row>
    <row r="79" spans="1:23">
      <c r="A79" s="141"/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</row>
  </sheetData>
  <mergeCells count="69">
    <mergeCell ref="T28:T29"/>
    <mergeCell ref="U28:U29"/>
    <mergeCell ref="V28:V29"/>
    <mergeCell ref="B28:B35"/>
    <mergeCell ref="Q26:Q27"/>
    <mergeCell ref="R26:R27"/>
    <mergeCell ref="S26:V26"/>
    <mergeCell ref="R28:R29"/>
    <mergeCell ref="S28:S29"/>
    <mergeCell ref="C26:F26"/>
    <mergeCell ref="H26:H27"/>
    <mergeCell ref="I26:I27"/>
    <mergeCell ref="J26:J27"/>
    <mergeCell ref="K26:N26"/>
    <mergeCell ref="P26:P27"/>
    <mergeCell ref="A28:A35"/>
    <mergeCell ref="H28:H34"/>
    <mergeCell ref="I28:I34"/>
    <mergeCell ref="P28:P29"/>
    <mergeCell ref="Q28:Q29"/>
    <mergeCell ref="D23:G23"/>
    <mergeCell ref="L23:O23"/>
    <mergeCell ref="T23:W23"/>
    <mergeCell ref="D24:G24"/>
    <mergeCell ref="L24:O24"/>
    <mergeCell ref="T24:W24"/>
    <mergeCell ref="A9:A16"/>
    <mergeCell ref="H9:H15"/>
    <mergeCell ref="I9:I15"/>
    <mergeCell ref="P10:R10"/>
    <mergeCell ref="H16:I16"/>
    <mergeCell ref="A7:A8"/>
    <mergeCell ref="B7:B8"/>
    <mergeCell ref="C7:G7"/>
    <mergeCell ref="H7:H8"/>
    <mergeCell ref="I7:I8"/>
    <mergeCell ref="J7:J8"/>
    <mergeCell ref="D4:G4"/>
    <mergeCell ref="L4:O4"/>
    <mergeCell ref="T4:W4"/>
    <mergeCell ref="D5:G5"/>
    <mergeCell ref="L5:O5"/>
    <mergeCell ref="T5:W5"/>
    <mergeCell ref="K7:O7"/>
    <mergeCell ref="P7:P8"/>
    <mergeCell ref="Q7:Q8"/>
    <mergeCell ref="R7:R8"/>
    <mergeCell ref="S7:W7"/>
    <mergeCell ref="E42:H42"/>
    <mergeCell ref="A44:A45"/>
    <mergeCell ref="B44:B45"/>
    <mergeCell ref="C44:C45"/>
    <mergeCell ref="D44:H44"/>
    <mergeCell ref="A46:A54"/>
    <mergeCell ref="B46:B54"/>
    <mergeCell ref="A55:C55"/>
    <mergeCell ref="N40:Q40"/>
    <mergeCell ref="J41:J42"/>
    <mergeCell ref="K41:K42"/>
    <mergeCell ref="L41:L42"/>
    <mergeCell ref="M41:M42"/>
    <mergeCell ref="N41:Q42"/>
    <mergeCell ref="J43:J44"/>
    <mergeCell ref="K43:K44"/>
    <mergeCell ref="L43:L44"/>
    <mergeCell ref="M43:P43"/>
    <mergeCell ref="J46:J54"/>
    <mergeCell ref="K46:K54"/>
    <mergeCell ref="E41:H4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Буџет2023</vt:lpstr>
      <vt:lpstr>финансиски планови за 2023год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Orhideja Gjorgovska</dc:creator>
  <cp:lastModifiedBy>Nora Muamedi</cp:lastModifiedBy>
  <dcterms:created xsi:type="dcterms:W3CDTF">2022-04-19T09:18:35Z</dcterms:created>
  <dcterms:modified xsi:type="dcterms:W3CDTF">2023-02-08T09:40:32Z</dcterms:modified>
</cp:coreProperties>
</file>