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eal.zakl.so 31.03.2024" sheetId="2" r:id="rId1"/>
    <sheet name="Sheet1" sheetId="1" r:id="rId2"/>
  </sheets>
  <externalReferences>
    <externalReference r:id="rId3"/>
  </externalReferences>
  <definedNames>
    <definedName name="_xlnm.Print_Area" localSheetId="0">'Real.zakl.so 31.03.2024'!$A$1:$F$40</definedName>
  </definedNames>
  <calcPr calcId="162913"/>
</workbook>
</file>

<file path=xl/calcChain.xml><?xml version="1.0" encoding="utf-8"?>
<calcChain xmlns="http://schemas.openxmlformats.org/spreadsheetml/2006/main">
  <c r="C28" i="2" l="1"/>
  <c r="D27" i="2"/>
  <c r="F27" i="2" s="1"/>
  <c r="C27" i="2"/>
  <c r="E27" i="2" s="1"/>
  <c r="D26" i="2"/>
  <c r="F26" i="2" s="1"/>
  <c r="C26" i="2"/>
  <c r="C25" i="2"/>
  <c r="D24" i="2"/>
  <c r="C24" i="2"/>
  <c r="E24" i="2" s="1"/>
  <c r="D23" i="2"/>
  <c r="D21" i="2" s="1"/>
  <c r="C23" i="2"/>
  <c r="D22" i="2"/>
  <c r="F22" i="2" s="1"/>
  <c r="C22" i="2"/>
  <c r="C21" i="2" s="1"/>
  <c r="C37" i="2" s="1"/>
  <c r="D20" i="2"/>
  <c r="F20" i="2" s="1"/>
  <c r="C20" i="2"/>
  <c r="C36" i="2" s="1"/>
  <c r="C19" i="2"/>
  <c r="D18" i="2"/>
  <c r="F18" i="2" s="1"/>
  <c r="C18" i="2"/>
  <c r="C17" i="2"/>
  <c r="C35" i="2" s="1"/>
  <c r="D16" i="2"/>
  <c r="F16" i="2" s="1"/>
  <c r="C16" i="2"/>
  <c r="D15" i="2"/>
  <c r="F15" i="2" s="1"/>
  <c r="C15" i="2"/>
  <c r="D14" i="2"/>
  <c r="C14" i="2"/>
  <c r="E14" i="2" s="1"/>
  <c r="D13" i="2"/>
  <c r="C13" i="2"/>
  <c r="E13" i="2" s="1"/>
  <c r="D12" i="2"/>
  <c r="F12" i="2" s="1"/>
  <c r="C12" i="2"/>
  <c r="D11" i="2"/>
  <c r="F11" i="2" s="1"/>
  <c r="C11" i="2"/>
  <c r="D10" i="2"/>
  <c r="C10" i="2"/>
  <c r="E10" i="2" s="1"/>
  <c r="E8" i="2"/>
  <c r="D8" i="2"/>
  <c r="F8" i="2" s="1"/>
  <c r="C8" i="2"/>
  <c r="E7" i="2"/>
  <c r="E33" i="2" s="1"/>
  <c r="C7" i="2"/>
  <c r="C33" i="2" s="1"/>
  <c r="D6" i="2"/>
  <c r="C6" i="2"/>
  <c r="E6" i="2" s="1"/>
  <c r="D5" i="2"/>
  <c r="C5" i="2"/>
  <c r="E5" i="2" s="1"/>
  <c r="D4" i="2"/>
  <c r="F4" i="2" s="1"/>
  <c r="C4" i="2"/>
  <c r="F1" i="2"/>
  <c r="E1" i="2"/>
  <c r="C1" i="2"/>
  <c r="C3" i="2" l="1"/>
  <c r="E4" i="2"/>
  <c r="E3" i="2" s="1"/>
  <c r="E12" i="2"/>
  <c r="E16" i="2"/>
  <c r="D25" i="2"/>
  <c r="F25" i="2" s="1"/>
  <c r="E22" i="2"/>
  <c r="E21" i="2" s="1"/>
  <c r="E37" i="2" s="1"/>
  <c r="E26" i="2"/>
  <c r="E25" i="2"/>
  <c r="F5" i="2"/>
  <c r="C9" i="2"/>
  <c r="C34" i="2" s="1"/>
  <c r="F13" i="2"/>
  <c r="E18" i="2"/>
  <c r="E23" i="2"/>
  <c r="F6" i="2"/>
  <c r="F10" i="2"/>
  <c r="F14" i="2"/>
  <c r="E11" i="2"/>
  <c r="E15" i="2"/>
  <c r="E20" i="2"/>
  <c r="E19" i="2" s="1"/>
  <c r="F24" i="2"/>
  <c r="C38" i="2"/>
  <c r="F21" i="2"/>
  <c r="D37" i="2"/>
  <c r="F37" i="2" s="1"/>
  <c r="D19" i="2"/>
  <c r="D3" i="2"/>
  <c r="D7" i="2"/>
  <c r="D9" i="2"/>
  <c r="D17" i="2"/>
  <c r="F23" i="2"/>
  <c r="D38" i="2" l="1"/>
  <c r="C29" i="2"/>
  <c r="C32" i="2"/>
  <c r="C39" i="2" s="1"/>
  <c r="F9" i="2"/>
  <c r="D34" i="2"/>
  <c r="F7" i="2"/>
  <c r="D33" i="2"/>
  <c r="F33" i="2" s="1"/>
  <c r="F3" i="2"/>
  <c r="D32" i="2"/>
  <c r="D29" i="2"/>
  <c r="F29" i="2" s="1"/>
  <c r="F17" i="2"/>
  <c r="D35" i="2"/>
  <c r="E17" i="2"/>
  <c r="F19" i="2"/>
  <c r="D36" i="2"/>
  <c r="E9" i="2"/>
  <c r="F38" i="2" l="1"/>
  <c r="E38" i="2"/>
  <c r="F32" i="2"/>
  <c r="D39" i="2"/>
  <c r="F39" i="2" s="1"/>
  <c r="E32" i="2"/>
  <c r="F34" i="2"/>
  <c r="E34" i="2"/>
  <c r="E29" i="2"/>
  <c r="F35" i="2"/>
  <c r="E35" i="2"/>
  <c r="F36" i="2"/>
  <c r="E36" i="2"/>
  <c r="E39" i="2" l="1"/>
</calcChain>
</file>

<file path=xl/sharedStrings.xml><?xml version="1.0" encoding="utf-8"?>
<sst xmlns="http://schemas.openxmlformats.org/spreadsheetml/2006/main" count="39" uniqueCount="31">
  <si>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</si>
  <si>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</si>
  <si>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</si>
  <si>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</si>
  <si>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</si>
  <si>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</si>
  <si>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</si>
  <si>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</si>
  <si>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</si>
  <si>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</si>
  <si>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</si>
  <si>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</si>
  <si>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</si>
  <si>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</si>
  <si>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</si>
  <si>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</si>
  <si>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</si>
  <si>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</si>
  <si>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</si>
  <si>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</si>
  <si>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</si>
  <si>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</si>
  <si>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</si>
  <si>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</si>
  <si>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</si>
  <si>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</si>
  <si>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</si>
  <si>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</si>
  <si>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</si>
  <si>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</si>
  <si>
    <t>Реализација заклучно со 31.03.2024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</si>
</sst>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charset val="204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9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5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2" fillId="0" borderId="4" xfId="1" applyNumberFormat="1" applyFont="1" applyFill="1" applyBorder="1" applyAlignment="1">
      <alignment vertical="center"/>
      <protection locked="0"/>
    </xf>
    <xf numFmtId="165" fontId="2" fillId="0" borderId="4" xfId="1" applyNumberFormat="1" applyFont="1" applyFill="1" applyBorder="1" applyAlignment="1">
      <alignment horizontal="center" vertical="center" wrapText="1"/>
      <protection locked="0"/>
    </xf>
    <xf numFmtId="3" fontId="2" fillId="0" borderId="4" xfId="1" applyNumberFormat="1" applyFont="1" applyFill="1" applyBorder="1" applyAlignment="1">
      <alignment vertical="center" wrapText="1"/>
      <protection locked="0"/>
    </xf>
    <xf numFmtId="10" fontId="2" fillId="0" borderId="4" xfId="1" applyNumberFormat="1" applyFont="1" applyFill="1" applyBorder="1" applyAlignment="1">
      <alignment vertical="center"/>
      <protection locked="0"/>
    </xf>
    <xf numFmtId="1" fontId="3" fillId="0" borderId="6" xfId="1" applyNumberFormat="1" applyFont="1" applyBorder="1" applyAlignment="1">
      <alignment horizontal="center" vertical="center" wrapText="1"/>
      <protection locked="0"/>
    </xf>
    <xf numFmtId="0" fontId="3" fillId="3" borderId="7" xfId="1" applyFont="1" applyFill="1" applyBorder="1" applyAlignment="1">
      <alignment vertical="center" wrapText="1"/>
      <protection locked="0"/>
    </xf>
    <xf numFmtId="3" fontId="3" fillId="0" borderId="7" xfId="1" applyNumberFormat="1" applyFont="1" applyFill="1" applyBorder="1" applyAlignment="1">
      <alignment vertical="center"/>
      <protection locked="0"/>
    </xf>
    <xf numFmtId="10" fontId="3" fillId="0" borderId="8" xfId="1" applyNumberFormat="1" applyFont="1" applyFill="1" applyBorder="1" applyAlignment="1">
      <alignment vertical="center"/>
      <protection locked="0"/>
    </xf>
    <xf numFmtId="1" fontId="3" fillId="0" borderId="9" xfId="1" applyNumberFormat="1" applyFont="1" applyBorder="1" applyAlignment="1">
      <alignment horizontal="center" vertical="center" wrapText="1"/>
      <protection locked="0"/>
    </xf>
    <xf numFmtId="0" fontId="3" fillId="3" borderId="10" xfId="1" applyFont="1" applyFill="1" applyBorder="1" applyAlignment="1">
      <alignment vertical="center" wrapText="1"/>
      <protection locked="0"/>
    </xf>
    <xf numFmtId="3" fontId="3" fillId="0" borderId="10" xfId="1" applyNumberFormat="1" applyFont="1" applyFill="1" applyBorder="1" applyAlignment="1">
      <alignment vertical="center"/>
      <protection locked="0"/>
    </xf>
    <xf numFmtId="10" fontId="3" fillId="0" borderId="11" xfId="1" applyNumberFormat="1" applyFont="1" applyFill="1" applyBorder="1" applyAlignment="1">
      <alignment vertical="center"/>
      <protection locked="0"/>
    </xf>
    <xf numFmtId="3" fontId="3" fillId="0" borderId="10" xfId="1" applyNumberFormat="1" applyFont="1" applyFill="1" applyBorder="1" applyAlignment="1">
      <alignment vertical="center" wrapText="1"/>
      <protection locked="0"/>
    </xf>
    <xf numFmtId="1" fontId="3" fillId="3" borderId="9" xfId="1" applyNumberFormat="1" applyFont="1" applyFill="1" applyBorder="1" applyAlignment="1">
      <alignment horizontal="center" vertical="center" wrapText="1"/>
      <protection locked="0"/>
    </xf>
    <xf numFmtId="0" fontId="3" fillId="0" borderId="10" xfId="1" applyFont="1" applyFill="1" applyBorder="1" applyAlignment="1">
      <alignment vertical="center" wrapText="1"/>
      <protection locked="0"/>
    </xf>
    <xf numFmtId="1" fontId="3" fillId="0" borderId="12" xfId="1" applyNumberFormat="1" applyFont="1" applyFill="1" applyBorder="1" applyAlignment="1">
      <alignment horizontal="center" vertical="center" wrapText="1"/>
      <protection locked="0"/>
    </xf>
    <xf numFmtId="0" fontId="3" fillId="0" borderId="13" xfId="1" applyFont="1" applyFill="1" applyBorder="1" applyAlignment="1">
      <alignment vertical="center" wrapText="1"/>
      <protection locked="0"/>
    </xf>
    <xf numFmtId="3" fontId="3" fillId="0" borderId="13" xfId="1" applyNumberFormat="1" applyFont="1" applyFill="1" applyBorder="1" applyAlignment="1">
      <alignment vertical="center" wrapText="1"/>
      <protection locked="0"/>
    </xf>
    <xf numFmtId="3" fontId="3" fillId="0" borderId="13" xfId="1" applyNumberFormat="1" applyFont="1" applyFill="1" applyBorder="1" applyAlignment="1">
      <alignment vertical="center"/>
      <protection locked="0"/>
    </xf>
    <xf numFmtId="10" fontId="3" fillId="0" borderId="14" xfId="1" applyNumberFormat="1" applyFont="1" applyFill="1" applyBorder="1" applyAlignment="1">
      <alignment vertical="center"/>
      <protection locked="0"/>
    </xf>
    <xf numFmtId="3" fontId="2" fillId="0" borderId="17" xfId="1" applyNumberFormat="1" applyFont="1" applyFill="1" applyBorder="1" applyAlignment="1">
      <alignment vertical="center" wrapText="1"/>
      <protection locked="0"/>
    </xf>
    <xf numFmtId="10" fontId="2" fillId="0" borderId="17" xfId="1" applyNumberFormat="1" applyFont="1" applyFill="1" applyBorder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5" xfId="1" applyNumberFormat="1" applyFont="1" applyFill="1" applyBorder="1" applyAlignment="1">
      <alignment horizontal="center" vertical="center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  <xf numFmtId="0" fontId="2" fillId="0" borderId="16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RM\WEB%20na%20MORM\Finansii\2024%20-%20zavrsna%20smetka\&#1056;&#1077;&#1072;&#1083;&#1080;&#1079;&#1072;&#1094;&#1080;&#1112;&#1072;%20&#1085;&#1072;%20&#1041;&#1091;&#1119;&#1077;&#1090;%20&#1085;&#1072;%20&#1052;&#1054;,%20&#1079;&#1072;&#1082;&#1083;&#1091;&#1095;&#1085;&#1086;%20&#1089;&#1086;%2031.03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H1" t="str">
            <v>ОДОБРЕН буџет за 2024 година</v>
          </cell>
          <cell r="L1" t="str">
            <v>Разлика (буџет-реализација)</v>
          </cell>
          <cell r="M1" t="str">
            <v>процент на реализ.</v>
          </cell>
        </row>
        <row r="6">
          <cell r="H6">
            <v>392600000</v>
          </cell>
          <cell r="J6">
            <v>104061325</v>
          </cell>
        </row>
        <row r="11">
          <cell r="H11">
            <v>138845000</v>
          </cell>
          <cell r="J11">
            <v>43345263</v>
          </cell>
        </row>
        <row r="17">
          <cell r="H17">
            <v>8000000</v>
          </cell>
        </row>
        <row r="20">
          <cell r="H20">
            <v>4900000</v>
          </cell>
          <cell r="J20">
            <v>601634</v>
          </cell>
        </row>
        <row r="28">
          <cell r="H28">
            <v>27810000</v>
          </cell>
          <cell r="J28">
            <v>4730169</v>
          </cell>
        </row>
        <row r="43">
          <cell r="H43">
            <v>18990396</v>
          </cell>
          <cell r="J43">
            <v>1487717</v>
          </cell>
        </row>
        <row r="60">
          <cell r="H60">
            <v>61300000</v>
          </cell>
          <cell r="J60">
            <v>950394</v>
          </cell>
        </row>
        <row r="71">
          <cell r="H71">
            <v>131950000</v>
          </cell>
          <cell r="J71">
            <v>13371949</v>
          </cell>
        </row>
        <row r="92">
          <cell r="H92">
            <v>17910000</v>
          </cell>
          <cell r="J92">
            <v>5335339</v>
          </cell>
        </row>
        <row r="99">
          <cell r="H99">
            <v>24000000</v>
          </cell>
          <cell r="J99">
            <v>6860720</v>
          </cell>
        </row>
        <row r="102">
          <cell r="H102">
            <v>2600000</v>
          </cell>
        </row>
        <row r="103">
          <cell r="J103">
            <v>500100</v>
          </cell>
        </row>
        <row r="104">
          <cell r="H104">
            <v>62287101</v>
          </cell>
          <cell r="J104">
            <v>59888215</v>
          </cell>
        </row>
        <row r="111">
          <cell r="H111">
            <v>90127503</v>
          </cell>
          <cell r="J111">
            <v>89370603</v>
          </cell>
        </row>
        <row r="117">
          <cell r="H117">
            <v>20200000</v>
          </cell>
          <cell r="J117">
            <v>3766954</v>
          </cell>
        </row>
        <row r="125">
          <cell r="H125">
            <v>8500000</v>
          </cell>
          <cell r="J125">
            <v>97002</v>
          </cell>
        </row>
        <row r="128">
          <cell r="H128">
            <v>300000</v>
          </cell>
          <cell r="J128">
            <v>0</v>
          </cell>
        </row>
        <row r="135">
          <cell r="H135">
            <v>115120000</v>
          </cell>
          <cell r="J135">
            <v>19680943</v>
          </cell>
        </row>
        <row r="138">
          <cell r="H138">
            <v>12300000</v>
          </cell>
          <cell r="J138">
            <v>2657371</v>
          </cell>
        </row>
        <row r="147">
          <cell r="H147">
            <v>35850000</v>
          </cell>
          <cell r="J147">
            <v>5647497</v>
          </cell>
        </row>
        <row r="156">
          <cell r="H156">
            <v>4400000</v>
          </cell>
          <cell r="J156">
            <v>229720</v>
          </cell>
        </row>
        <row r="161">
          <cell r="H161">
            <v>400000</v>
          </cell>
          <cell r="J161">
            <v>85485</v>
          </cell>
        </row>
        <row r="165">
          <cell r="H165">
            <v>80850000</v>
          </cell>
          <cell r="J165">
            <v>11246539</v>
          </cell>
        </row>
        <row r="173">
          <cell r="H173">
            <v>205500000</v>
          </cell>
          <cell r="J173">
            <v>4964712</v>
          </cell>
        </row>
        <row r="180">
          <cell r="H180">
            <v>0</v>
          </cell>
          <cell r="J180">
            <v>0</v>
          </cell>
          <cell r="L180">
            <v>0</v>
          </cell>
        </row>
        <row r="185">
          <cell r="H185">
            <v>26000000</v>
          </cell>
          <cell r="J185">
            <v>2660326</v>
          </cell>
        </row>
        <row r="191">
          <cell r="H191">
            <v>4000000</v>
          </cell>
        </row>
        <row r="196">
          <cell r="H196">
            <v>1020000000</v>
          </cell>
          <cell r="J196">
            <v>85939284</v>
          </cell>
        </row>
        <row r="201">
          <cell r="H201">
            <v>527700000</v>
          </cell>
          <cell r="J201">
            <v>131924997</v>
          </cell>
        </row>
        <row r="206">
          <cell r="H206">
            <v>3390220000</v>
          </cell>
          <cell r="J206">
            <v>823226346</v>
          </cell>
        </row>
        <row r="209">
          <cell r="H209">
            <v>1544153000</v>
          </cell>
          <cell r="J209">
            <v>380625071</v>
          </cell>
        </row>
        <row r="215">
          <cell r="H215">
            <v>71000000</v>
          </cell>
          <cell r="J215">
            <v>244460</v>
          </cell>
        </row>
        <row r="219">
          <cell r="H219">
            <v>142560000</v>
          </cell>
          <cell r="J219">
            <v>35427148</v>
          </cell>
        </row>
        <row r="226">
          <cell r="H226">
            <v>16624000</v>
          </cell>
          <cell r="J226">
            <v>1112632</v>
          </cell>
        </row>
        <row r="232">
          <cell r="H232">
            <v>15540000</v>
          </cell>
          <cell r="J232">
            <v>3023261</v>
          </cell>
        </row>
        <row r="241">
          <cell r="H241">
            <v>799980000</v>
          </cell>
          <cell r="J241">
            <v>221137165</v>
          </cell>
        </row>
        <row r="249">
          <cell r="H249">
            <v>7640000</v>
          </cell>
          <cell r="J249">
            <v>946524</v>
          </cell>
        </row>
        <row r="255">
          <cell r="H255">
            <v>104237799</v>
          </cell>
          <cell r="J255">
            <v>4205897</v>
          </cell>
        </row>
        <row r="262">
          <cell r="H262">
            <v>5762201</v>
          </cell>
          <cell r="J262">
            <v>5762201</v>
          </cell>
        </row>
        <row r="268">
          <cell r="H268">
            <v>42475000</v>
          </cell>
          <cell r="J268">
            <v>5443924</v>
          </cell>
        </row>
        <row r="276">
          <cell r="H276">
            <v>49237000</v>
          </cell>
          <cell r="J276">
            <v>18172</v>
          </cell>
        </row>
        <row r="281">
          <cell r="H281">
            <v>8288000</v>
          </cell>
          <cell r="J281">
            <v>138267</v>
          </cell>
        </row>
        <row r="287">
          <cell r="H287">
            <v>500000</v>
          </cell>
          <cell r="J287">
            <v>7600</v>
          </cell>
        </row>
        <row r="294">
          <cell r="H294">
            <v>783477633</v>
          </cell>
          <cell r="J294">
            <v>193056412</v>
          </cell>
        </row>
        <row r="310">
          <cell r="H310">
            <v>439593542</v>
          </cell>
          <cell r="J310">
            <v>64895988</v>
          </cell>
        </row>
        <row r="328">
          <cell r="H328">
            <v>171500000</v>
          </cell>
          <cell r="J328">
            <v>2228932</v>
          </cell>
        </row>
        <row r="339">
          <cell r="H339">
            <v>12920000</v>
          </cell>
          <cell r="J339">
            <v>563917</v>
          </cell>
        </row>
        <row r="353">
          <cell r="H353">
            <v>16816825</v>
          </cell>
          <cell r="J353">
            <v>16816825</v>
          </cell>
        </row>
        <row r="359">
          <cell r="H359">
            <v>5364780000</v>
          </cell>
          <cell r="J359">
            <v>1393150910</v>
          </cell>
        </row>
        <row r="368">
          <cell r="J368">
            <v>26769121</v>
          </cell>
        </row>
        <row r="369">
          <cell r="H369">
            <v>106908000</v>
          </cell>
        </row>
        <row r="371">
          <cell r="H371">
            <v>62879000</v>
          </cell>
          <cell r="J371">
            <v>13590262</v>
          </cell>
        </row>
        <row r="380">
          <cell r="H380">
            <v>169000000</v>
          </cell>
          <cell r="J380">
            <v>15874192</v>
          </cell>
        </row>
        <row r="383">
          <cell r="H383">
            <v>492000000</v>
          </cell>
          <cell r="J383">
            <v>94179458</v>
          </cell>
        </row>
        <row r="388">
          <cell r="H388">
            <v>240000</v>
          </cell>
          <cell r="J388">
            <v>0</v>
          </cell>
        </row>
        <row r="390">
          <cell r="H390">
            <v>32630000</v>
          </cell>
          <cell r="J390">
            <v>9040690</v>
          </cell>
        </row>
        <row r="397">
          <cell r="H397">
            <v>37020000</v>
          </cell>
          <cell r="J397">
            <v>6682734</v>
          </cell>
        </row>
        <row r="400">
          <cell r="H400">
            <v>50000</v>
          </cell>
          <cell r="J400">
            <v>0</v>
          </cell>
        </row>
        <row r="403">
          <cell r="H403">
            <v>60000</v>
          </cell>
        </row>
        <row r="407">
          <cell r="H407">
            <v>0</v>
          </cell>
          <cell r="J407">
            <v>0</v>
          </cell>
          <cell r="L407">
            <v>0</v>
          </cell>
        </row>
        <row r="410">
          <cell r="H410">
            <v>300000000</v>
          </cell>
          <cell r="J410">
            <v>22780993</v>
          </cell>
        </row>
        <row r="415">
          <cell r="H415">
            <v>1250000</v>
          </cell>
          <cell r="J415">
            <v>21200</v>
          </cell>
        </row>
        <row r="420">
          <cell r="H420">
            <v>1500000</v>
          </cell>
          <cell r="J420">
            <v>0</v>
          </cell>
        </row>
        <row r="427">
          <cell r="H427">
            <v>5500000</v>
          </cell>
          <cell r="J427">
            <v>576858</v>
          </cell>
        </row>
        <row r="432">
          <cell r="H432">
            <v>1400000</v>
          </cell>
          <cell r="J432">
            <v>103045</v>
          </cell>
        </row>
        <row r="439">
          <cell r="H439">
            <v>15678000</v>
          </cell>
          <cell r="J439">
            <v>3894176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570"/>
  <sheetViews>
    <sheetView tabSelected="1" zoomScaleNormal="100" workbookViewId="0">
      <selection sqref="A1:F39"/>
    </sheetView>
  </sheetViews>
  <sheetFormatPr defaultRowHeight="15" x14ac:dyDescent="0.25"/>
  <cols>
    <col min="1" max="1" width="4.140625" style="52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4.42578125" style="2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4.42578125" style="2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4.42578125" style="2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4.42578125" style="2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4.42578125" style="2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4.42578125" style="2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4.42578125" style="2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4.42578125" style="2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4.42578125" style="2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4.42578125" style="2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4.42578125" style="2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4.42578125" style="2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4.42578125" style="2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4.42578125" style="2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4.42578125" style="2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4.42578125" style="2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4.42578125" style="2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4.42578125" style="2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4.42578125" style="2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4.42578125" style="2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4.42578125" style="2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4.42578125" style="2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4.42578125" style="2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4.42578125" style="2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4.42578125" style="2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4.42578125" style="2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4.42578125" style="2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4.42578125" style="2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4.42578125" style="2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4.42578125" style="2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4.42578125" style="2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4.42578125" style="2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4.42578125" style="2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4.42578125" style="2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4.42578125" style="2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4.42578125" style="2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4.42578125" style="2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4.42578125" style="2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4.42578125" style="2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4.42578125" style="2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4.42578125" style="2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4.42578125" style="2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4.42578125" style="2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4.42578125" style="2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4.42578125" style="2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4.42578125" style="2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4.42578125" style="2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4.42578125" style="2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4.42578125" style="2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4.42578125" style="2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4.42578125" style="2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4.42578125" style="2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4.42578125" style="2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4.42578125" style="2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4.42578125" style="2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4.42578125" style="2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4.42578125" style="2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4.42578125" style="2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4.42578125" style="2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4.42578125" style="2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4.42578125" style="2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4.42578125" style="2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4.42578125" style="2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4.42578125" style="2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384" width="9.140625" style="2"/>
  </cols>
  <sheetData>
    <row r="1" spans="1:12" ht="45" x14ac:dyDescent="0.25">
      <c r="A1" s="55" t="s">
        <v>0</v>
      </c>
      <c r="B1" s="55"/>
      <c r="C1" s="1" t="str">
        <f>[1]realizacija!H1</f>
        <v>ОДОБРЕН буџет за 2024 година</v>
      </c>
      <c r="D1" s="1" t="s">
        <v>30</v>
      </c>
      <c r="E1" s="1" t="str">
        <f>[1]realizacija!L1</f>
        <v>Разлика (буџет-реализација)</v>
      </c>
      <c r="F1" s="1" t="str">
        <f>[1]realizacija!M1</f>
        <v>процент на реализ.</v>
      </c>
    </row>
    <row r="2" spans="1:12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1</v>
      </c>
      <c r="F2" s="7" t="s">
        <v>2</v>
      </c>
    </row>
    <row r="3" spans="1:12" x14ac:dyDescent="0.25">
      <c r="A3" s="9">
        <v>40</v>
      </c>
      <c r="B3" s="9" t="s">
        <v>3</v>
      </c>
      <c r="C3" s="9">
        <f>SUM(C4:C6)</f>
        <v>5842025000</v>
      </c>
      <c r="D3" s="9">
        <f>SUM(D4:D6)</f>
        <v>1414200162</v>
      </c>
      <c r="E3" s="9">
        <f>SUM(E4:E6)</f>
        <v>4427824838</v>
      </c>
      <c r="F3" s="10">
        <f>D3/C3</f>
        <v>0.24207362378627273</v>
      </c>
    </row>
    <row r="4" spans="1:12" x14ac:dyDescent="0.25">
      <c r="A4" s="11">
        <v>401</v>
      </c>
      <c r="B4" s="12" t="s">
        <v>4</v>
      </c>
      <c r="C4" s="13">
        <f>[1]realizacija!H6+[1]realizacija!H135+[1]realizacija!H206+[1]realizacija!H369</f>
        <v>4004848000</v>
      </c>
      <c r="D4" s="13">
        <f>[1]realizacija!J6+[1]realizacija!J135+[1]realizacija!J206+[1]realizacija!J368</f>
        <v>973737735</v>
      </c>
      <c r="E4" s="13">
        <f t="shared" ref="E4:E27" si="0">C4-D4</f>
        <v>3031110265</v>
      </c>
      <c r="F4" s="14">
        <f t="shared" ref="F4:F29" si="1">D4/C4</f>
        <v>0.24313974837496954</v>
      </c>
      <c r="H4" s="15"/>
      <c r="J4" s="16"/>
      <c r="L4" s="16"/>
    </row>
    <row r="5" spans="1:12" ht="30" x14ac:dyDescent="0.25">
      <c r="A5" s="17">
        <v>402</v>
      </c>
      <c r="B5" s="12" t="s">
        <v>5</v>
      </c>
      <c r="C5" s="13">
        <f>[1]realizacija!H11+[1]realizacija!H138+[1]realizacija!H209+[1]realizacija!H371</f>
        <v>1758177000</v>
      </c>
      <c r="D5" s="13">
        <f>[1]realizacija!J11+[1]realizacija!J138+[1]realizacija!J209+[1]realizacija!J371</f>
        <v>440217967</v>
      </c>
      <c r="E5" s="13">
        <f t="shared" si="0"/>
        <v>1317959033</v>
      </c>
      <c r="F5" s="14">
        <f t="shared" si="1"/>
        <v>0.25038319065714087</v>
      </c>
      <c r="H5" s="15"/>
      <c r="J5" s="16"/>
      <c r="K5" s="16"/>
      <c r="L5" s="16"/>
    </row>
    <row r="6" spans="1:12" x14ac:dyDescent="0.25">
      <c r="A6" s="17">
        <v>404</v>
      </c>
      <c r="B6" s="12" t="s">
        <v>6</v>
      </c>
      <c r="C6" s="13">
        <f>[1]realizacija!H17+[1]realizacija!H215</f>
        <v>79000000</v>
      </c>
      <c r="D6" s="13">
        <f>[1]realizacija!J215</f>
        <v>244460</v>
      </c>
      <c r="E6" s="13">
        <f t="shared" si="0"/>
        <v>78755540</v>
      </c>
      <c r="F6" s="14">
        <f t="shared" si="1"/>
        <v>3.0944303797468356E-3</v>
      </c>
    </row>
    <row r="7" spans="1:12" ht="45" x14ac:dyDescent="0.25">
      <c r="A7" s="9">
        <v>41</v>
      </c>
      <c r="B7" s="9" t="s">
        <v>7</v>
      </c>
      <c r="C7" s="9">
        <f>C8</f>
        <v>0</v>
      </c>
      <c r="D7" s="9">
        <f>D8</f>
        <v>0</v>
      </c>
      <c r="E7" s="9">
        <f>E8</f>
        <v>0</v>
      </c>
      <c r="F7" s="10" t="e">
        <f>D7/C7</f>
        <v>#DIV/0!</v>
      </c>
    </row>
    <row r="8" spans="1:12" x14ac:dyDescent="0.25">
      <c r="A8" s="11">
        <v>414</v>
      </c>
      <c r="B8" s="12" t="s">
        <v>8</v>
      </c>
      <c r="C8" s="13">
        <f>[1]realizacija!H180+[1]realizacija!H407</f>
        <v>0</v>
      </c>
      <c r="D8" s="13">
        <f>[1]realizacija!J180+[1]realizacija!J407</f>
        <v>0</v>
      </c>
      <c r="E8" s="13">
        <f>[1]realizacija!L180+[1]realizacija!L407</f>
        <v>0</v>
      </c>
      <c r="F8" s="14" t="e">
        <f>D8/C8</f>
        <v>#DIV/0!</v>
      </c>
    </row>
    <row r="9" spans="1:12" x14ac:dyDescent="0.25">
      <c r="A9" s="9">
        <v>42</v>
      </c>
      <c r="B9" s="9" t="s">
        <v>9</v>
      </c>
      <c r="C9" s="9">
        <f>SUM(C10:C16)</f>
        <v>5076814322</v>
      </c>
      <c r="D9" s="9">
        <f>SUM(D10:D16)</f>
        <v>719347297</v>
      </c>
      <c r="E9" s="9">
        <f t="shared" si="0"/>
        <v>4357467025</v>
      </c>
      <c r="F9" s="10">
        <f t="shared" si="1"/>
        <v>0.14169265436452178</v>
      </c>
    </row>
    <row r="10" spans="1:12" x14ac:dyDescent="0.25">
      <c r="A10" s="18">
        <v>420</v>
      </c>
      <c r="B10" s="12" t="s">
        <v>10</v>
      </c>
      <c r="C10" s="13">
        <f>[1]realizacija!H20+[1]realizacija!H117+[1]realizacija!H147+[1]realizacija!H219+[1]realizacija!H268+[1]realizacija!H287+[1]realizacija!H388+[1]realizacija!H415+445000+1700000</f>
        <v>250120000</v>
      </c>
      <c r="D10" s="13">
        <f>[1]realizacija!J20+[1]realizacija!J117+[1]realizacija!J147+[1]realizacija!J219+[1]realizacija!J268+[1]realizacija!J287+[1]realizacija!J415+[1]realizacija!J388+200900</f>
        <v>51116857</v>
      </c>
      <c r="E10" s="13">
        <f t="shared" si="0"/>
        <v>199003143</v>
      </c>
      <c r="F10" s="14">
        <f t="shared" si="1"/>
        <v>0.20436933072125379</v>
      </c>
      <c r="H10" s="16"/>
    </row>
    <row r="11" spans="1:12" ht="30" x14ac:dyDescent="0.25">
      <c r="A11" s="18">
        <v>421</v>
      </c>
      <c r="B11" s="19" t="s">
        <v>11</v>
      </c>
      <c r="C11" s="13">
        <f>[1]realizacija!H28+[1]realizacija!H156+[1]realizacija!H226+[1]realizacija!H294+[1]realizacija!H390+194500000+2000000</f>
        <v>1061441633</v>
      </c>
      <c r="D11" s="13">
        <f>[1]realizacija!J28+[1]realizacija!J156+[1]realizacija!J226+[1]realizacija!J294+[1]realizacija!J390</f>
        <v>208169623</v>
      </c>
      <c r="E11" s="13">
        <f t="shared" si="0"/>
        <v>853272010</v>
      </c>
      <c r="F11" s="14">
        <f t="shared" si="1"/>
        <v>0.1961197078841169</v>
      </c>
    </row>
    <row r="12" spans="1:12" x14ac:dyDescent="0.25">
      <c r="A12" s="18">
        <v>423</v>
      </c>
      <c r="B12" s="19" t="s">
        <v>12</v>
      </c>
      <c r="C12" s="13">
        <f>[1]realizacija!H43+[1]realizacija!H161+[1]realizacija!H232+[1]realizacija!H276+[1]realizacija!H310+[1]realizacija!H380+[1]realizacija!H420+269036751+6000000+113172000+650000+114150000</f>
        <v>1197269689</v>
      </c>
      <c r="D12" s="13">
        <f>[1]realizacija!J43+[1]realizacija!J161+[1]realizacija!J232+[1]realizacija!J276+[1]realizacija!J310+[1]realizacija!J380+[1]realizacija!J420+115404+34810+86478+2555613</f>
        <v>88177120</v>
      </c>
      <c r="E12" s="13">
        <f t="shared" si="0"/>
        <v>1109092569</v>
      </c>
      <c r="F12" s="14">
        <f t="shared" si="1"/>
        <v>7.3648502764359219E-2</v>
      </c>
    </row>
    <row r="13" spans="1:12" ht="20.25" customHeight="1" x14ac:dyDescent="0.25">
      <c r="A13" s="18">
        <v>424</v>
      </c>
      <c r="B13" s="19" t="s">
        <v>13</v>
      </c>
      <c r="C13" s="13">
        <f>[1]realizacija!H60+[1]realizacija!H328+[1]realizacija!H397+18000000+402150000</f>
        <v>689970000</v>
      </c>
      <c r="D13" s="13">
        <f>[1]realizacija!J60+[1]realizacija!J328+[1]realizacija!J397+11674</f>
        <v>9873734</v>
      </c>
      <c r="E13" s="13">
        <f t="shared" si="0"/>
        <v>680096266</v>
      </c>
      <c r="F13" s="14">
        <f t="shared" si="1"/>
        <v>1.4310381610794672E-2</v>
      </c>
    </row>
    <row r="14" spans="1:12" x14ac:dyDescent="0.25">
      <c r="A14" s="18">
        <v>425</v>
      </c>
      <c r="B14" s="19" t="s">
        <v>14</v>
      </c>
      <c r="C14" s="13">
        <f>[1]realizacija!H71+[1]realizacija!H125+[1]realizacija!H165+[1]realizacija!H241+[1]realizacija!H281+[1]realizacija!H339+[1]realizacija!H400+[1]realizacija!H427+900000+13565000</f>
        <v>1062503000</v>
      </c>
      <c r="D14" s="13">
        <f>[1]realizacija!J71+[1]realizacija!J125+[1]realizacija!J165+[1]realizacija!J241+[1]realizacija!J281+[1]realizacija!J339+[1]realizacija!J400+[1]realizacija!J427+265866+1406648</f>
        <v>248804211</v>
      </c>
      <c r="E14" s="13">
        <f t="shared" si="0"/>
        <v>813698789</v>
      </c>
      <c r="F14" s="14">
        <f t="shared" si="1"/>
        <v>0.23416800799621271</v>
      </c>
    </row>
    <row r="15" spans="1:12" x14ac:dyDescent="0.25">
      <c r="A15" s="18">
        <v>426</v>
      </c>
      <c r="B15" s="19" t="s">
        <v>15</v>
      </c>
      <c r="C15" s="13">
        <f>[1]realizacija!H92+[1]realizacija!H128+[1]realizacija!H173+[1]realizacija!H249+[1]realizacija!H383+[1]realizacija!H432+[1]realizacija!H403+66700000</f>
        <v>791510000</v>
      </c>
      <c r="D15" s="13">
        <f>[1]realizacija!J92+[1]realizacija!J128+[1]realizacija!J173+[1]realizacija!J249+[1]realizacija!J383+[1]realizacija!J432+815954</f>
        <v>106345032</v>
      </c>
      <c r="E15" s="13">
        <f t="shared" si="0"/>
        <v>685164968</v>
      </c>
      <c r="F15" s="14">
        <f t="shared" si="1"/>
        <v>0.13435715531073517</v>
      </c>
    </row>
    <row r="16" spans="1:12" x14ac:dyDescent="0.25">
      <c r="A16" s="18">
        <v>427</v>
      </c>
      <c r="B16" s="19" t="s">
        <v>16</v>
      </c>
      <c r="C16" s="13">
        <f>[1]realizacija!H99</f>
        <v>24000000</v>
      </c>
      <c r="D16" s="13">
        <f>[1]realizacija!J99</f>
        <v>6860720</v>
      </c>
      <c r="E16" s="13">
        <f t="shared" si="0"/>
        <v>17139280</v>
      </c>
      <c r="F16" s="14">
        <f t="shared" si="1"/>
        <v>0.28586333333333336</v>
      </c>
    </row>
    <row r="17" spans="1:8" ht="30" x14ac:dyDescent="0.25">
      <c r="A17" s="20">
        <v>43</v>
      </c>
      <c r="B17" s="21" t="s">
        <v>17</v>
      </c>
      <c r="C17" s="20">
        <f>SUM(C18)</f>
        <v>1620000000</v>
      </c>
      <c r="D17" s="20">
        <f>SUM(D18)</f>
        <v>85939284</v>
      </c>
      <c r="E17" s="20">
        <f t="shared" si="0"/>
        <v>1534060716</v>
      </c>
      <c r="F17" s="10">
        <f t="shared" si="1"/>
        <v>5.3048940740740742E-2</v>
      </c>
    </row>
    <row r="18" spans="1:8" ht="19.5" customHeight="1" x14ac:dyDescent="0.25">
      <c r="A18" s="22">
        <v>431</v>
      </c>
      <c r="B18" s="19" t="s">
        <v>18</v>
      </c>
      <c r="C18" s="23">
        <f>[1]realizacija!H196+600000000</f>
        <v>1620000000</v>
      </c>
      <c r="D18" s="23">
        <f>[1]realizacija!J196</f>
        <v>85939284</v>
      </c>
      <c r="E18" s="23">
        <f t="shared" si="0"/>
        <v>1534060716</v>
      </c>
      <c r="F18" s="14">
        <f t="shared" si="1"/>
        <v>5.3048940740740742E-2</v>
      </c>
    </row>
    <row r="19" spans="1:8" ht="45" x14ac:dyDescent="0.25">
      <c r="A19" s="20">
        <v>44</v>
      </c>
      <c r="B19" s="21" t="s">
        <v>19</v>
      </c>
      <c r="C19" s="20">
        <f>C20</f>
        <v>527700000</v>
      </c>
      <c r="D19" s="20">
        <f>D20</f>
        <v>131924997</v>
      </c>
      <c r="E19" s="20">
        <f>E20</f>
        <v>395775003</v>
      </c>
      <c r="F19" s="10">
        <f t="shared" si="1"/>
        <v>0.24999999431495168</v>
      </c>
    </row>
    <row r="20" spans="1:8" x14ac:dyDescent="0.25">
      <c r="A20" s="22">
        <v>442</v>
      </c>
      <c r="B20" s="19" t="s">
        <v>20</v>
      </c>
      <c r="C20" s="23">
        <f>[1]realizacija!H201</f>
        <v>527700000</v>
      </c>
      <c r="D20" s="23">
        <f>[1]realizacija!J201</f>
        <v>131924997</v>
      </c>
      <c r="E20" s="23">
        <f>C20-D20</f>
        <v>395775003</v>
      </c>
      <c r="F20" s="14">
        <f t="shared" si="1"/>
        <v>0.24999999431495168</v>
      </c>
    </row>
    <row r="21" spans="1:8" x14ac:dyDescent="0.25">
      <c r="A21" s="9">
        <v>46</v>
      </c>
      <c r="B21" s="9" t="s">
        <v>21</v>
      </c>
      <c r="C21" s="9">
        <f>SUM(C22:C24)</f>
        <v>329312678</v>
      </c>
      <c r="D21" s="9">
        <f>SUM(D22:D24)</f>
        <v>212145012</v>
      </c>
      <c r="E21" s="9">
        <f>SUM(E22:E24)</f>
        <v>117167666</v>
      </c>
      <c r="F21" s="10">
        <f t="shared" si="1"/>
        <v>0.64420541987150581</v>
      </c>
    </row>
    <row r="22" spans="1:8" ht="30" x14ac:dyDescent="0.25">
      <c r="A22" s="13">
        <v>463</v>
      </c>
      <c r="B22" s="19" t="s">
        <v>22</v>
      </c>
      <c r="C22" s="13">
        <f>[1]realizacija!H102</f>
        <v>2600000</v>
      </c>
      <c r="D22" s="13">
        <f>[1]realizacija!J103</f>
        <v>500100</v>
      </c>
      <c r="E22" s="13">
        <f t="shared" si="0"/>
        <v>2099900</v>
      </c>
      <c r="F22" s="14">
        <f t="shared" si="1"/>
        <v>0.19234615384615383</v>
      </c>
    </row>
    <row r="23" spans="1:8" x14ac:dyDescent="0.25">
      <c r="A23" s="18">
        <v>464</v>
      </c>
      <c r="B23" s="19" t="s">
        <v>23</v>
      </c>
      <c r="C23" s="13">
        <f>[1]realizacija!H104+[1]realizacija!H255+[1]realizacija!H439+340000</f>
        <v>182542900</v>
      </c>
      <c r="D23" s="13">
        <f>[1]realizacija!J104+[1]realizacija!J255+[1]realizacija!J439</f>
        <v>67988288</v>
      </c>
      <c r="E23" s="13">
        <f t="shared" si="0"/>
        <v>114554612</v>
      </c>
      <c r="F23" s="14">
        <f t="shared" si="1"/>
        <v>0.37245101288519028</v>
      </c>
    </row>
    <row r="24" spans="1:8" x14ac:dyDescent="0.25">
      <c r="A24" s="18">
        <v>465</v>
      </c>
      <c r="B24" s="19" t="s">
        <v>24</v>
      </c>
      <c r="C24" s="13">
        <f>[1]realizacija!H111+[1]realizacija!H353+[1]realizacija!H262+31463249</f>
        <v>144169778</v>
      </c>
      <c r="D24" s="13">
        <f>[1]realizacija!J111+[1]realizacija!J262+[1]realizacija!J353+31706995</f>
        <v>143656624</v>
      </c>
      <c r="E24" s="13">
        <f t="shared" si="0"/>
        <v>513154</v>
      </c>
      <c r="F24" s="14">
        <f t="shared" si="1"/>
        <v>0.99644062710563375</v>
      </c>
      <c r="H24" s="16"/>
    </row>
    <row r="25" spans="1:8" x14ac:dyDescent="0.25">
      <c r="A25" s="9">
        <v>48</v>
      </c>
      <c r="B25" s="9" t="s">
        <v>25</v>
      </c>
      <c r="C25" s="9">
        <f>SUM(C26:C28)</f>
        <v>6732608000</v>
      </c>
      <c r="D25" s="9">
        <f>SUM(D26:D28)</f>
        <v>1418592229</v>
      </c>
      <c r="E25" s="9">
        <f t="shared" si="0"/>
        <v>5314015771</v>
      </c>
      <c r="F25" s="10">
        <f t="shared" si="1"/>
        <v>0.21070471190361892</v>
      </c>
    </row>
    <row r="26" spans="1:8" ht="30" x14ac:dyDescent="0.25">
      <c r="A26" s="24">
        <v>480</v>
      </c>
      <c r="B26" s="19" t="s">
        <v>26</v>
      </c>
      <c r="C26" s="13">
        <f>[1]realizacija!H185+[1]realizacija!H359+255000000+371828000</f>
        <v>6017608000</v>
      </c>
      <c r="D26" s="13">
        <f>[1]realizacija!J185+[1]realizacija!J359</f>
        <v>1395811236</v>
      </c>
      <c r="E26" s="13">
        <f t="shared" si="0"/>
        <v>4621796764</v>
      </c>
      <c r="F26" s="14">
        <f t="shared" si="1"/>
        <v>0.23195449686985262</v>
      </c>
    </row>
    <row r="27" spans="1:8" x14ac:dyDescent="0.25">
      <c r="A27" s="17">
        <v>482</v>
      </c>
      <c r="B27" s="12" t="s">
        <v>27</v>
      </c>
      <c r="C27" s="13">
        <f>[1]realizacija!H410+411000000</f>
        <v>711000000</v>
      </c>
      <c r="D27" s="13">
        <f>[1]realizacija!J410</f>
        <v>22780993</v>
      </c>
      <c r="E27" s="13">
        <f t="shared" si="0"/>
        <v>688219007</v>
      </c>
      <c r="F27" s="14">
        <f t="shared" si="1"/>
        <v>3.2040777777777779E-2</v>
      </c>
    </row>
    <row r="28" spans="1:8" x14ac:dyDescent="0.25">
      <c r="A28" s="17">
        <v>483</v>
      </c>
      <c r="B28" s="12" t="s">
        <v>28</v>
      </c>
      <c r="C28" s="13">
        <f>[1]realizacija!H191</f>
        <v>4000000</v>
      </c>
      <c r="D28" s="13"/>
      <c r="E28" s="13"/>
      <c r="F28" s="14"/>
    </row>
    <row r="29" spans="1:8" s="29" customFormat="1" x14ac:dyDescent="0.25">
      <c r="A29" s="25"/>
      <c r="B29" s="26" t="s">
        <v>29</v>
      </c>
      <c r="C29" s="27">
        <f>C3+C7+C9+C17+C19+C21+C25</f>
        <v>20128460000</v>
      </c>
      <c r="D29" s="27">
        <f>D3+D7+D9+D17+D19+D21+D25</f>
        <v>3982148981</v>
      </c>
      <c r="E29" s="27">
        <f>E3+E7+E9+E17+E19+E21+E25</f>
        <v>16146311019</v>
      </c>
      <c r="F29" s="28">
        <f t="shared" si="1"/>
        <v>0.19783674364556453</v>
      </c>
    </row>
    <row r="30" spans="1:8" s="29" customFormat="1" x14ac:dyDescent="0.25">
      <c r="A30" s="30"/>
      <c r="B30" s="31"/>
      <c r="C30" s="32"/>
      <c r="D30" s="32"/>
      <c r="E30" s="32"/>
      <c r="F30" s="33"/>
    </row>
    <row r="31" spans="1:8" x14ac:dyDescent="0.25">
      <c r="A31" s="56"/>
      <c r="B31" s="56"/>
      <c r="C31" s="56"/>
      <c r="D31" s="56"/>
      <c r="E31" s="56"/>
      <c r="F31" s="56"/>
    </row>
    <row r="32" spans="1:8" x14ac:dyDescent="0.25">
      <c r="A32" s="34">
        <v>40</v>
      </c>
      <c r="B32" s="35" t="s">
        <v>3</v>
      </c>
      <c r="C32" s="36">
        <f>C3</f>
        <v>5842025000</v>
      </c>
      <c r="D32" s="36">
        <f>D3</f>
        <v>1414200162</v>
      </c>
      <c r="E32" s="36">
        <f t="shared" ref="E32:E38" si="2">C32-D32</f>
        <v>4427824838</v>
      </c>
      <c r="F32" s="37">
        <f t="shared" ref="F32:F39" si="3">D32/C32</f>
        <v>0.24207362378627273</v>
      </c>
    </row>
    <row r="33" spans="1:6" ht="30" x14ac:dyDescent="0.25">
      <c r="A33" s="38">
        <v>41</v>
      </c>
      <c r="B33" s="39" t="s">
        <v>7</v>
      </c>
      <c r="C33" s="40">
        <f>C7</f>
        <v>0</v>
      </c>
      <c r="D33" s="40">
        <f>D7</f>
        <v>0</v>
      </c>
      <c r="E33" s="40">
        <f>E7</f>
        <v>0</v>
      </c>
      <c r="F33" s="41" t="e">
        <f t="shared" si="3"/>
        <v>#DIV/0!</v>
      </c>
    </row>
    <row r="34" spans="1:6" x14ac:dyDescent="0.25">
      <c r="A34" s="38">
        <v>42</v>
      </c>
      <c r="B34" s="39" t="s">
        <v>9</v>
      </c>
      <c r="C34" s="42">
        <f>C9</f>
        <v>5076814322</v>
      </c>
      <c r="D34" s="42">
        <f>D9</f>
        <v>719347297</v>
      </c>
      <c r="E34" s="40">
        <f t="shared" si="2"/>
        <v>4357467025</v>
      </c>
      <c r="F34" s="41">
        <f t="shared" si="3"/>
        <v>0.14169265436452178</v>
      </c>
    </row>
    <row r="35" spans="1:6" ht="24.75" customHeight="1" x14ac:dyDescent="0.25">
      <c r="A35" s="43">
        <v>43</v>
      </c>
      <c r="B35" s="39" t="s">
        <v>17</v>
      </c>
      <c r="C35" s="42">
        <f>C17</f>
        <v>1620000000</v>
      </c>
      <c r="D35" s="42">
        <f>D17</f>
        <v>85939284</v>
      </c>
      <c r="E35" s="40">
        <f t="shared" si="2"/>
        <v>1534060716</v>
      </c>
      <c r="F35" s="41">
        <f t="shared" si="3"/>
        <v>5.3048940740740742E-2</v>
      </c>
    </row>
    <row r="36" spans="1:6" ht="29.25" customHeight="1" x14ac:dyDescent="0.25">
      <c r="A36" s="43">
        <v>44</v>
      </c>
      <c r="B36" s="39" t="s">
        <v>19</v>
      </c>
      <c r="C36" s="42">
        <f>C20</f>
        <v>527700000</v>
      </c>
      <c r="D36" s="42">
        <f>D19</f>
        <v>131924997</v>
      </c>
      <c r="E36" s="40">
        <f t="shared" si="2"/>
        <v>395775003</v>
      </c>
      <c r="F36" s="41">
        <f t="shared" si="3"/>
        <v>0.24999999431495168</v>
      </c>
    </row>
    <row r="37" spans="1:6" x14ac:dyDescent="0.25">
      <c r="A37" s="43">
        <v>46</v>
      </c>
      <c r="B37" s="44" t="s">
        <v>21</v>
      </c>
      <c r="C37" s="42">
        <f>C21</f>
        <v>329312678</v>
      </c>
      <c r="D37" s="42">
        <f>D21</f>
        <v>212145012</v>
      </c>
      <c r="E37" s="42">
        <f>E21</f>
        <v>117167666</v>
      </c>
      <c r="F37" s="41">
        <f t="shared" si="3"/>
        <v>0.64420541987150581</v>
      </c>
    </row>
    <row r="38" spans="1:6" x14ac:dyDescent="0.25">
      <c r="A38" s="45">
        <v>48</v>
      </c>
      <c r="B38" s="46" t="s">
        <v>25</v>
      </c>
      <c r="C38" s="47">
        <f>C25</f>
        <v>6732608000</v>
      </c>
      <c r="D38" s="47">
        <f>D25</f>
        <v>1418592229</v>
      </c>
      <c r="E38" s="48">
        <f t="shared" si="2"/>
        <v>5314015771</v>
      </c>
      <c r="F38" s="49">
        <f t="shared" si="3"/>
        <v>0.21070471190361892</v>
      </c>
    </row>
    <row r="39" spans="1:6" s="29" customFormat="1" x14ac:dyDescent="0.25">
      <c r="A39" s="57" t="s">
        <v>29</v>
      </c>
      <c r="B39" s="58"/>
      <c r="C39" s="50">
        <f>SUM(C32:C38)</f>
        <v>20128460000</v>
      </c>
      <c r="D39" s="50">
        <f>SUM(D32:D38)</f>
        <v>3982148981</v>
      </c>
      <c r="E39" s="50">
        <f>SUM(E32:E38)</f>
        <v>16146311019</v>
      </c>
      <c r="F39" s="51">
        <f t="shared" si="3"/>
        <v>0.19783674364556453</v>
      </c>
    </row>
    <row r="40" spans="1:6" x14ac:dyDescent="0.25">
      <c r="C40" s="16"/>
      <c r="D40" s="16"/>
      <c r="E40" s="16"/>
    </row>
    <row r="41" spans="1:6" x14ac:dyDescent="0.25">
      <c r="C41" s="53"/>
      <c r="D41" s="16"/>
      <c r="E41" s="16"/>
    </row>
    <row r="42" spans="1:6" x14ac:dyDescent="0.25">
      <c r="C42" s="16"/>
      <c r="D42" s="16"/>
      <c r="E42" s="16"/>
    </row>
    <row r="43" spans="1:6" x14ac:dyDescent="0.25">
      <c r="C43" s="16"/>
      <c r="D43" s="16"/>
      <c r="E43" s="16"/>
    </row>
    <row r="44" spans="1:6" x14ac:dyDescent="0.25">
      <c r="C44" s="16"/>
      <c r="D44" s="16"/>
      <c r="E44" s="16"/>
    </row>
    <row r="45" spans="1:6" x14ac:dyDescent="0.25">
      <c r="C45" s="16"/>
      <c r="D45" s="16"/>
      <c r="E45" s="16"/>
    </row>
    <row r="46" spans="1:6" x14ac:dyDescent="0.25">
      <c r="C46" s="16"/>
      <c r="D46" s="16"/>
      <c r="E46" s="16"/>
    </row>
    <row r="47" spans="1:6" x14ac:dyDescent="0.25">
      <c r="C47" s="16"/>
      <c r="D47" s="16"/>
      <c r="E47" s="16"/>
    </row>
    <row r="48" spans="1:6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16"/>
      <c r="D134" s="16"/>
      <c r="E134" s="16"/>
    </row>
    <row r="135" spans="3:5" x14ac:dyDescent="0.25">
      <c r="C135" s="16"/>
      <c r="D135" s="16"/>
      <c r="E135" s="16"/>
    </row>
    <row r="136" spans="3:5" x14ac:dyDescent="0.25">
      <c r="C136" s="54"/>
      <c r="D136" s="54"/>
    </row>
    <row r="137" spans="3:5" x14ac:dyDescent="0.25">
      <c r="C137" s="54"/>
      <c r="D137" s="54"/>
    </row>
    <row r="138" spans="3:5" x14ac:dyDescent="0.25">
      <c r="C138" s="54"/>
      <c r="D138" s="54"/>
    </row>
    <row r="139" spans="3:5" x14ac:dyDescent="0.25">
      <c r="C139" s="54"/>
      <c r="D139" s="54"/>
    </row>
    <row r="140" spans="3:5" x14ac:dyDescent="0.25">
      <c r="C140" s="54"/>
      <c r="D140" s="54"/>
    </row>
    <row r="141" spans="3:5" x14ac:dyDescent="0.25">
      <c r="C141" s="54"/>
      <c r="D141" s="54"/>
    </row>
    <row r="142" spans="3:5" x14ac:dyDescent="0.25">
      <c r="C142" s="54"/>
      <c r="D142" s="54"/>
    </row>
    <row r="143" spans="3:5" x14ac:dyDescent="0.25">
      <c r="C143" s="54"/>
      <c r="D143" s="54"/>
    </row>
    <row r="144" spans="3:5" x14ac:dyDescent="0.25">
      <c r="C144" s="54"/>
      <c r="D144" s="54"/>
    </row>
    <row r="145" spans="3:4" x14ac:dyDescent="0.25">
      <c r="C145" s="54"/>
      <c r="D145" s="54"/>
    </row>
    <row r="146" spans="3:4" x14ac:dyDescent="0.25">
      <c r="C146" s="54"/>
      <c r="D146" s="54"/>
    </row>
    <row r="147" spans="3:4" x14ac:dyDescent="0.25">
      <c r="C147" s="54"/>
      <c r="D147" s="54"/>
    </row>
    <row r="148" spans="3:4" x14ac:dyDescent="0.25">
      <c r="C148" s="54"/>
      <c r="D148" s="54"/>
    </row>
    <row r="149" spans="3:4" x14ac:dyDescent="0.25">
      <c r="C149" s="54"/>
      <c r="D149" s="54"/>
    </row>
    <row r="150" spans="3:4" x14ac:dyDescent="0.25">
      <c r="C150" s="54"/>
      <c r="D150" s="54"/>
    </row>
    <row r="151" spans="3:4" x14ac:dyDescent="0.25">
      <c r="C151" s="54"/>
      <c r="D151" s="54"/>
    </row>
    <row r="152" spans="3:4" x14ac:dyDescent="0.25">
      <c r="C152" s="54"/>
      <c r="D152" s="54"/>
    </row>
    <row r="153" spans="3:4" x14ac:dyDescent="0.25">
      <c r="C153" s="54"/>
      <c r="D153" s="54"/>
    </row>
    <row r="154" spans="3:4" x14ac:dyDescent="0.25">
      <c r="C154" s="54"/>
      <c r="D154" s="54"/>
    </row>
    <row r="155" spans="3:4" x14ac:dyDescent="0.25">
      <c r="C155" s="54"/>
      <c r="D155" s="54"/>
    </row>
    <row r="156" spans="3:4" x14ac:dyDescent="0.25">
      <c r="C156" s="54"/>
      <c r="D156" s="54"/>
    </row>
    <row r="157" spans="3:4" x14ac:dyDescent="0.25">
      <c r="C157" s="54"/>
      <c r="D157" s="54"/>
    </row>
    <row r="158" spans="3:4" x14ac:dyDescent="0.25">
      <c r="C158" s="54"/>
      <c r="D158" s="54"/>
    </row>
    <row r="159" spans="3:4" x14ac:dyDescent="0.25">
      <c r="C159" s="54"/>
      <c r="D159" s="54"/>
    </row>
    <row r="160" spans="3:4" x14ac:dyDescent="0.25">
      <c r="C160" s="54"/>
      <c r="D160" s="54"/>
    </row>
    <row r="161" spans="3:4" x14ac:dyDescent="0.25">
      <c r="C161" s="54"/>
      <c r="D161" s="54"/>
    </row>
    <row r="162" spans="3:4" x14ac:dyDescent="0.25">
      <c r="C162" s="54"/>
      <c r="D162" s="54"/>
    </row>
    <row r="163" spans="3:4" x14ac:dyDescent="0.25">
      <c r="C163" s="54"/>
      <c r="D163" s="54"/>
    </row>
    <row r="164" spans="3:4" x14ac:dyDescent="0.25">
      <c r="C164" s="54"/>
      <c r="D164" s="54"/>
    </row>
    <row r="165" spans="3:4" x14ac:dyDescent="0.25">
      <c r="C165" s="54"/>
      <c r="D165" s="54"/>
    </row>
    <row r="166" spans="3:4" x14ac:dyDescent="0.25">
      <c r="C166" s="54"/>
      <c r="D166" s="54"/>
    </row>
    <row r="167" spans="3:4" x14ac:dyDescent="0.25">
      <c r="C167" s="54"/>
      <c r="D167" s="54"/>
    </row>
    <row r="168" spans="3:4" x14ac:dyDescent="0.25">
      <c r="C168" s="54"/>
      <c r="D168" s="54"/>
    </row>
    <row r="169" spans="3:4" x14ac:dyDescent="0.25">
      <c r="C169" s="54"/>
      <c r="D169" s="54"/>
    </row>
    <row r="170" spans="3:4" x14ac:dyDescent="0.25">
      <c r="C170" s="54"/>
      <c r="D170" s="54"/>
    </row>
    <row r="171" spans="3:4" x14ac:dyDescent="0.25">
      <c r="C171" s="54"/>
      <c r="D171" s="54"/>
    </row>
    <row r="172" spans="3:4" x14ac:dyDescent="0.25">
      <c r="C172" s="54"/>
      <c r="D172" s="54"/>
    </row>
    <row r="173" spans="3:4" x14ac:dyDescent="0.25">
      <c r="C173" s="54"/>
      <c r="D173" s="54"/>
    </row>
    <row r="174" spans="3:4" x14ac:dyDescent="0.25">
      <c r="C174" s="54"/>
      <c r="D174" s="54"/>
    </row>
    <row r="175" spans="3:4" x14ac:dyDescent="0.25">
      <c r="C175" s="54"/>
      <c r="D175" s="54"/>
    </row>
    <row r="176" spans="3:4" x14ac:dyDescent="0.25">
      <c r="C176" s="54"/>
      <c r="D176" s="54"/>
    </row>
    <row r="177" spans="3:4" x14ac:dyDescent="0.25">
      <c r="C177" s="54"/>
      <c r="D177" s="54"/>
    </row>
    <row r="178" spans="3:4" x14ac:dyDescent="0.25">
      <c r="C178" s="54"/>
      <c r="D178" s="54"/>
    </row>
    <row r="179" spans="3:4" x14ac:dyDescent="0.25">
      <c r="C179" s="54"/>
      <c r="D179" s="54"/>
    </row>
    <row r="180" spans="3:4" x14ac:dyDescent="0.25">
      <c r="C180" s="54"/>
      <c r="D180" s="54"/>
    </row>
    <row r="181" spans="3:4" x14ac:dyDescent="0.25">
      <c r="C181" s="54"/>
      <c r="D181" s="54"/>
    </row>
    <row r="182" spans="3:4" x14ac:dyDescent="0.25">
      <c r="C182" s="54"/>
      <c r="D182" s="54"/>
    </row>
    <row r="183" spans="3:4" x14ac:dyDescent="0.25">
      <c r="C183" s="54"/>
      <c r="D183" s="54"/>
    </row>
    <row r="184" spans="3:4" x14ac:dyDescent="0.25">
      <c r="C184" s="54"/>
      <c r="D184" s="54"/>
    </row>
    <row r="185" spans="3:4" x14ac:dyDescent="0.25">
      <c r="C185" s="54"/>
      <c r="D185" s="54"/>
    </row>
    <row r="186" spans="3:4" x14ac:dyDescent="0.25">
      <c r="C186" s="54"/>
      <c r="D186" s="54"/>
    </row>
    <row r="187" spans="3:4" x14ac:dyDescent="0.25">
      <c r="C187" s="54"/>
      <c r="D187" s="54"/>
    </row>
    <row r="188" spans="3:4" x14ac:dyDescent="0.25">
      <c r="C188" s="54"/>
      <c r="D188" s="54"/>
    </row>
    <row r="189" spans="3:4" x14ac:dyDescent="0.25">
      <c r="C189" s="54"/>
      <c r="D189" s="54"/>
    </row>
    <row r="190" spans="3:4" x14ac:dyDescent="0.25">
      <c r="C190" s="54"/>
      <c r="D190" s="54"/>
    </row>
    <row r="191" spans="3:4" x14ac:dyDescent="0.25">
      <c r="C191" s="54"/>
      <c r="D191" s="54"/>
    </row>
    <row r="192" spans="3:4" x14ac:dyDescent="0.25">
      <c r="C192" s="54"/>
      <c r="D192" s="54"/>
    </row>
    <row r="193" spans="3:4" x14ac:dyDescent="0.25">
      <c r="C193" s="54"/>
      <c r="D193" s="54"/>
    </row>
    <row r="194" spans="3:4" x14ac:dyDescent="0.25">
      <c r="C194" s="54"/>
      <c r="D194" s="54"/>
    </row>
    <row r="195" spans="3:4" x14ac:dyDescent="0.25">
      <c r="C195" s="54"/>
      <c r="D195" s="54"/>
    </row>
    <row r="196" spans="3:4" x14ac:dyDescent="0.25">
      <c r="C196" s="54"/>
      <c r="D196" s="54"/>
    </row>
    <row r="197" spans="3:4" x14ac:dyDescent="0.25">
      <c r="C197" s="54"/>
      <c r="D197" s="54"/>
    </row>
    <row r="198" spans="3:4" x14ac:dyDescent="0.25">
      <c r="C198" s="54"/>
      <c r="D198" s="54"/>
    </row>
    <row r="199" spans="3:4" x14ac:dyDescent="0.25">
      <c r="C199" s="54"/>
      <c r="D199" s="54"/>
    </row>
    <row r="200" spans="3:4" x14ac:dyDescent="0.25">
      <c r="C200" s="54"/>
      <c r="D200" s="54"/>
    </row>
    <row r="201" spans="3:4" x14ac:dyDescent="0.25">
      <c r="C201" s="54"/>
      <c r="D201" s="54"/>
    </row>
    <row r="202" spans="3:4" x14ac:dyDescent="0.25">
      <c r="C202" s="54"/>
      <c r="D202" s="54"/>
    </row>
    <row r="203" spans="3:4" x14ac:dyDescent="0.25">
      <c r="C203" s="54"/>
      <c r="D203" s="54"/>
    </row>
    <row r="204" spans="3:4" x14ac:dyDescent="0.25">
      <c r="C204" s="54"/>
      <c r="D204" s="54"/>
    </row>
    <row r="205" spans="3:4" x14ac:dyDescent="0.25">
      <c r="C205" s="54"/>
      <c r="D205" s="54"/>
    </row>
    <row r="206" spans="3:4" x14ac:dyDescent="0.25">
      <c r="C206" s="54"/>
      <c r="D206" s="54"/>
    </row>
    <row r="207" spans="3:4" x14ac:dyDescent="0.25">
      <c r="C207" s="54"/>
      <c r="D207" s="54"/>
    </row>
    <row r="208" spans="3:4" x14ac:dyDescent="0.25">
      <c r="C208" s="54"/>
      <c r="D208" s="54"/>
    </row>
    <row r="209" spans="3:4" x14ac:dyDescent="0.25">
      <c r="C209" s="54"/>
      <c r="D209" s="54"/>
    </row>
    <row r="210" spans="3:4" x14ac:dyDescent="0.25">
      <c r="C210" s="54"/>
      <c r="D210" s="54"/>
    </row>
    <row r="211" spans="3:4" x14ac:dyDescent="0.25">
      <c r="C211" s="54"/>
      <c r="D211" s="54"/>
    </row>
    <row r="212" spans="3:4" x14ac:dyDescent="0.25">
      <c r="C212" s="54"/>
      <c r="D212" s="54"/>
    </row>
    <row r="213" spans="3:4" x14ac:dyDescent="0.25">
      <c r="C213" s="54"/>
      <c r="D213" s="54"/>
    </row>
    <row r="214" spans="3:4" x14ac:dyDescent="0.25">
      <c r="C214" s="54"/>
      <c r="D214" s="54"/>
    </row>
    <row r="215" spans="3:4" x14ac:dyDescent="0.25">
      <c r="C215" s="54"/>
      <c r="D215" s="54"/>
    </row>
    <row r="216" spans="3:4" x14ac:dyDescent="0.25">
      <c r="C216" s="54"/>
      <c r="D216" s="54"/>
    </row>
    <row r="217" spans="3:4" x14ac:dyDescent="0.25">
      <c r="C217" s="54"/>
      <c r="D217" s="54"/>
    </row>
    <row r="218" spans="3:4" x14ac:dyDescent="0.25">
      <c r="C218" s="54"/>
      <c r="D218" s="54"/>
    </row>
    <row r="219" spans="3:4" x14ac:dyDescent="0.25">
      <c r="C219" s="54"/>
      <c r="D219" s="54"/>
    </row>
    <row r="220" spans="3:4" x14ac:dyDescent="0.25">
      <c r="C220" s="54"/>
      <c r="D220" s="54"/>
    </row>
    <row r="221" spans="3:4" x14ac:dyDescent="0.25">
      <c r="C221" s="54"/>
      <c r="D221" s="54"/>
    </row>
    <row r="222" spans="3:4" x14ac:dyDescent="0.25">
      <c r="C222" s="54"/>
      <c r="D222" s="54"/>
    </row>
    <row r="223" spans="3:4" x14ac:dyDescent="0.25">
      <c r="C223" s="54"/>
      <c r="D223" s="54"/>
    </row>
    <row r="224" spans="3:4" x14ac:dyDescent="0.25">
      <c r="C224" s="54"/>
      <c r="D224" s="54"/>
    </row>
    <row r="225" spans="3:4" x14ac:dyDescent="0.25">
      <c r="C225" s="54"/>
      <c r="D225" s="54"/>
    </row>
    <row r="226" spans="3:4" x14ac:dyDescent="0.25">
      <c r="C226" s="54"/>
      <c r="D226" s="54"/>
    </row>
    <row r="227" spans="3:4" x14ac:dyDescent="0.25">
      <c r="C227" s="54"/>
      <c r="D227" s="54"/>
    </row>
    <row r="228" spans="3:4" x14ac:dyDescent="0.25">
      <c r="C228" s="54"/>
      <c r="D228" s="54"/>
    </row>
    <row r="229" spans="3:4" x14ac:dyDescent="0.25">
      <c r="C229" s="54"/>
      <c r="D229" s="54"/>
    </row>
    <row r="230" spans="3:4" x14ac:dyDescent="0.25">
      <c r="C230" s="54"/>
      <c r="D230" s="54"/>
    </row>
    <row r="231" spans="3:4" x14ac:dyDescent="0.25">
      <c r="C231" s="54"/>
      <c r="D231" s="54"/>
    </row>
    <row r="232" spans="3:4" x14ac:dyDescent="0.25">
      <c r="C232" s="54"/>
      <c r="D232" s="54"/>
    </row>
    <row r="233" spans="3:4" x14ac:dyDescent="0.25">
      <c r="C233" s="54"/>
      <c r="D233" s="54"/>
    </row>
    <row r="234" spans="3:4" x14ac:dyDescent="0.25">
      <c r="C234" s="54"/>
      <c r="D234" s="54"/>
    </row>
    <row r="235" spans="3:4" x14ac:dyDescent="0.25">
      <c r="C235" s="54"/>
      <c r="D235" s="54"/>
    </row>
    <row r="236" spans="3:4" x14ac:dyDescent="0.25">
      <c r="C236" s="54"/>
      <c r="D236" s="54"/>
    </row>
    <row r="237" spans="3:4" x14ac:dyDescent="0.25">
      <c r="C237" s="54"/>
      <c r="D237" s="54"/>
    </row>
    <row r="238" spans="3:4" x14ac:dyDescent="0.25">
      <c r="C238" s="54"/>
      <c r="D238" s="54"/>
    </row>
    <row r="239" spans="3:4" x14ac:dyDescent="0.25">
      <c r="C239" s="54"/>
      <c r="D239" s="54"/>
    </row>
    <row r="240" spans="3:4" x14ac:dyDescent="0.25">
      <c r="C240" s="54"/>
      <c r="D240" s="54"/>
    </row>
    <row r="241" spans="3:4" x14ac:dyDescent="0.25">
      <c r="C241" s="54"/>
      <c r="D241" s="54"/>
    </row>
    <row r="242" spans="3:4" x14ac:dyDescent="0.25">
      <c r="C242" s="54"/>
      <c r="D242" s="54"/>
    </row>
    <row r="243" spans="3:4" x14ac:dyDescent="0.25">
      <c r="C243" s="54"/>
      <c r="D243" s="54"/>
    </row>
    <row r="244" spans="3:4" x14ac:dyDescent="0.25">
      <c r="C244" s="54"/>
      <c r="D244" s="54"/>
    </row>
    <row r="245" spans="3:4" x14ac:dyDescent="0.25">
      <c r="C245" s="54"/>
      <c r="D245" s="54"/>
    </row>
    <row r="246" spans="3:4" x14ac:dyDescent="0.25">
      <c r="C246" s="54"/>
      <c r="D246" s="54"/>
    </row>
    <row r="247" spans="3:4" x14ac:dyDescent="0.25">
      <c r="C247" s="54"/>
      <c r="D247" s="54"/>
    </row>
    <row r="248" spans="3:4" x14ac:dyDescent="0.25">
      <c r="C248" s="54"/>
      <c r="D248" s="54"/>
    </row>
    <row r="249" spans="3:4" x14ac:dyDescent="0.25">
      <c r="C249" s="54"/>
      <c r="D249" s="54"/>
    </row>
    <row r="250" spans="3:4" x14ac:dyDescent="0.25">
      <c r="C250" s="54"/>
      <c r="D250" s="54"/>
    </row>
    <row r="251" spans="3:4" x14ac:dyDescent="0.25">
      <c r="C251" s="54"/>
      <c r="D251" s="54"/>
    </row>
    <row r="252" spans="3:4" x14ac:dyDescent="0.25">
      <c r="C252" s="54"/>
      <c r="D252" s="54"/>
    </row>
    <row r="253" spans="3:4" x14ac:dyDescent="0.25">
      <c r="C253" s="54"/>
      <c r="D253" s="54"/>
    </row>
    <row r="254" spans="3:4" x14ac:dyDescent="0.25">
      <c r="C254" s="54"/>
      <c r="D254" s="54"/>
    </row>
    <row r="255" spans="3:4" x14ac:dyDescent="0.25">
      <c r="C255" s="54"/>
      <c r="D255" s="54"/>
    </row>
    <row r="256" spans="3:4" x14ac:dyDescent="0.25">
      <c r="C256" s="54"/>
      <c r="D256" s="54"/>
    </row>
    <row r="257" spans="3:4" x14ac:dyDescent="0.25">
      <c r="C257" s="54"/>
      <c r="D257" s="54"/>
    </row>
    <row r="258" spans="3:4" x14ac:dyDescent="0.25">
      <c r="C258" s="54"/>
      <c r="D258" s="54"/>
    </row>
    <row r="259" spans="3:4" x14ac:dyDescent="0.25">
      <c r="C259" s="54"/>
      <c r="D259" s="54"/>
    </row>
    <row r="260" spans="3:4" x14ac:dyDescent="0.25">
      <c r="C260" s="54"/>
      <c r="D260" s="54"/>
    </row>
    <row r="261" spans="3:4" x14ac:dyDescent="0.25">
      <c r="C261" s="54"/>
      <c r="D261" s="54"/>
    </row>
    <row r="262" spans="3:4" x14ac:dyDescent="0.25">
      <c r="C262" s="54"/>
      <c r="D262" s="54"/>
    </row>
    <row r="263" spans="3:4" x14ac:dyDescent="0.25">
      <c r="C263" s="54"/>
      <c r="D263" s="54"/>
    </row>
    <row r="264" spans="3:4" x14ac:dyDescent="0.25">
      <c r="C264" s="54"/>
      <c r="D264" s="54"/>
    </row>
    <row r="265" spans="3:4" x14ac:dyDescent="0.25">
      <c r="C265" s="54"/>
      <c r="D265" s="54"/>
    </row>
    <row r="266" spans="3:4" x14ac:dyDescent="0.25">
      <c r="C266" s="54"/>
      <c r="D266" s="54"/>
    </row>
    <row r="267" spans="3:4" x14ac:dyDescent="0.25">
      <c r="C267" s="54"/>
      <c r="D267" s="54"/>
    </row>
    <row r="268" spans="3:4" x14ac:dyDescent="0.25">
      <c r="C268" s="54"/>
      <c r="D268" s="54"/>
    </row>
    <row r="269" spans="3:4" x14ac:dyDescent="0.25">
      <c r="C269" s="54"/>
      <c r="D269" s="54"/>
    </row>
    <row r="270" spans="3:4" x14ac:dyDescent="0.25">
      <c r="C270" s="54"/>
      <c r="D270" s="54"/>
    </row>
    <row r="271" spans="3:4" x14ac:dyDescent="0.25">
      <c r="C271" s="54"/>
      <c r="D271" s="54"/>
    </row>
    <row r="272" spans="3:4" x14ac:dyDescent="0.25">
      <c r="C272" s="54"/>
      <c r="D272" s="54"/>
    </row>
    <row r="273" spans="3:4" x14ac:dyDescent="0.25">
      <c r="C273" s="54"/>
      <c r="D273" s="54"/>
    </row>
    <row r="274" spans="3:4" x14ac:dyDescent="0.25">
      <c r="C274" s="54"/>
      <c r="D274" s="54"/>
    </row>
    <row r="275" spans="3:4" x14ac:dyDescent="0.25">
      <c r="C275" s="54"/>
      <c r="D275" s="54"/>
    </row>
    <row r="276" spans="3:4" x14ac:dyDescent="0.25">
      <c r="C276" s="54"/>
      <c r="D276" s="54"/>
    </row>
    <row r="277" spans="3:4" x14ac:dyDescent="0.25">
      <c r="C277" s="54"/>
      <c r="D277" s="54"/>
    </row>
    <row r="278" spans="3:4" x14ac:dyDescent="0.25">
      <c r="C278" s="54"/>
      <c r="D278" s="54"/>
    </row>
    <row r="279" spans="3:4" x14ac:dyDescent="0.25">
      <c r="C279" s="54"/>
      <c r="D279" s="54"/>
    </row>
    <row r="280" spans="3:4" x14ac:dyDescent="0.25">
      <c r="C280" s="54"/>
      <c r="D280" s="54"/>
    </row>
    <row r="281" spans="3:4" x14ac:dyDescent="0.25">
      <c r="C281" s="54"/>
      <c r="D281" s="54"/>
    </row>
    <row r="282" spans="3:4" x14ac:dyDescent="0.25">
      <c r="C282" s="54"/>
      <c r="D282" s="54"/>
    </row>
    <row r="283" spans="3:4" x14ac:dyDescent="0.25">
      <c r="C283" s="54"/>
      <c r="D283" s="54"/>
    </row>
    <row r="284" spans="3:4" x14ac:dyDescent="0.25">
      <c r="C284" s="54"/>
      <c r="D284" s="54"/>
    </row>
    <row r="285" spans="3:4" x14ac:dyDescent="0.25">
      <c r="C285" s="54"/>
      <c r="D285" s="54"/>
    </row>
    <row r="286" spans="3:4" x14ac:dyDescent="0.25">
      <c r="C286" s="54"/>
      <c r="D286" s="54"/>
    </row>
    <row r="287" spans="3:4" x14ac:dyDescent="0.25">
      <c r="C287" s="54"/>
      <c r="D287" s="54"/>
    </row>
    <row r="288" spans="3:4" x14ac:dyDescent="0.25">
      <c r="C288" s="54"/>
      <c r="D288" s="54"/>
    </row>
    <row r="289" spans="3:4" x14ac:dyDescent="0.25">
      <c r="C289" s="54"/>
      <c r="D289" s="54"/>
    </row>
    <row r="290" spans="3:4" x14ac:dyDescent="0.25">
      <c r="C290" s="54"/>
      <c r="D290" s="54"/>
    </row>
    <row r="291" spans="3:4" x14ac:dyDescent="0.25">
      <c r="C291" s="54"/>
      <c r="D291" s="54"/>
    </row>
    <row r="292" spans="3:4" x14ac:dyDescent="0.25">
      <c r="C292" s="54"/>
      <c r="D292" s="54"/>
    </row>
    <row r="293" spans="3:4" x14ac:dyDescent="0.25">
      <c r="C293" s="54"/>
      <c r="D293" s="54"/>
    </row>
    <row r="294" spans="3:4" x14ac:dyDescent="0.25">
      <c r="C294" s="54"/>
      <c r="D294" s="54"/>
    </row>
    <row r="295" spans="3:4" x14ac:dyDescent="0.25">
      <c r="C295" s="54"/>
      <c r="D295" s="54"/>
    </row>
    <row r="296" spans="3:4" x14ac:dyDescent="0.25">
      <c r="C296" s="54"/>
      <c r="D296" s="54"/>
    </row>
    <row r="297" spans="3:4" x14ac:dyDescent="0.25">
      <c r="C297" s="54"/>
      <c r="D297" s="54"/>
    </row>
    <row r="298" spans="3:4" x14ac:dyDescent="0.25">
      <c r="C298" s="54"/>
      <c r="D298" s="54"/>
    </row>
    <row r="299" spans="3:4" x14ac:dyDescent="0.25">
      <c r="C299" s="54"/>
      <c r="D299" s="54"/>
    </row>
    <row r="300" spans="3:4" x14ac:dyDescent="0.25">
      <c r="C300" s="54"/>
      <c r="D300" s="54"/>
    </row>
    <row r="301" spans="3:4" x14ac:dyDescent="0.25">
      <c r="C301" s="54"/>
      <c r="D301" s="54"/>
    </row>
    <row r="302" spans="3:4" x14ac:dyDescent="0.25">
      <c r="C302" s="54"/>
      <c r="D302" s="54"/>
    </row>
    <row r="303" spans="3:4" x14ac:dyDescent="0.25">
      <c r="C303" s="54"/>
      <c r="D303" s="54"/>
    </row>
    <row r="304" spans="3:4" x14ac:dyDescent="0.25">
      <c r="C304" s="54"/>
      <c r="D304" s="54"/>
    </row>
    <row r="305" spans="3:4" x14ac:dyDescent="0.25">
      <c r="C305" s="54"/>
      <c r="D305" s="54"/>
    </row>
    <row r="306" spans="3:4" x14ac:dyDescent="0.25">
      <c r="C306" s="54"/>
      <c r="D306" s="54"/>
    </row>
    <row r="307" spans="3:4" x14ac:dyDescent="0.25">
      <c r="C307" s="54"/>
      <c r="D307" s="54"/>
    </row>
    <row r="308" spans="3:4" x14ac:dyDescent="0.25">
      <c r="C308" s="54"/>
      <c r="D308" s="54"/>
    </row>
    <row r="309" spans="3:4" x14ac:dyDescent="0.25">
      <c r="C309" s="54"/>
      <c r="D309" s="54"/>
    </row>
    <row r="310" spans="3:4" x14ac:dyDescent="0.25">
      <c r="C310" s="54"/>
      <c r="D310" s="54"/>
    </row>
    <row r="311" spans="3:4" x14ac:dyDescent="0.25">
      <c r="C311" s="54"/>
      <c r="D311" s="54"/>
    </row>
    <row r="312" spans="3:4" x14ac:dyDescent="0.25">
      <c r="C312" s="54"/>
      <c r="D312" s="54"/>
    </row>
    <row r="313" spans="3:4" x14ac:dyDescent="0.25">
      <c r="C313" s="54"/>
      <c r="D313" s="54"/>
    </row>
    <row r="314" spans="3:4" x14ac:dyDescent="0.25">
      <c r="C314" s="54"/>
      <c r="D314" s="54"/>
    </row>
    <row r="315" spans="3:4" x14ac:dyDescent="0.25">
      <c r="C315" s="54"/>
      <c r="D315" s="54"/>
    </row>
    <row r="316" spans="3:4" x14ac:dyDescent="0.25">
      <c r="C316" s="54"/>
      <c r="D316" s="54"/>
    </row>
    <row r="317" spans="3:4" x14ac:dyDescent="0.25">
      <c r="C317" s="54"/>
      <c r="D317" s="54"/>
    </row>
    <row r="318" spans="3:4" x14ac:dyDescent="0.25">
      <c r="C318" s="54"/>
      <c r="D318" s="54"/>
    </row>
    <row r="319" spans="3:4" x14ac:dyDescent="0.25">
      <c r="C319" s="54"/>
      <c r="D319" s="54"/>
    </row>
    <row r="320" spans="3:4" x14ac:dyDescent="0.25">
      <c r="C320" s="54"/>
      <c r="D320" s="54"/>
    </row>
    <row r="321" spans="3:4" x14ac:dyDescent="0.25">
      <c r="C321" s="54"/>
      <c r="D321" s="54"/>
    </row>
    <row r="322" spans="3:4" x14ac:dyDescent="0.25">
      <c r="C322" s="54"/>
      <c r="D322" s="54"/>
    </row>
    <row r="323" spans="3:4" x14ac:dyDescent="0.25">
      <c r="C323" s="54"/>
      <c r="D323" s="54"/>
    </row>
    <row r="324" spans="3:4" x14ac:dyDescent="0.25">
      <c r="C324" s="54"/>
      <c r="D324" s="54"/>
    </row>
    <row r="325" spans="3:4" x14ac:dyDescent="0.25">
      <c r="C325" s="54"/>
      <c r="D325" s="54"/>
    </row>
    <row r="326" spans="3:4" x14ac:dyDescent="0.25">
      <c r="C326" s="54"/>
      <c r="D326" s="54"/>
    </row>
    <row r="327" spans="3:4" x14ac:dyDescent="0.25">
      <c r="C327" s="54"/>
      <c r="D327" s="54"/>
    </row>
    <row r="328" spans="3:4" x14ac:dyDescent="0.25">
      <c r="C328" s="54"/>
      <c r="D328" s="54"/>
    </row>
    <row r="329" spans="3:4" x14ac:dyDescent="0.25">
      <c r="C329" s="54"/>
      <c r="D329" s="54"/>
    </row>
    <row r="330" spans="3:4" x14ac:dyDescent="0.25">
      <c r="C330" s="54"/>
      <c r="D330" s="54"/>
    </row>
    <row r="331" spans="3:4" x14ac:dyDescent="0.25">
      <c r="C331" s="54"/>
      <c r="D331" s="54"/>
    </row>
    <row r="332" spans="3:4" x14ac:dyDescent="0.25">
      <c r="C332" s="54"/>
      <c r="D332" s="54"/>
    </row>
    <row r="333" spans="3:4" x14ac:dyDescent="0.25">
      <c r="C333" s="54"/>
      <c r="D333" s="54"/>
    </row>
    <row r="334" spans="3:4" x14ac:dyDescent="0.25">
      <c r="C334" s="54"/>
      <c r="D334" s="54"/>
    </row>
    <row r="335" spans="3:4" x14ac:dyDescent="0.25">
      <c r="C335" s="54"/>
      <c r="D335" s="54"/>
    </row>
    <row r="336" spans="3:4" x14ac:dyDescent="0.25">
      <c r="C336" s="54"/>
      <c r="D336" s="54"/>
    </row>
    <row r="337" spans="3:4" x14ac:dyDescent="0.25">
      <c r="C337" s="54"/>
      <c r="D337" s="54"/>
    </row>
    <row r="338" spans="3:4" x14ac:dyDescent="0.25">
      <c r="C338" s="54"/>
      <c r="D338" s="54"/>
    </row>
    <row r="339" spans="3:4" x14ac:dyDescent="0.25">
      <c r="C339" s="54"/>
      <c r="D339" s="54"/>
    </row>
    <row r="340" spans="3:4" x14ac:dyDescent="0.25">
      <c r="C340" s="54"/>
      <c r="D340" s="54"/>
    </row>
    <row r="341" spans="3:4" x14ac:dyDescent="0.25">
      <c r="C341" s="54"/>
      <c r="D341" s="54"/>
    </row>
    <row r="342" spans="3:4" x14ac:dyDescent="0.25">
      <c r="C342" s="54"/>
      <c r="D342" s="54"/>
    </row>
    <row r="343" spans="3:4" x14ac:dyDescent="0.25">
      <c r="C343" s="54"/>
      <c r="D343" s="54"/>
    </row>
    <row r="344" spans="3:4" x14ac:dyDescent="0.25">
      <c r="C344" s="54"/>
      <c r="D344" s="54"/>
    </row>
    <row r="345" spans="3:4" x14ac:dyDescent="0.25">
      <c r="C345" s="54"/>
      <c r="D345" s="54"/>
    </row>
    <row r="346" spans="3:4" x14ac:dyDescent="0.25">
      <c r="C346" s="54"/>
      <c r="D346" s="54"/>
    </row>
    <row r="347" spans="3:4" x14ac:dyDescent="0.25">
      <c r="C347" s="54"/>
      <c r="D347" s="54"/>
    </row>
    <row r="348" spans="3:4" x14ac:dyDescent="0.25">
      <c r="C348" s="54"/>
      <c r="D348" s="54"/>
    </row>
    <row r="349" spans="3:4" x14ac:dyDescent="0.25">
      <c r="C349" s="54"/>
      <c r="D349" s="54"/>
    </row>
    <row r="350" spans="3:4" x14ac:dyDescent="0.25">
      <c r="C350" s="54"/>
      <c r="D350" s="54"/>
    </row>
    <row r="351" spans="3:4" x14ac:dyDescent="0.25">
      <c r="C351" s="54"/>
      <c r="D351" s="54"/>
    </row>
    <row r="352" spans="3:4" x14ac:dyDescent="0.25">
      <c r="C352" s="54"/>
      <c r="D352" s="54"/>
    </row>
    <row r="353" spans="3:4" x14ac:dyDescent="0.25">
      <c r="C353" s="54"/>
      <c r="D353" s="54"/>
    </row>
    <row r="354" spans="3:4" x14ac:dyDescent="0.25">
      <c r="C354" s="54"/>
      <c r="D354" s="54"/>
    </row>
    <row r="355" spans="3:4" x14ac:dyDescent="0.25">
      <c r="C355" s="54"/>
      <c r="D355" s="54"/>
    </row>
    <row r="356" spans="3:4" x14ac:dyDescent="0.25">
      <c r="C356" s="54"/>
      <c r="D356" s="54"/>
    </row>
    <row r="357" spans="3:4" x14ac:dyDescent="0.25">
      <c r="C357" s="54"/>
      <c r="D357" s="54"/>
    </row>
    <row r="358" spans="3:4" x14ac:dyDescent="0.25">
      <c r="C358" s="54"/>
      <c r="D358" s="54"/>
    </row>
    <row r="359" spans="3:4" x14ac:dyDescent="0.25">
      <c r="C359" s="54"/>
      <c r="D359" s="54"/>
    </row>
    <row r="360" spans="3:4" x14ac:dyDescent="0.25">
      <c r="C360" s="54"/>
      <c r="D360" s="54"/>
    </row>
    <row r="361" spans="3:4" x14ac:dyDescent="0.25">
      <c r="C361" s="54"/>
      <c r="D361" s="54"/>
    </row>
    <row r="362" spans="3:4" x14ac:dyDescent="0.25">
      <c r="C362" s="54"/>
      <c r="D362" s="54"/>
    </row>
    <row r="363" spans="3:4" x14ac:dyDescent="0.25">
      <c r="C363" s="54"/>
      <c r="D363" s="54"/>
    </row>
    <row r="364" spans="3:4" x14ac:dyDescent="0.25">
      <c r="C364" s="54"/>
      <c r="D364" s="54"/>
    </row>
    <row r="365" spans="3:4" x14ac:dyDescent="0.25">
      <c r="C365" s="54"/>
      <c r="D365" s="54"/>
    </row>
    <row r="366" spans="3:4" x14ac:dyDescent="0.25">
      <c r="C366" s="54"/>
      <c r="D366" s="54"/>
    </row>
    <row r="367" spans="3:4" x14ac:dyDescent="0.25">
      <c r="C367" s="54"/>
      <c r="D367" s="54"/>
    </row>
    <row r="368" spans="3:4" x14ac:dyDescent="0.25">
      <c r="C368" s="54"/>
      <c r="D368" s="54"/>
    </row>
    <row r="369" spans="3:4" x14ac:dyDescent="0.25">
      <c r="C369" s="54"/>
      <c r="D369" s="54"/>
    </row>
    <row r="370" spans="3:4" x14ac:dyDescent="0.25">
      <c r="C370" s="54"/>
      <c r="D370" s="54"/>
    </row>
    <row r="371" spans="3:4" x14ac:dyDescent="0.25">
      <c r="C371" s="54"/>
      <c r="D371" s="54"/>
    </row>
    <row r="372" spans="3:4" x14ac:dyDescent="0.25">
      <c r="C372" s="54"/>
      <c r="D372" s="54"/>
    </row>
    <row r="373" spans="3:4" x14ac:dyDescent="0.25">
      <c r="C373" s="54"/>
      <c r="D373" s="54"/>
    </row>
    <row r="374" spans="3:4" x14ac:dyDescent="0.25">
      <c r="C374" s="54"/>
      <c r="D374" s="54"/>
    </row>
    <row r="375" spans="3:4" x14ac:dyDescent="0.25">
      <c r="C375" s="54"/>
      <c r="D375" s="54"/>
    </row>
    <row r="376" spans="3:4" x14ac:dyDescent="0.25">
      <c r="C376" s="54"/>
      <c r="D376" s="54"/>
    </row>
    <row r="377" spans="3:4" x14ac:dyDescent="0.25">
      <c r="C377" s="54"/>
      <c r="D377" s="54"/>
    </row>
    <row r="378" spans="3:4" x14ac:dyDescent="0.25">
      <c r="C378" s="54"/>
      <c r="D378" s="54"/>
    </row>
    <row r="379" spans="3:4" x14ac:dyDescent="0.25">
      <c r="C379" s="54"/>
      <c r="D379" s="54"/>
    </row>
    <row r="380" spans="3:4" x14ac:dyDescent="0.25">
      <c r="C380" s="54"/>
      <c r="D380" s="54"/>
    </row>
    <row r="381" spans="3:4" x14ac:dyDescent="0.25">
      <c r="C381" s="54"/>
      <c r="D381" s="54"/>
    </row>
    <row r="382" spans="3:4" x14ac:dyDescent="0.25">
      <c r="C382" s="54"/>
      <c r="D382" s="54"/>
    </row>
    <row r="383" spans="3:4" x14ac:dyDescent="0.25">
      <c r="C383" s="54"/>
      <c r="D383" s="54"/>
    </row>
    <row r="384" spans="3:4" x14ac:dyDescent="0.25">
      <c r="C384" s="54"/>
      <c r="D384" s="54"/>
    </row>
    <row r="385" spans="3:4" x14ac:dyDescent="0.25">
      <c r="C385" s="54"/>
      <c r="D385" s="54"/>
    </row>
    <row r="386" spans="3:4" x14ac:dyDescent="0.25">
      <c r="C386" s="54"/>
      <c r="D386" s="54"/>
    </row>
    <row r="387" spans="3:4" x14ac:dyDescent="0.25">
      <c r="C387" s="54"/>
      <c r="D387" s="54"/>
    </row>
    <row r="388" spans="3:4" x14ac:dyDescent="0.25">
      <c r="C388" s="54"/>
      <c r="D388" s="54"/>
    </row>
    <row r="389" spans="3:4" x14ac:dyDescent="0.25">
      <c r="C389" s="54"/>
      <c r="D389" s="54"/>
    </row>
    <row r="390" spans="3:4" x14ac:dyDescent="0.25">
      <c r="C390" s="54"/>
      <c r="D390" s="54"/>
    </row>
    <row r="391" spans="3:4" x14ac:dyDescent="0.25">
      <c r="C391" s="54"/>
      <c r="D391" s="54"/>
    </row>
    <row r="392" spans="3:4" x14ac:dyDescent="0.25">
      <c r="C392" s="54"/>
      <c r="D392" s="54"/>
    </row>
    <row r="393" spans="3:4" x14ac:dyDescent="0.25">
      <c r="C393" s="54"/>
      <c r="D393" s="54"/>
    </row>
    <row r="394" spans="3:4" x14ac:dyDescent="0.25">
      <c r="C394" s="54"/>
      <c r="D394" s="54"/>
    </row>
    <row r="395" spans="3:4" x14ac:dyDescent="0.25">
      <c r="C395" s="54"/>
      <c r="D395" s="54"/>
    </row>
    <row r="396" spans="3:4" x14ac:dyDescent="0.25">
      <c r="C396" s="54"/>
      <c r="D396" s="54"/>
    </row>
    <row r="397" spans="3:4" x14ac:dyDescent="0.25">
      <c r="C397" s="54"/>
      <c r="D397" s="54"/>
    </row>
    <row r="398" spans="3:4" x14ac:dyDescent="0.25">
      <c r="C398" s="54"/>
      <c r="D398" s="54"/>
    </row>
    <row r="399" spans="3:4" x14ac:dyDescent="0.25">
      <c r="C399" s="54"/>
      <c r="D399" s="54"/>
    </row>
    <row r="400" spans="3:4" x14ac:dyDescent="0.25">
      <c r="C400" s="54"/>
      <c r="D400" s="54"/>
    </row>
    <row r="401" spans="3:4" x14ac:dyDescent="0.25">
      <c r="C401" s="54"/>
      <c r="D401" s="54"/>
    </row>
    <row r="402" spans="3:4" x14ac:dyDescent="0.25">
      <c r="C402" s="54"/>
      <c r="D402" s="54"/>
    </row>
    <row r="403" spans="3:4" x14ac:dyDescent="0.25">
      <c r="C403" s="54"/>
      <c r="D403" s="54"/>
    </row>
    <row r="404" spans="3:4" x14ac:dyDescent="0.25">
      <c r="C404" s="54"/>
      <c r="D404" s="54"/>
    </row>
    <row r="405" spans="3:4" x14ac:dyDescent="0.25">
      <c r="C405" s="54"/>
      <c r="D405" s="54"/>
    </row>
    <row r="406" spans="3:4" x14ac:dyDescent="0.25">
      <c r="C406" s="54"/>
      <c r="D406" s="54"/>
    </row>
    <row r="407" spans="3:4" x14ac:dyDescent="0.25">
      <c r="C407" s="54"/>
      <c r="D407" s="54"/>
    </row>
    <row r="408" spans="3:4" x14ac:dyDescent="0.25">
      <c r="C408" s="54"/>
      <c r="D408" s="54"/>
    </row>
    <row r="409" spans="3:4" x14ac:dyDescent="0.25">
      <c r="C409" s="54"/>
      <c r="D409" s="54"/>
    </row>
    <row r="410" spans="3:4" x14ac:dyDescent="0.25">
      <c r="C410" s="54"/>
      <c r="D410" s="54"/>
    </row>
    <row r="411" spans="3:4" x14ac:dyDescent="0.25">
      <c r="C411" s="54"/>
      <c r="D411" s="54"/>
    </row>
    <row r="412" spans="3:4" x14ac:dyDescent="0.25">
      <c r="C412" s="54"/>
      <c r="D412" s="54"/>
    </row>
    <row r="413" spans="3:4" x14ac:dyDescent="0.25">
      <c r="C413" s="54"/>
      <c r="D413" s="54"/>
    </row>
    <row r="414" spans="3:4" x14ac:dyDescent="0.25">
      <c r="C414" s="54"/>
      <c r="D414" s="54"/>
    </row>
    <row r="415" spans="3:4" x14ac:dyDescent="0.25">
      <c r="C415" s="54"/>
      <c r="D415" s="54"/>
    </row>
    <row r="416" spans="3:4" x14ac:dyDescent="0.25">
      <c r="C416" s="54"/>
      <c r="D416" s="54"/>
    </row>
    <row r="417" spans="3:4" x14ac:dyDescent="0.25">
      <c r="C417" s="54"/>
      <c r="D417" s="54"/>
    </row>
    <row r="418" spans="3:4" x14ac:dyDescent="0.25">
      <c r="C418" s="54"/>
      <c r="D418" s="54"/>
    </row>
    <row r="419" spans="3:4" x14ac:dyDescent="0.25">
      <c r="C419" s="54"/>
      <c r="D419" s="54"/>
    </row>
    <row r="420" spans="3:4" x14ac:dyDescent="0.25">
      <c r="C420" s="54"/>
      <c r="D420" s="54"/>
    </row>
    <row r="421" spans="3:4" x14ac:dyDescent="0.25">
      <c r="C421" s="54"/>
      <c r="D421" s="54"/>
    </row>
    <row r="422" spans="3:4" x14ac:dyDescent="0.25">
      <c r="C422" s="54"/>
      <c r="D422" s="54"/>
    </row>
    <row r="423" spans="3:4" x14ac:dyDescent="0.25">
      <c r="C423" s="54"/>
      <c r="D423" s="54"/>
    </row>
    <row r="424" spans="3:4" x14ac:dyDescent="0.25">
      <c r="C424" s="54"/>
      <c r="D424" s="54"/>
    </row>
    <row r="425" spans="3:4" x14ac:dyDescent="0.25">
      <c r="C425" s="54"/>
      <c r="D425" s="54"/>
    </row>
    <row r="426" spans="3:4" x14ac:dyDescent="0.25">
      <c r="C426" s="54"/>
      <c r="D426" s="54"/>
    </row>
    <row r="427" spans="3:4" x14ac:dyDescent="0.25">
      <c r="C427" s="54"/>
      <c r="D427" s="54"/>
    </row>
    <row r="428" spans="3:4" x14ac:dyDescent="0.25">
      <c r="C428" s="54"/>
      <c r="D428" s="54"/>
    </row>
    <row r="429" spans="3:4" x14ac:dyDescent="0.25">
      <c r="C429" s="54"/>
      <c r="D429" s="54"/>
    </row>
    <row r="430" spans="3:4" x14ac:dyDescent="0.25">
      <c r="C430" s="54"/>
      <c r="D430" s="54"/>
    </row>
    <row r="431" spans="3:4" x14ac:dyDescent="0.25">
      <c r="C431" s="54"/>
      <c r="D431" s="54"/>
    </row>
    <row r="432" spans="3:4" x14ac:dyDescent="0.25">
      <c r="C432" s="54"/>
      <c r="D432" s="54"/>
    </row>
    <row r="433" spans="3:4" x14ac:dyDescent="0.25">
      <c r="C433" s="54"/>
      <c r="D433" s="54"/>
    </row>
    <row r="434" spans="3:4" x14ac:dyDescent="0.25">
      <c r="C434" s="54"/>
      <c r="D434" s="54"/>
    </row>
    <row r="435" spans="3:4" x14ac:dyDescent="0.25">
      <c r="C435" s="54"/>
      <c r="D435" s="54"/>
    </row>
    <row r="436" spans="3:4" x14ac:dyDescent="0.25">
      <c r="C436" s="54"/>
      <c r="D436" s="54"/>
    </row>
    <row r="437" spans="3:4" x14ac:dyDescent="0.25">
      <c r="C437" s="54"/>
      <c r="D437" s="54"/>
    </row>
    <row r="438" spans="3:4" x14ac:dyDescent="0.25">
      <c r="C438" s="54"/>
      <c r="D438" s="54"/>
    </row>
    <row r="439" spans="3:4" x14ac:dyDescent="0.25">
      <c r="C439" s="54"/>
      <c r="D439" s="54"/>
    </row>
    <row r="440" spans="3:4" x14ac:dyDescent="0.25">
      <c r="C440" s="54"/>
      <c r="D440" s="54"/>
    </row>
    <row r="441" spans="3:4" x14ac:dyDescent="0.25">
      <c r="C441" s="54"/>
      <c r="D441" s="54"/>
    </row>
    <row r="442" spans="3:4" x14ac:dyDescent="0.25">
      <c r="C442" s="54"/>
      <c r="D442" s="54"/>
    </row>
    <row r="443" spans="3:4" x14ac:dyDescent="0.25">
      <c r="C443" s="54"/>
      <c r="D443" s="54"/>
    </row>
    <row r="444" spans="3:4" x14ac:dyDescent="0.25">
      <c r="C444" s="54"/>
      <c r="D444" s="54"/>
    </row>
    <row r="445" spans="3:4" x14ac:dyDescent="0.25">
      <c r="C445" s="54"/>
      <c r="D445" s="54"/>
    </row>
    <row r="446" spans="3:4" x14ac:dyDescent="0.25">
      <c r="C446" s="54"/>
      <c r="D446" s="54"/>
    </row>
    <row r="447" spans="3:4" x14ac:dyDescent="0.25">
      <c r="C447" s="54"/>
      <c r="D447" s="54"/>
    </row>
    <row r="448" spans="3:4" x14ac:dyDescent="0.25">
      <c r="C448" s="54"/>
      <c r="D448" s="54"/>
    </row>
    <row r="449" spans="3:4" x14ac:dyDescent="0.25">
      <c r="C449" s="54"/>
      <c r="D449" s="54"/>
    </row>
    <row r="450" spans="3:4" x14ac:dyDescent="0.25">
      <c r="C450" s="54"/>
      <c r="D450" s="54"/>
    </row>
    <row r="451" spans="3:4" x14ac:dyDescent="0.25">
      <c r="C451" s="54"/>
      <c r="D451" s="54"/>
    </row>
    <row r="452" spans="3:4" x14ac:dyDescent="0.25">
      <c r="C452" s="54"/>
      <c r="D452" s="54"/>
    </row>
    <row r="453" spans="3:4" x14ac:dyDescent="0.25">
      <c r="C453" s="54"/>
      <c r="D453" s="54"/>
    </row>
    <row r="454" spans="3:4" x14ac:dyDescent="0.25">
      <c r="C454" s="54"/>
      <c r="D454" s="54"/>
    </row>
    <row r="455" spans="3:4" x14ac:dyDescent="0.25">
      <c r="C455" s="54"/>
      <c r="D455" s="54"/>
    </row>
    <row r="456" spans="3:4" x14ac:dyDescent="0.25">
      <c r="C456" s="54"/>
      <c r="D456" s="54"/>
    </row>
    <row r="457" spans="3:4" x14ac:dyDescent="0.25">
      <c r="C457" s="54"/>
      <c r="D457" s="54"/>
    </row>
    <row r="458" spans="3:4" x14ac:dyDescent="0.25">
      <c r="C458" s="54"/>
      <c r="D458" s="54"/>
    </row>
    <row r="459" spans="3:4" x14ac:dyDescent="0.25">
      <c r="C459" s="54"/>
      <c r="D459" s="54"/>
    </row>
    <row r="460" spans="3:4" x14ac:dyDescent="0.25">
      <c r="C460" s="54"/>
      <c r="D460" s="54"/>
    </row>
    <row r="461" spans="3:4" x14ac:dyDescent="0.25">
      <c r="C461" s="54"/>
      <c r="D461" s="54"/>
    </row>
    <row r="462" spans="3:4" x14ac:dyDescent="0.25">
      <c r="C462" s="54"/>
      <c r="D462" s="54"/>
    </row>
    <row r="463" spans="3:4" x14ac:dyDescent="0.25">
      <c r="C463" s="54"/>
      <c r="D463" s="54"/>
    </row>
    <row r="464" spans="3:4" x14ac:dyDescent="0.25">
      <c r="C464" s="54"/>
      <c r="D464" s="54"/>
    </row>
    <row r="465" spans="3:4" x14ac:dyDescent="0.25">
      <c r="C465" s="54"/>
      <c r="D465" s="54"/>
    </row>
    <row r="466" spans="3:4" x14ac:dyDescent="0.25">
      <c r="C466" s="54"/>
      <c r="D466" s="54"/>
    </row>
    <row r="467" spans="3:4" x14ac:dyDescent="0.25">
      <c r="C467" s="54"/>
      <c r="D467" s="54"/>
    </row>
    <row r="468" spans="3:4" x14ac:dyDescent="0.25">
      <c r="C468" s="54"/>
      <c r="D468" s="54"/>
    </row>
    <row r="469" spans="3:4" x14ac:dyDescent="0.25">
      <c r="C469" s="54"/>
      <c r="D469" s="54"/>
    </row>
    <row r="470" spans="3:4" x14ac:dyDescent="0.25">
      <c r="C470" s="54"/>
      <c r="D470" s="54"/>
    </row>
    <row r="471" spans="3:4" x14ac:dyDescent="0.25">
      <c r="C471" s="54"/>
      <c r="D471" s="54"/>
    </row>
    <row r="472" spans="3:4" x14ac:dyDescent="0.25">
      <c r="C472" s="54"/>
      <c r="D472" s="54"/>
    </row>
    <row r="473" spans="3:4" x14ac:dyDescent="0.25">
      <c r="C473" s="54"/>
      <c r="D473" s="54"/>
    </row>
    <row r="474" spans="3:4" x14ac:dyDescent="0.25">
      <c r="C474" s="54"/>
      <c r="D474" s="54"/>
    </row>
    <row r="475" spans="3:4" x14ac:dyDescent="0.25">
      <c r="C475" s="54"/>
      <c r="D475" s="54"/>
    </row>
    <row r="476" spans="3:4" x14ac:dyDescent="0.25">
      <c r="C476" s="54"/>
      <c r="D476" s="54"/>
    </row>
    <row r="477" spans="3:4" x14ac:dyDescent="0.25">
      <c r="C477" s="54"/>
      <c r="D477" s="54"/>
    </row>
    <row r="478" spans="3:4" x14ac:dyDescent="0.25">
      <c r="C478" s="54"/>
      <c r="D478" s="54"/>
    </row>
    <row r="479" spans="3:4" x14ac:dyDescent="0.25">
      <c r="C479" s="54"/>
      <c r="D479" s="54"/>
    </row>
    <row r="480" spans="3:4" x14ac:dyDescent="0.25">
      <c r="C480" s="54"/>
      <c r="D480" s="54"/>
    </row>
    <row r="481" spans="3:4" x14ac:dyDescent="0.25">
      <c r="C481" s="54"/>
      <c r="D481" s="54"/>
    </row>
    <row r="482" spans="3:4" x14ac:dyDescent="0.25">
      <c r="C482" s="54"/>
      <c r="D482" s="54"/>
    </row>
    <row r="483" spans="3:4" x14ac:dyDescent="0.25">
      <c r="C483" s="54"/>
      <c r="D483" s="54"/>
    </row>
    <row r="484" spans="3:4" x14ac:dyDescent="0.25">
      <c r="C484" s="54"/>
      <c r="D484" s="54"/>
    </row>
    <row r="485" spans="3:4" x14ac:dyDescent="0.25">
      <c r="C485" s="54"/>
      <c r="D485" s="54"/>
    </row>
    <row r="486" spans="3:4" x14ac:dyDescent="0.25">
      <c r="C486" s="54"/>
      <c r="D486" s="54"/>
    </row>
    <row r="487" spans="3:4" x14ac:dyDescent="0.25">
      <c r="C487" s="54"/>
      <c r="D487" s="54"/>
    </row>
    <row r="488" spans="3:4" x14ac:dyDescent="0.25">
      <c r="C488" s="54"/>
      <c r="D488" s="54"/>
    </row>
    <row r="489" spans="3:4" x14ac:dyDescent="0.25">
      <c r="C489" s="54"/>
      <c r="D489" s="54"/>
    </row>
    <row r="490" spans="3:4" x14ac:dyDescent="0.25">
      <c r="C490" s="54"/>
      <c r="D490" s="54"/>
    </row>
    <row r="491" spans="3:4" x14ac:dyDescent="0.25">
      <c r="C491" s="54"/>
      <c r="D491" s="54"/>
    </row>
    <row r="492" spans="3:4" x14ac:dyDescent="0.25">
      <c r="C492" s="54"/>
      <c r="D492" s="54"/>
    </row>
    <row r="493" spans="3:4" x14ac:dyDescent="0.25">
      <c r="C493" s="54"/>
      <c r="D493" s="54"/>
    </row>
    <row r="494" spans="3:4" x14ac:dyDescent="0.25">
      <c r="C494" s="54"/>
      <c r="D494" s="54"/>
    </row>
    <row r="495" spans="3:4" x14ac:dyDescent="0.25">
      <c r="C495" s="54"/>
      <c r="D495" s="54"/>
    </row>
    <row r="496" spans="3:4" x14ac:dyDescent="0.25">
      <c r="C496" s="54"/>
      <c r="D496" s="54"/>
    </row>
    <row r="497" spans="3:4" x14ac:dyDescent="0.25">
      <c r="C497" s="54"/>
      <c r="D497" s="54"/>
    </row>
    <row r="498" spans="3:4" x14ac:dyDescent="0.25">
      <c r="C498" s="54"/>
      <c r="D498" s="54"/>
    </row>
    <row r="499" spans="3:4" x14ac:dyDescent="0.25">
      <c r="C499" s="54"/>
      <c r="D499" s="54"/>
    </row>
    <row r="500" spans="3:4" x14ac:dyDescent="0.25">
      <c r="C500" s="54"/>
      <c r="D500" s="54"/>
    </row>
    <row r="501" spans="3:4" x14ac:dyDescent="0.25">
      <c r="C501" s="54"/>
      <c r="D501" s="54"/>
    </row>
    <row r="502" spans="3:4" x14ac:dyDescent="0.25">
      <c r="C502" s="54"/>
      <c r="D502" s="54"/>
    </row>
    <row r="503" spans="3:4" x14ac:dyDescent="0.25">
      <c r="C503" s="54"/>
      <c r="D503" s="54"/>
    </row>
    <row r="504" spans="3:4" x14ac:dyDescent="0.25">
      <c r="C504" s="54"/>
      <c r="D504" s="54"/>
    </row>
    <row r="505" spans="3:4" x14ac:dyDescent="0.25">
      <c r="C505" s="54"/>
      <c r="D505" s="54"/>
    </row>
    <row r="506" spans="3:4" x14ac:dyDescent="0.25">
      <c r="C506" s="54"/>
      <c r="D506" s="54"/>
    </row>
    <row r="507" spans="3:4" x14ac:dyDescent="0.25">
      <c r="C507" s="54"/>
      <c r="D507" s="54"/>
    </row>
    <row r="508" spans="3:4" x14ac:dyDescent="0.25">
      <c r="C508" s="54"/>
      <c r="D508" s="54"/>
    </row>
    <row r="509" spans="3:4" x14ac:dyDescent="0.25">
      <c r="C509" s="54"/>
      <c r="D509" s="54"/>
    </row>
    <row r="510" spans="3:4" x14ac:dyDescent="0.25">
      <c r="C510" s="54"/>
      <c r="D510" s="54"/>
    </row>
    <row r="511" spans="3:4" x14ac:dyDescent="0.25">
      <c r="C511" s="54"/>
      <c r="D511" s="54"/>
    </row>
    <row r="512" spans="3:4" x14ac:dyDescent="0.25">
      <c r="C512" s="54"/>
      <c r="D512" s="54"/>
    </row>
    <row r="513" spans="3:4" x14ac:dyDescent="0.25">
      <c r="C513" s="54"/>
      <c r="D513" s="54"/>
    </row>
    <row r="514" spans="3:4" x14ac:dyDescent="0.25">
      <c r="C514" s="54"/>
      <c r="D514" s="54"/>
    </row>
    <row r="515" spans="3:4" x14ac:dyDescent="0.25">
      <c r="C515" s="54"/>
      <c r="D515" s="54"/>
    </row>
    <row r="516" spans="3:4" x14ac:dyDescent="0.25">
      <c r="C516" s="54"/>
      <c r="D516" s="54"/>
    </row>
    <row r="517" spans="3:4" x14ac:dyDescent="0.25">
      <c r="C517" s="54"/>
      <c r="D517" s="54"/>
    </row>
    <row r="518" spans="3:4" x14ac:dyDescent="0.25">
      <c r="C518" s="54"/>
      <c r="D518" s="54"/>
    </row>
    <row r="519" spans="3:4" x14ac:dyDescent="0.25">
      <c r="C519" s="54"/>
      <c r="D519" s="54"/>
    </row>
    <row r="520" spans="3:4" x14ac:dyDescent="0.25">
      <c r="C520" s="54"/>
      <c r="D520" s="54"/>
    </row>
    <row r="521" spans="3:4" x14ac:dyDescent="0.25">
      <c r="C521" s="54"/>
      <c r="D521" s="54"/>
    </row>
    <row r="522" spans="3:4" x14ac:dyDescent="0.25">
      <c r="C522" s="54"/>
      <c r="D522" s="54"/>
    </row>
    <row r="523" spans="3:4" x14ac:dyDescent="0.25">
      <c r="C523" s="54"/>
      <c r="D523" s="54"/>
    </row>
    <row r="524" spans="3:4" x14ac:dyDescent="0.25">
      <c r="C524" s="54"/>
      <c r="D524" s="54"/>
    </row>
    <row r="525" spans="3:4" x14ac:dyDescent="0.25">
      <c r="C525" s="54"/>
      <c r="D525" s="54"/>
    </row>
    <row r="526" spans="3:4" x14ac:dyDescent="0.25">
      <c r="C526" s="54"/>
      <c r="D526" s="54"/>
    </row>
    <row r="527" spans="3:4" x14ac:dyDescent="0.25">
      <c r="C527" s="54"/>
      <c r="D527" s="54"/>
    </row>
    <row r="528" spans="3:4" x14ac:dyDescent="0.25">
      <c r="C528" s="54"/>
      <c r="D528" s="54"/>
    </row>
    <row r="529" spans="3:4" x14ac:dyDescent="0.25">
      <c r="C529" s="54"/>
      <c r="D529" s="54"/>
    </row>
    <row r="530" spans="3:4" x14ac:dyDescent="0.25">
      <c r="C530" s="54"/>
      <c r="D530" s="54"/>
    </row>
    <row r="531" spans="3:4" x14ac:dyDescent="0.25">
      <c r="C531" s="54"/>
      <c r="D531" s="54"/>
    </row>
    <row r="532" spans="3:4" x14ac:dyDescent="0.25">
      <c r="C532" s="54"/>
      <c r="D532" s="54"/>
    </row>
    <row r="533" spans="3:4" x14ac:dyDescent="0.25">
      <c r="C533" s="54"/>
      <c r="D533" s="54"/>
    </row>
    <row r="534" spans="3:4" x14ac:dyDescent="0.25">
      <c r="C534" s="54"/>
      <c r="D534" s="54"/>
    </row>
    <row r="535" spans="3:4" x14ac:dyDescent="0.25">
      <c r="C535" s="54"/>
      <c r="D535" s="54"/>
    </row>
    <row r="536" spans="3:4" x14ac:dyDescent="0.25">
      <c r="C536" s="54"/>
      <c r="D536" s="54"/>
    </row>
    <row r="537" spans="3:4" x14ac:dyDescent="0.25">
      <c r="C537" s="54"/>
      <c r="D537" s="54"/>
    </row>
    <row r="538" spans="3:4" x14ac:dyDescent="0.25">
      <c r="C538" s="54"/>
      <c r="D538" s="54"/>
    </row>
    <row r="539" spans="3:4" x14ac:dyDescent="0.25">
      <c r="C539" s="54"/>
      <c r="D539" s="54"/>
    </row>
    <row r="540" spans="3:4" x14ac:dyDescent="0.25">
      <c r="C540" s="54"/>
      <c r="D540" s="54"/>
    </row>
    <row r="541" spans="3:4" x14ac:dyDescent="0.25">
      <c r="C541" s="54"/>
      <c r="D541" s="54"/>
    </row>
    <row r="542" spans="3:4" x14ac:dyDescent="0.25">
      <c r="C542" s="54"/>
      <c r="D542" s="54"/>
    </row>
    <row r="543" spans="3:4" x14ac:dyDescent="0.25">
      <c r="C543" s="54"/>
      <c r="D543" s="54"/>
    </row>
    <row r="544" spans="3:4" x14ac:dyDescent="0.25">
      <c r="C544" s="54"/>
      <c r="D544" s="54"/>
    </row>
    <row r="545" spans="3:4" x14ac:dyDescent="0.25">
      <c r="C545" s="54"/>
      <c r="D545" s="54"/>
    </row>
    <row r="546" spans="3:4" x14ac:dyDescent="0.25">
      <c r="C546" s="54"/>
      <c r="D546" s="54"/>
    </row>
    <row r="547" spans="3:4" x14ac:dyDescent="0.25">
      <c r="C547" s="54"/>
      <c r="D547" s="54"/>
    </row>
    <row r="548" spans="3:4" x14ac:dyDescent="0.25">
      <c r="C548" s="54"/>
      <c r="D548" s="54"/>
    </row>
    <row r="549" spans="3:4" x14ac:dyDescent="0.25">
      <c r="C549" s="54"/>
      <c r="D549" s="54"/>
    </row>
    <row r="550" spans="3:4" x14ac:dyDescent="0.25">
      <c r="C550" s="54"/>
      <c r="D550" s="54"/>
    </row>
    <row r="551" spans="3:4" x14ac:dyDescent="0.25">
      <c r="C551" s="54"/>
      <c r="D551" s="54"/>
    </row>
    <row r="552" spans="3:4" x14ac:dyDescent="0.25">
      <c r="C552" s="54"/>
      <c r="D552" s="54"/>
    </row>
    <row r="553" spans="3:4" x14ac:dyDescent="0.25">
      <c r="C553" s="54"/>
      <c r="D553" s="54"/>
    </row>
    <row r="554" spans="3:4" x14ac:dyDescent="0.25">
      <c r="C554" s="54"/>
      <c r="D554" s="54"/>
    </row>
    <row r="555" spans="3:4" x14ac:dyDescent="0.25">
      <c r="C555" s="54"/>
      <c r="D555" s="54"/>
    </row>
    <row r="556" spans="3:4" x14ac:dyDescent="0.25">
      <c r="C556" s="54"/>
      <c r="D556" s="54"/>
    </row>
    <row r="557" spans="3:4" x14ac:dyDescent="0.25">
      <c r="C557" s="54"/>
      <c r="D557" s="54"/>
    </row>
    <row r="558" spans="3:4" x14ac:dyDescent="0.25">
      <c r="C558" s="54"/>
      <c r="D558" s="54"/>
    </row>
    <row r="559" spans="3:4" x14ac:dyDescent="0.25">
      <c r="C559" s="54"/>
      <c r="D559" s="54"/>
    </row>
    <row r="560" spans="3:4" x14ac:dyDescent="0.25">
      <c r="C560" s="54"/>
      <c r="D560" s="54"/>
    </row>
    <row r="561" spans="3:4" x14ac:dyDescent="0.25">
      <c r="C561" s="54"/>
      <c r="D561" s="54"/>
    </row>
    <row r="562" spans="3:4" x14ac:dyDescent="0.25">
      <c r="C562" s="54"/>
      <c r="D562" s="54"/>
    </row>
    <row r="563" spans="3:4" x14ac:dyDescent="0.25">
      <c r="C563" s="54"/>
      <c r="D563" s="54"/>
    </row>
    <row r="564" spans="3:4" x14ac:dyDescent="0.25">
      <c r="C564" s="54"/>
      <c r="D564" s="54"/>
    </row>
    <row r="565" spans="3:4" x14ac:dyDescent="0.25">
      <c r="C565" s="54"/>
      <c r="D565" s="54"/>
    </row>
    <row r="566" spans="3:4" x14ac:dyDescent="0.25">
      <c r="C566" s="54"/>
      <c r="D566" s="54"/>
    </row>
    <row r="567" spans="3:4" x14ac:dyDescent="0.25">
      <c r="C567" s="54"/>
      <c r="D567" s="54"/>
    </row>
    <row r="568" spans="3:4" x14ac:dyDescent="0.25">
      <c r="C568" s="54"/>
      <c r="D568" s="54"/>
    </row>
    <row r="569" spans="3:4" x14ac:dyDescent="0.25">
      <c r="C569" s="54"/>
      <c r="D569" s="54"/>
    </row>
    <row r="570" spans="3:4" x14ac:dyDescent="0.25">
      <c r="C570" s="54"/>
      <c r="D570" s="54"/>
    </row>
  </sheetData>
  <mergeCells count="3">
    <mergeCell ref="A1:B1"/>
    <mergeCell ref="A31:F31"/>
    <mergeCell ref="A39:B39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сметка 637
(збирно на ставки)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10" sqref="V1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Real.zakl.so 31.03.2024</vt:lpstr>
      <vt:lpstr>Sheet1</vt:lpstr>
      <vt:lpstr>'Real.zakl.so 31.03.2024'!Print_Area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2024-04-05T09:52:50Z</dcterms:modified>
</cp:coreProperties>
</file>