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ORM\WEB na MORM\Finansii\Budzet\2024 Budzet\Realizaicja na Budzet po kvartali\"/>
    </mc:Choice>
  </mc:AlternateContent>
  <bookViews>
    <workbookView xWindow="0" yWindow="0" windowWidth="28800" windowHeight="9135"/>
  </bookViews>
  <sheets>
    <sheet name="реал.закл.со 31.05.2024" sheetId="1" r:id="rId1"/>
  </sheets>
  <externalReferences>
    <externalReference r:id="rId2"/>
  </externalReferences>
  <definedNames>
    <definedName name="_xlnm.Print_Area" localSheetId="0">'реал.закл.со 31.05.2024'!$A$1:$F$39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2" i="1"/>
  <c r="F20" i="1"/>
  <c r="F16" i="1"/>
  <c r="F5" i="1"/>
  <c r="F6" i="1"/>
  <c r="F4" i="1"/>
  <c r="D14" i="1"/>
  <c r="D12" i="1"/>
  <c r="D13" i="1"/>
  <c r="D11" i="1"/>
  <c r="D10" i="1"/>
  <c r="D24" i="1"/>
  <c r="D15" i="1"/>
  <c r="F13" i="1" l="1"/>
  <c r="F12" i="1"/>
  <c r="C27" i="1"/>
  <c r="F27" i="1" s="1"/>
  <c r="C23" i="1"/>
  <c r="F23" i="1" s="1"/>
  <c r="C14" i="1"/>
  <c r="F14" i="1" s="1"/>
  <c r="C12" i="1"/>
  <c r="C10" i="1"/>
  <c r="F10" i="1" s="1"/>
  <c r="C13" i="1"/>
  <c r="C11" i="1"/>
  <c r="F11" i="1" s="1"/>
  <c r="C18" i="1" l="1"/>
  <c r="F18" i="1" s="1"/>
  <c r="C8" i="1"/>
  <c r="F8" i="1" s="1"/>
  <c r="C7" i="1"/>
  <c r="C32" i="1" s="1"/>
  <c r="C26" i="1"/>
  <c r="F26" i="1" s="1"/>
  <c r="C24" i="1"/>
  <c r="F24" i="1" s="1"/>
  <c r="C17" i="1"/>
  <c r="C34" i="1" s="1"/>
  <c r="C15" i="1"/>
  <c r="E14" i="1"/>
  <c r="E27" i="1"/>
  <c r="E28" i="1"/>
  <c r="E24" i="1"/>
  <c r="E23" i="1"/>
  <c r="E22" i="1"/>
  <c r="E20" i="1"/>
  <c r="E19" i="1" s="1"/>
  <c r="E18" i="1"/>
  <c r="E11" i="1"/>
  <c r="E12" i="1"/>
  <c r="E13" i="1"/>
  <c r="E16" i="1"/>
  <c r="E10" i="1"/>
  <c r="E5" i="1"/>
  <c r="E6" i="1"/>
  <c r="E4" i="1"/>
  <c r="D21" i="1"/>
  <c r="D19" i="1"/>
  <c r="D17" i="1"/>
  <c r="E17" i="1"/>
  <c r="D9" i="1"/>
  <c r="D7" i="1"/>
  <c r="F7" i="1" s="1"/>
  <c r="D3" i="1"/>
  <c r="F3" i="1" s="1"/>
  <c r="D25" i="1"/>
  <c r="C19" i="1"/>
  <c r="C35" i="1" s="1"/>
  <c r="C3" i="1"/>
  <c r="C31" i="1" s="1"/>
  <c r="E3" i="1" l="1"/>
  <c r="F17" i="1"/>
  <c r="E26" i="1"/>
  <c r="E25" i="1" s="1"/>
  <c r="C25" i="1"/>
  <c r="C37" i="1" s="1"/>
  <c r="E15" i="1"/>
  <c r="E9" i="1" s="1"/>
  <c r="F15" i="1"/>
  <c r="F9" i="1"/>
  <c r="F19" i="1"/>
  <c r="C21" i="1"/>
  <c r="C36" i="1" s="1"/>
  <c r="F21" i="1"/>
  <c r="F25" i="1"/>
  <c r="E8" i="1"/>
  <c r="E7" i="1" s="1"/>
  <c r="C9" i="1"/>
  <c r="E21" i="1"/>
  <c r="D29" i="1"/>
  <c r="D1" i="1"/>
  <c r="E1" i="1"/>
  <c r="F1" i="1"/>
  <c r="C33" i="1" l="1"/>
  <c r="C38" i="1" s="1"/>
  <c r="C29" i="1"/>
  <c r="F29" i="1" s="1"/>
  <c r="E29" i="1"/>
  <c r="D36" i="1"/>
  <c r="F36" i="1" s="1"/>
  <c r="D35" i="1"/>
  <c r="D32" i="1"/>
  <c r="D34" i="1"/>
  <c r="D31" i="1"/>
  <c r="F35" i="1" l="1"/>
  <c r="E35" i="1"/>
  <c r="F32" i="1"/>
  <c r="E32" i="1"/>
  <c r="F31" i="1"/>
  <c r="E31" i="1"/>
  <c r="F34" i="1"/>
  <c r="E34" i="1"/>
  <c r="E36" i="1"/>
  <c r="D37" i="1"/>
  <c r="D33" i="1"/>
  <c r="F33" i="1" s="1"/>
  <c r="F37" i="1" l="1"/>
  <c r="E37" i="1"/>
  <c r="D38" i="1"/>
  <c r="F38" i="1" s="1"/>
  <c r="E33" i="1"/>
  <c r="E38" i="1" s="1"/>
</calcChain>
</file>

<file path=xl/sharedStrings.xml><?xml version="1.0" encoding="utf-8"?>
<sst xmlns="http://schemas.openxmlformats.org/spreadsheetml/2006/main" count="39" uniqueCount="31">
  <si>
    <t>ВКУПНО</t>
  </si>
  <si>
    <t>КАПИТАЛНИ РАСХОДИ</t>
  </si>
  <si>
    <t>СУБВЕНЦИИ И ТРАНСФЕРИ</t>
  </si>
  <si>
    <t>ТЕКОВНИ ТРАНСФЕРИ ДО ЕДИНИЦИТЕ НА ЛОКАЛНАТА САМОУПРАВА</t>
  </si>
  <si>
    <t>ТЕКОВНИ ТРАНСФЕРИ ДО ВОНБУЏЕТСКИ ФОНДОВИ</t>
  </si>
  <si>
    <t>СТОКИ И УСЛУГИ</t>
  </si>
  <si>
    <t>РЕЗЕРВИ И НЕДИФИНИРАНИ РАСХОДИ</t>
  </si>
  <si>
    <t>ПЛАТИ И НАДОМЕСТОЦИ</t>
  </si>
  <si>
    <t>Купување на мебел</t>
  </si>
  <si>
    <t>Други објекти</t>
  </si>
  <si>
    <t>Купување на опрема и машини</t>
  </si>
  <si>
    <t>Исплата по извршни исправи</t>
  </si>
  <si>
    <t>Разни трансфери</t>
  </si>
  <si>
    <t>Трансфери до невладини организации</t>
  </si>
  <si>
    <t>Наменски дотации</t>
  </si>
  <si>
    <t>Трансфери до Фондот за ПИОМ</t>
  </si>
  <si>
    <t>Привремени вработувања</t>
  </si>
  <si>
    <t>Други тековни расходи</t>
  </si>
  <si>
    <t>Договорни услуги</t>
  </si>
  <si>
    <t>Поправка и тековно одржување</t>
  </si>
  <si>
    <t xml:space="preserve">Материјали и ситен инвентар </t>
  </si>
  <si>
    <t>Комунални услуги, греење, комуникација и транспорт</t>
  </si>
  <si>
    <t>Патни и дневни расходи</t>
  </si>
  <si>
    <t>Капитални резерви</t>
  </si>
  <si>
    <t>Надоместоци</t>
  </si>
  <si>
    <t>Придонеси за социјално осигурување</t>
  </si>
  <si>
    <t>Основни плати</t>
  </si>
  <si>
    <t>6(3/4)</t>
  </si>
  <si>
    <t>5(3-4)</t>
  </si>
  <si>
    <t>СТАВКА</t>
  </si>
  <si>
    <t>Одобрен буџет на МО за 2024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</si>
</sst>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ден.&quot;"/>
    <numFmt numFmtId="165" formatCode="_-* #,##0.00_-;\-* #,##0.00_-;_-* &quot;-&quot;??_-;_-@_-"/>
    <numFmt numFmtId="166" formatCode="_-* #,##0_-;\-* #,##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StobiSerif Regular"/>
      <family val="3"/>
    </font>
    <font>
      <b/>
      <sz val="10"/>
      <name val="StobiSerif Regular"/>
      <family val="3"/>
    </font>
    <font>
      <sz val="9"/>
      <name val="StobiSerif Regula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 wrapText="1"/>
      <protection locked="0"/>
    </xf>
    <xf numFmtId="165" fontId="1" fillId="0" borderId="0" applyFont="0" applyFill="0" applyBorder="0" applyAlignment="0" applyProtection="0"/>
  </cellStyleXfs>
  <cellXfs count="60">
    <xf numFmtId="0" fontId="0" fillId="0" borderId="0" xfId="0">
      <alignment vertical="center" wrapText="1"/>
      <protection locked="0"/>
    </xf>
    <xf numFmtId="0" fontId="2" fillId="0" borderId="0" xfId="0" applyFont="1" applyFill="1" applyAlignment="1">
      <alignment vertical="center"/>
      <protection locked="0"/>
    </xf>
    <xf numFmtId="1" fontId="2" fillId="0" borderId="0" xfId="0" applyNumberFormat="1" applyFont="1" applyFill="1" applyAlignment="1">
      <alignment vertical="center"/>
      <protection locked="0"/>
    </xf>
    <xf numFmtId="4" fontId="2" fillId="0" borderId="0" xfId="0" applyNumberFormat="1" applyFont="1" applyFill="1" applyAlignment="1">
      <alignment vertical="center"/>
      <protection locked="0"/>
    </xf>
    <xf numFmtId="3" fontId="2" fillId="0" borderId="0" xfId="0" applyNumberFormat="1" applyFont="1" applyFill="1" applyAlignment="1">
      <alignment vertical="center"/>
      <protection locked="0"/>
    </xf>
    <xf numFmtId="0" fontId="3" fillId="0" borderId="0" xfId="0" applyFont="1" applyFill="1" applyAlignment="1">
      <alignment vertical="center"/>
      <protection locked="0"/>
    </xf>
    <xf numFmtId="10" fontId="2" fillId="0" borderId="4" xfId="0" applyNumberFormat="1" applyFont="1" applyFill="1" applyBorder="1" applyAlignment="1">
      <alignment vertical="center"/>
      <protection locked="0"/>
    </xf>
    <xf numFmtId="3" fontId="2" fillId="0" borderId="5" xfId="0" applyNumberFormat="1" applyFont="1" applyFill="1" applyBorder="1" applyAlignment="1">
      <alignment vertical="center"/>
      <protection locked="0"/>
    </xf>
    <xf numFmtId="3" fontId="2" fillId="0" borderId="5" xfId="0" applyNumberFormat="1" applyFont="1" applyFill="1" applyBorder="1" applyAlignment="1">
      <alignment vertical="center" wrapText="1"/>
      <protection locked="0"/>
    </xf>
    <xf numFmtId="0" fontId="2" fillId="0" borderId="5" xfId="0" applyFont="1" applyFill="1" applyBorder="1" applyAlignment="1">
      <alignment vertical="center" wrapText="1"/>
      <protection locked="0"/>
    </xf>
    <xf numFmtId="1" fontId="2" fillId="0" borderId="6" xfId="0" applyNumberFormat="1" applyFont="1" applyFill="1" applyBorder="1" applyAlignment="1">
      <alignment horizontal="center" vertical="center" wrapText="1"/>
      <protection locked="0"/>
    </xf>
    <xf numFmtId="10" fontId="2" fillId="0" borderId="7" xfId="0" applyNumberFormat="1" applyFont="1" applyFill="1" applyBorder="1" applyAlignment="1">
      <alignment vertical="center"/>
      <protection locked="0"/>
    </xf>
    <xf numFmtId="3" fontId="2" fillId="0" borderId="8" xfId="0" applyNumberFormat="1" applyFont="1" applyFill="1" applyBorder="1" applyAlignment="1">
      <alignment vertical="center" wrapText="1"/>
      <protection locked="0"/>
    </xf>
    <xf numFmtId="0" fontId="2" fillId="0" borderId="8" xfId="0" applyFont="1" applyFill="1" applyBorder="1" applyAlignment="1">
      <alignment vertical="center" wrapText="1"/>
      <protection locked="0"/>
    </xf>
    <xf numFmtId="1" fontId="2" fillId="2" borderId="9" xfId="0" applyNumberFormat="1" applyFont="1" applyFill="1" applyBorder="1" applyAlignment="1">
      <alignment horizontal="center" vertical="center" wrapText="1"/>
      <protection locked="0"/>
    </xf>
    <xf numFmtId="3" fontId="2" fillId="0" borderId="8" xfId="0" applyNumberFormat="1" applyFont="1" applyFill="1" applyBorder="1" applyAlignment="1">
      <alignment vertical="center"/>
      <protection locked="0"/>
    </xf>
    <xf numFmtId="0" fontId="2" fillId="2" borderId="8" xfId="0" applyFont="1" applyFill="1" applyBorder="1" applyAlignment="1">
      <alignment vertical="center" wrapText="1"/>
      <protection locked="0"/>
    </xf>
    <xf numFmtId="1" fontId="2" fillId="0" borderId="9" xfId="0" applyNumberFormat="1" applyFont="1" applyBorder="1" applyAlignment="1">
      <alignment horizontal="center" vertical="center" wrapText="1"/>
      <protection locked="0"/>
    </xf>
    <xf numFmtId="10" fontId="2" fillId="0" borderId="10" xfId="0" applyNumberFormat="1" applyFont="1" applyFill="1" applyBorder="1" applyAlignment="1">
      <alignment vertical="center"/>
      <protection locked="0"/>
    </xf>
    <xf numFmtId="3" fontId="2" fillId="0" borderId="11" xfId="0" applyNumberFormat="1" applyFont="1" applyFill="1" applyBorder="1" applyAlignment="1">
      <alignment vertical="center"/>
      <protection locked="0"/>
    </xf>
    <xf numFmtId="0" fontId="2" fillId="2" borderId="11" xfId="0" applyFont="1" applyFill="1" applyBorder="1" applyAlignment="1">
      <alignment vertical="center" wrapText="1"/>
      <protection locked="0"/>
    </xf>
    <xf numFmtId="1" fontId="2" fillId="0" borderId="12" xfId="0" applyNumberFormat="1" applyFont="1" applyBorder="1" applyAlignment="1">
      <alignment horizontal="center" vertical="center" wrapText="1"/>
      <protection locked="0"/>
    </xf>
    <xf numFmtId="10" fontId="3" fillId="0" borderId="15" xfId="0" applyNumberFormat="1" applyFont="1" applyFill="1" applyBorder="1" applyAlignment="1">
      <alignment vertical="center"/>
      <protection locked="0"/>
    </xf>
    <xf numFmtId="3" fontId="2" fillId="0" borderId="15" xfId="0" applyNumberFormat="1" applyFont="1" applyFill="1" applyBorder="1" applyAlignment="1">
      <alignment vertical="center" wrapText="1"/>
      <protection locked="0"/>
    </xf>
    <xf numFmtId="0" fontId="2" fillId="2" borderId="15" xfId="0" applyFont="1" applyFill="1" applyBorder="1" applyAlignment="1">
      <alignment vertical="center" wrapText="1"/>
      <protection locked="0"/>
    </xf>
    <xf numFmtId="1" fontId="2" fillId="2" borderId="15" xfId="0" applyNumberFormat="1" applyFont="1" applyFill="1" applyBorder="1" applyAlignment="1">
      <alignment horizontal="right" vertical="center" wrapText="1"/>
      <protection locked="0"/>
    </xf>
    <xf numFmtId="0" fontId="2" fillId="0" borderId="15" xfId="0" applyFont="1" applyFill="1" applyBorder="1" applyAlignment="1">
      <alignment vertical="center" wrapText="1"/>
      <protection locked="0"/>
    </xf>
    <xf numFmtId="0" fontId="2" fillId="0" borderId="15" xfId="0" applyFont="1" applyFill="1" applyBorder="1" applyAlignment="1">
      <alignment horizontal="right" vertical="center" wrapText="1"/>
      <protection locked="0"/>
    </xf>
    <xf numFmtId="1" fontId="2" fillId="0" borderId="15" xfId="0" applyNumberFormat="1" applyFont="1" applyFill="1" applyBorder="1" applyAlignment="1">
      <alignment vertical="center" wrapText="1"/>
      <protection locked="0"/>
    </xf>
    <xf numFmtId="3" fontId="2" fillId="0" borderId="15" xfId="1" applyNumberFormat="1" applyFont="1" applyFill="1" applyBorder="1" applyAlignment="1">
      <alignment horizontal="right" vertical="center"/>
    </xf>
    <xf numFmtId="1" fontId="2" fillId="0" borderId="15" xfId="0" applyNumberFormat="1" applyFont="1" applyFill="1" applyBorder="1" applyAlignment="1">
      <alignment horizontal="right" vertical="center" wrapText="1"/>
      <protection locked="0"/>
    </xf>
    <xf numFmtId="1" fontId="2" fillId="2" borderId="15" xfId="0" applyNumberFormat="1" applyFont="1" applyFill="1" applyBorder="1" applyAlignment="1">
      <alignment horizontal="right" vertical="center"/>
      <protection locked="0"/>
    </xf>
    <xf numFmtId="3" fontId="2" fillId="0" borderId="0" xfId="1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  <protection locked="0"/>
    </xf>
    <xf numFmtId="4" fontId="4" fillId="0" borderId="15" xfId="1" applyNumberFormat="1" applyFont="1" applyFill="1" applyBorder="1" applyAlignment="1">
      <alignment horizontal="center" vertical="center" wrapText="1"/>
    </xf>
    <xf numFmtId="4" fontId="4" fillId="0" borderId="15" xfId="1" applyNumberFormat="1" applyFont="1" applyBorder="1" applyAlignment="1">
      <alignment horizontal="center" vertical="center" wrapText="1"/>
    </xf>
    <xf numFmtId="3" fontId="4" fillId="0" borderId="15" xfId="1" applyNumberFormat="1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 vertical="center" wrapText="1"/>
      <protection locked="0"/>
    </xf>
    <xf numFmtId="4" fontId="3" fillId="0" borderId="16" xfId="1" applyNumberFormat="1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  <protection locked="0"/>
    </xf>
    <xf numFmtId="166" fontId="2" fillId="2" borderId="15" xfId="1" applyNumberFormat="1" applyFont="1" applyFill="1" applyBorder="1" applyAlignment="1" applyProtection="1">
      <alignment vertical="center" wrapText="1"/>
      <protection locked="0"/>
    </xf>
    <xf numFmtId="3" fontId="2" fillId="2" borderId="11" xfId="0" applyNumberFormat="1" applyFont="1" applyFill="1" applyBorder="1" applyAlignment="1">
      <alignment vertical="center" wrapText="1"/>
      <protection locked="0"/>
    </xf>
    <xf numFmtId="3" fontId="2" fillId="2" borderId="8" xfId="0" applyNumberFormat="1" applyFont="1" applyFill="1" applyBorder="1" applyAlignment="1">
      <alignment vertical="center" wrapText="1"/>
      <protection locked="0"/>
    </xf>
    <xf numFmtId="166" fontId="2" fillId="2" borderId="15" xfId="1" applyNumberFormat="1" applyFont="1" applyFill="1" applyBorder="1" applyAlignment="1" applyProtection="1">
      <alignment horizontal="right" vertical="center" wrapText="1"/>
      <protection locked="0"/>
    </xf>
    <xf numFmtId="10" fontId="3" fillId="3" borderId="14" xfId="0" applyNumberFormat="1" applyFont="1" applyFill="1" applyBorder="1" applyAlignment="1">
      <alignment vertical="center"/>
      <protection locked="0"/>
    </xf>
    <xf numFmtId="3" fontId="3" fillId="4" borderId="15" xfId="0" applyNumberFormat="1" applyFont="1" applyFill="1" applyBorder="1" applyAlignment="1">
      <alignment vertical="center" wrapText="1"/>
      <protection locked="0"/>
    </xf>
    <xf numFmtId="10" fontId="3" fillId="4" borderId="15" xfId="0" applyNumberFormat="1" applyFont="1" applyFill="1" applyBorder="1" applyAlignment="1">
      <alignment vertical="center"/>
      <protection locked="0"/>
    </xf>
    <xf numFmtId="3" fontId="3" fillId="4" borderId="15" xfId="1" applyNumberFormat="1" applyFont="1" applyFill="1" applyBorder="1" applyAlignment="1">
      <alignment horizontal="right" vertical="center"/>
    </xf>
    <xf numFmtId="3" fontId="3" fillId="4" borderId="15" xfId="1" applyNumberFormat="1" applyFont="1" applyFill="1" applyBorder="1" applyAlignment="1">
      <alignment horizontal="left" vertical="center" wrapText="1"/>
    </xf>
    <xf numFmtId="3" fontId="3" fillId="4" borderId="15" xfId="1" applyNumberFormat="1" applyFont="1" applyFill="1" applyBorder="1" applyAlignment="1">
      <alignment horizontal="right" vertical="center" wrapText="1"/>
    </xf>
    <xf numFmtId="1" fontId="3" fillId="3" borderId="14" xfId="0" applyNumberFormat="1" applyFont="1" applyFill="1" applyBorder="1" applyAlignment="1">
      <alignment vertical="center"/>
      <protection locked="0"/>
    </xf>
    <xf numFmtId="164" fontId="3" fillId="3" borderId="14" xfId="0" applyNumberFormat="1" applyFont="1" applyFill="1" applyBorder="1" applyAlignment="1">
      <alignment horizontal="center" vertical="center" wrapText="1"/>
      <protection locked="0"/>
    </xf>
    <xf numFmtId="3" fontId="3" fillId="3" borderId="15" xfId="0" applyNumberFormat="1" applyFont="1" applyFill="1" applyBorder="1" applyAlignment="1">
      <alignment vertical="center" wrapText="1"/>
      <protection locked="0"/>
    </xf>
    <xf numFmtId="3" fontId="3" fillId="3" borderId="2" xfId="0" applyNumberFormat="1" applyFont="1" applyFill="1" applyBorder="1" applyAlignment="1">
      <alignment horizontal="right" vertical="center" wrapText="1"/>
      <protection locked="0"/>
    </xf>
    <xf numFmtId="3" fontId="3" fillId="3" borderId="1" xfId="0" applyNumberFormat="1" applyFont="1" applyFill="1" applyBorder="1" applyAlignment="1">
      <alignment vertical="center" wrapText="1"/>
      <protection locked="0"/>
    </xf>
    <xf numFmtId="10" fontId="3" fillId="3" borderId="1" xfId="0" applyNumberFormat="1" applyFont="1" applyFill="1" applyBorder="1" applyAlignment="1">
      <alignment vertical="center"/>
      <protection locked="0"/>
    </xf>
    <xf numFmtId="1" fontId="3" fillId="0" borderId="16" xfId="0" applyNumberFormat="1" applyFont="1" applyFill="1" applyBorder="1" applyAlignment="1">
      <alignment horizontal="center" vertical="center" wrapText="1"/>
      <protection locked="0"/>
    </xf>
    <xf numFmtId="1" fontId="2" fillId="0" borderId="13" xfId="0" applyNumberFormat="1" applyFont="1" applyFill="1" applyBorder="1" applyAlignment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nja\sanja\2024\DOZNAKI%202024\637-2024\maj\637-31.05.2024-so%20prenam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>
        <row r="1">
          <cell r="H1" t="str">
            <v>ОДОБРЕН буџет за 2024 година</v>
          </cell>
          <cell r="J1" t="str">
            <v xml:space="preserve">Реализација, заклучно со 31.05.2024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69"/>
  <sheetViews>
    <sheetView tabSelected="1" zoomScaleNormal="100" workbookViewId="0">
      <selection sqref="A1:F38"/>
    </sheetView>
  </sheetViews>
  <sheetFormatPr defaultRowHeight="15" x14ac:dyDescent="0.2"/>
  <cols>
    <col min="1" max="1" width="4.140625" style="2" customWidth="1"/>
    <col min="2" max="2" width="29.85546875" style="1" customWidth="1"/>
    <col min="3" max="3" width="19.42578125" style="1" customWidth="1"/>
    <col min="4" max="5" width="17.85546875" style="1" customWidth="1"/>
    <col min="6" max="6" width="12.42578125" style="1" bestFit="1" customWidth="1"/>
    <col min="7" max="7" width="9.140625" style="1"/>
    <col min="8" max="8" width="14.42578125" style="1" customWidth="1"/>
    <col min="9" max="9" width="9.140625" style="1"/>
    <col min="10" max="11" width="11.28515625" style="1" bestFit="1" customWidth="1"/>
    <col min="12" max="12" width="10.140625" style="1" bestFit="1" customWidth="1"/>
    <col min="13" max="16384" width="9.140625" style="1"/>
  </cols>
  <sheetData>
    <row r="1" spans="1:12" ht="60" x14ac:dyDescent="0.2">
      <c r="A1" s="56" t="s">
        <v>29</v>
      </c>
      <c r="B1" s="56"/>
      <c r="C1" s="39" t="s">
        <v>30</v>
      </c>
      <c r="D1" s="38" t="str">
        <f>[1]realizacija!J1</f>
        <v xml:space="preserve">Реализација, заклучно со 31.05.2024 година
</v>
      </c>
      <c r="E1" s="38" t="str">
        <f>[1]realizacija!L1</f>
        <v>Разлика (буџет-реализација)</v>
      </c>
      <c r="F1" s="38" t="str">
        <f>[1]realizacija!M1</f>
        <v>процент на реализ.</v>
      </c>
    </row>
    <row r="2" spans="1:12" s="33" customFormat="1" x14ac:dyDescent="0.2">
      <c r="A2" s="37">
        <v>1</v>
      </c>
      <c r="B2" s="37">
        <v>2</v>
      </c>
      <c r="C2" s="37">
        <v>3</v>
      </c>
      <c r="D2" s="36">
        <v>4</v>
      </c>
      <c r="E2" s="35" t="s">
        <v>28</v>
      </c>
      <c r="F2" s="34" t="s">
        <v>27</v>
      </c>
    </row>
    <row r="3" spans="1:12" x14ac:dyDescent="0.2">
      <c r="A3" s="45">
        <v>40</v>
      </c>
      <c r="B3" s="45" t="s">
        <v>7</v>
      </c>
      <c r="C3" s="45">
        <f>SUM(C4:C6)</f>
        <v>5842025000</v>
      </c>
      <c r="D3" s="45">
        <f t="shared" ref="D3:E3" si="0">SUM(D4:D6)</f>
        <v>2401252613</v>
      </c>
      <c r="E3" s="45">
        <f t="shared" si="0"/>
        <v>3440772387</v>
      </c>
      <c r="F3" s="46">
        <f>D3/C3</f>
        <v>0.41103086909076902</v>
      </c>
    </row>
    <row r="4" spans="1:12" x14ac:dyDescent="0.2">
      <c r="A4" s="31">
        <v>401</v>
      </c>
      <c r="B4" s="24" t="s">
        <v>26</v>
      </c>
      <c r="C4" s="40">
        <v>4004848000</v>
      </c>
      <c r="D4" s="23">
        <v>1654002175</v>
      </c>
      <c r="E4" s="23">
        <f>C4-D4</f>
        <v>2350845825</v>
      </c>
      <c r="F4" s="22">
        <f>D4/C4</f>
        <v>0.41299998776482905</v>
      </c>
      <c r="H4" s="32"/>
      <c r="J4" s="4"/>
      <c r="L4" s="4"/>
    </row>
    <row r="5" spans="1:12" ht="30" x14ac:dyDescent="0.2">
      <c r="A5" s="25">
        <v>402</v>
      </c>
      <c r="B5" s="24" t="s">
        <v>25</v>
      </c>
      <c r="C5" s="40">
        <v>1758177000</v>
      </c>
      <c r="D5" s="23">
        <v>746840295</v>
      </c>
      <c r="E5" s="23">
        <f t="shared" ref="E5:E6" si="1">C5-D5</f>
        <v>1011336705</v>
      </c>
      <c r="F5" s="22">
        <f t="shared" ref="F5:F6" si="2">D5/C5</f>
        <v>0.42478106299877655</v>
      </c>
      <c r="H5" s="32"/>
      <c r="J5" s="4"/>
      <c r="K5" s="4"/>
      <c r="L5" s="4"/>
    </row>
    <row r="6" spans="1:12" x14ac:dyDescent="0.2">
      <c r="A6" s="25">
        <v>404</v>
      </c>
      <c r="B6" s="24" t="s">
        <v>24</v>
      </c>
      <c r="C6" s="40">
        <v>79000000</v>
      </c>
      <c r="D6" s="23">
        <v>410143</v>
      </c>
      <c r="E6" s="23">
        <f t="shared" si="1"/>
        <v>78589857</v>
      </c>
      <c r="F6" s="22">
        <f t="shared" si="2"/>
        <v>5.1916835443037972E-3</v>
      </c>
    </row>
    <row r="7" spans="1:12" ht="45" x14ac:dyDescent="0.2">
      <c r="A7" s="45">
        <v>41</v>
      </c>
      <c r="B7" s="45" t="s">
        <v>6</v>
      </c>
      <c r="C7" s="45">
        <f>C8</f>
        <v>123958681</v>
      </c>
      <c r="D7" s="45">
        <f t="shared" ref="D7:E7" si="3">D8</f>
        <v>0</v>
      </c>
      <c r="E7" s="45">
        <f t="shared" si="3"/>
        <v>123958681</v>
      </c>
      <c r="F7" s="46">
        <f>D7/C7</f>
        <v>0</v>
      </c>
    </row>
    <row r="8" spans="1:12" x14ac:dyDescent="0.2">
      <c r="A8" s="31">
        <v>414</v>
      </c>
      <c r="B8" s="24" t="s">
        <v>23</v>
      </c>
      <c r="C8" s="40">
        <f>24058681+99900000</f>
        <v>123958681</v>
      </c>
      <c r="D8" s="23">
        <v>0</v>
      </c>
      <c r="E8" s="23">
        <f>C8-D8</f>
        <v>123958681</v>
      </c>
      <c r="F8" s="22">
        <f>D8/C8</f>
        <v>0</v>
      </c>
    </row>
    <row r="9" spans="1:12" x14ac:dyDescent="0.2">
      <c r="A9" s="45">
        <v>42</v>
      </c>
      <c r="B9" s="45" t="s">
        <v>5</v>
      </c>
      <c r="C9" s="45">
        <f>SUM(C10:C16)</f>
        <v>4992702344</v>
      </c>
      <c r="D9" s="45">
        <f t="shared" ref="D9:E9" si="4">SUM(D10:D16)</f>
        <v>1291191395</v>
      </c>
      <c r="E9" s="45">
        <f t="shared" si="4"/>
        <v>3701510949</v>
      </c>
      <c r="F9" s="46">
        <f>D9/C9</f>
        <v>0.25861573673657801</v>
      </c>
    </row>
    <row r="10" spans="1:12" x14ac:dyDescent="0.2">
      <c r="A10" s="28">
        <v>420</v>
      </c>
      <c r="B10" s="24" t="s">
        <v>22</v>
      </c>
      <c r="C10" s="40">
        <f>247975000+1700000+445000</f>
        <v>250120000</v>
      </c>
      <c r="D10" s="23">
        <f>94010215+336000</f>
        <v>94346215</v>
      </c>
      <c r="E10" s="23">
        <f>C10-D10</f>
        <v>155773785</v>
      </c>
      <c r="F10" s="22">
        <f>D10/C10</f>
        <v>0.37720380217495603</v>
      </c>
      <c r="H10" s="4"/>
    </row>
    <row r="11" spans="1:12" ht="30" x14ac:dyDescent="0.2">
      <c r="A11" s="28">
        <v>421</v>
      </c>
      <c r="B11" s="26" t="s">
        <v>21</v>
      </c>
      <c r="C11" s="40">
        <f>723086636+194500000+2000000</f>
        <v>919586636</v>
      </c>
      <c r="D11" s="23">
        <f>317923322+53120</f>
        <v>317976442</v>
      </c>
      <c r="E11" s="23">
        <f t="shared" ref="E11:E16" si="5">C11-D11</f>
        <v>601610194</v>
      </c>
      <c r="F11" s="22">
        <f t="shared" ref="F11:F16" si="6">D11/C11</f>
        <v>0.34578193021935127</v>
      </c>
    </row>
    <row r="12" spans="1:12" x14ac:dyDescent="0.2">
      <c r="A12" s="28">
        <v>423</v>
      </c>
      <c r="B12" s="26" t="s">
        <v>20</v>
      </c>
      <c r="C12" s="40">
        <f>764260938+264530689+114150000+6000000+113822000</f>
        <v>1262763627</v>
      </c>
      <c r="D12" s="23">
        <f>141199678+115404+86478+4210407+34810</f>
        <v>145646777</v>
      </c>
      <c r="E12" s="23">
        <f t="shared" si="5"/>
        <v>1117116850</v>
      </c>
      <c r="F12" s="22">
        <f t="shared" si="6"/>
        <v>0.11533969928007753</v>
      </c>
    </row>
    <row r="13" spans="1:12" ht="20.25" customHeight="1" x14ac:dyDescent="0.2">
      <c r="A13" s="28">
        <v>424</v>
      </c>
      <c r="B13" s="26" t="s">
        <v>19</v>
      </c>
      <c r="C13" s="40">
        <f>262069081+18000000+402150000</f>
        <v>682219081</v>
      </c>
      <c r="D13" s="23">
        <f>42182352+155980</f>
        <v>42338332</v>
      </c>
      <c r="E13" s="23">
        <f t="shared" si="5"/>
        <v>639880749</v>
      </c>
      <c r="F13" s="22">
        <f t="shared" si="6"/>
        <v>6.2059730047333575E-2</v>
      </c>
    </row>
    <row r="14" spans="1:12" x14ac:dyDescent="0.2">
      <c r="A14" s="28">
        <v>425</v>
      </c>
      <c r="B14" s="26" t="s">
        <v>18</v>
      </c>
      <c r="C14" s="40">
        <f>1048038000+900000+13565000</f>
        <v>1062503000</v>
      </c>
      <c r="D14" s="23">
        <f>434573886+428098+1677052</f>
        <v>436679036</v>
      </c>
      <c r="E14" s="23">
        <f t="shared" si="5"/>
        <v>625823964</v>
      </c>
      <c r="F14" s="22">
        <f t="shared" si="6"/>
        <v>0.41099087343753382</v>
      </c>
    </row>
    <row r="15" spans="1:12" x14ac:dyDescent="0.2">
      <c r="A15" s="28">
        <v>426</v>
      </c>
      <c r="B15" s="26" t="s">
        <v>17</v>
      </c>
      <c r="C15" s="40">
        <f>724810000+66700000</f>
        <v>791510000</v>
      </c>
      <c r="D15" s="23">
        <f>242852317+835308</f>
        <v>243687625</v>
      </c>
      <c r="E15" s="23">
        <f t="shared" si="5"/>
        <v>547822375</v>
      </c>
      <c r="F15" s="22">
        <f t="shared" si="6"/>
        <v>0.30787687458149615</v>
      </c>
    </row>
    <row r="16" spans="1:12" x14ac:dyDescent="0.2">
      <c r="A16" s="28">
        <v>427</v>
      </c>
      <c r="B16" s="26" t="s">
        <v>16</v>
      </c>
      <c r="C16" s="40">
        <v>24000000</v>
      </c>
      <c r="D16" s="23">
        <v>10516968</v>
      </c>
      <c r="E16" s="23">
        <f t="shared" si="5"/>
        <v>13483032</v>
      </c>
      <c r="F16" s="22">
        <f t="shared" si="6"/>
        <v>0.43820700000000001</v>
      </c>
    </row>
    <row r="17" spans="1:8" ht="30" x14ac:dyDescent="0.2">
      <c r="A17" s="47">
        <v>43</v>
      </c>
      <c r="B17" s="48" t="s">
        <v>4</v>
      </c>
      <c r="C17" s="49">
        <f>C18</f>
        <v>1620000000</v>
      </c>
      <c r="D17" s="49">
        <f t="shared" ref="D17:E17" si="7">D18</f>
        <v>171803579</v>
      </c>
      <c r="E17" s="49">
        <f t="shared" si="7"/>
        <v>1448196421</v>
      </c>
      <c r="F17" s="46">
        <f t="shared" ref="F17:F22" si="8">D17/C17</f>
        <v>0.10605159197530864</v>
      </c>
    </row>
    <row r="18" spans="1:8" ht="19.5" customHeight="1" x14ac:dyDescent="0.2">
      <c r="A18" s="30">
        <v>431</v>
      </c>
      <c r="B18" s="26" t="s">
        <v>15</v>
      </c>
      <c r="C18" s="43">
        <f>1020000000+600000000</f>
        <v>1620000000</v>
      </c>
      <c r="D18" s="29">
        <v>171803579</v>
      </c>
      <c r="E18" s="29">
        <f>C18-D18</f>
        <v>1448196421</v>
      </c>
      <c r="F18" s="22">
        <f t="shared" si="8"/>
        <v>0.10605159197530864</v>
      </c>
    </row>
    <row r="19" spans="1:8" ht="45" x14ac:dyDescent="0.2">
      <c r="A19" s="47">
        <v>44</v>
      </c>
      <c r="B19" s="48" t="s">
        <v>3</v>
      </c>
      <c r="C19" s="49">
        <f>C20</f>
        <v>527700000</v>
      </c>
      <c r="D19" s="49">
        <f t="shared" ref="D19:E19" si="9">D20</f>
        <v>219874995</v>
      </c>
      <c r="E19" s="49">
        <f t="shared" si="9"/>
        <v>307825005</v>
      </c>
      <c r="F19" s="46">
        <f t="shared" si="8"/>
        <v>0.41666665719158613</v>
      </c>
    </row>
    <row r="20" spans="1:8" x14ac:dyDescent="0.2">
      <c r="A20" s="30">
        <v>442</v>
      </c>
      <c r="B20" s="26" t="s">
        <v>14</v>
      </c>
      <c r="C20" s="40">
        <v>527700000</v>
      </c>
      <c r="D20" s="29">
        <v>219874995</v>
      </c>
      <c r="E20" s="29">
        <f>C20-D20</f>
        <v>307825005</v>
      </c>
      <c r="F20" s="22">
        <f t="shared" si="8"/>
        <v>0.41666665719158613</v>
      </c>
    </row>
    <row r="21" spans="1:8" x14ac:dyDescent="0.2">
      <c r="A21" s="45">
        <v>46</v>
      </c>
      <c r="B21" s="45" t="s">
        <v>2</v>
      </c>
      <c r="C21" s="45">
        <f>SUM(C22:C24)</f>
        <v>423424656</v>
      </c>
      <c r="D21" s="45">
        <f t="shared" ref="D21:E21" si="10">SUM(D22:D24)</f>
        <v>329513577</v>
      </c>
      <c r="E21" s="45">
        <f t="shared" si="10"/>
        <v>93911079</v>
      </c>
      <c r="F21" s="46">
        <f t="shared" si="8"/>
        <v>0.77821065053897098</v>
      </c>
    </row>
    <row r="22" spans="1:8" ht="30" x14ac:dyDescent="0.2">
      <c r="A22" s="23">
        <v>463</v>
      </c>
      <c r="B22" s="26" t="s">
        <v>13</v>
      </c>
      <c r="C22" s="40">
        <v>2600000</v>
      </c>
      <c r="D22" s="23">
        <v>1133500</v>
      </c>
      <c r="E22" s="23">
        <f>C22-D22</f>
        <v>1466500</v>
      </c>
      <c r="F22" s="22">
        <f t="shared" si="8"/>
        <v>0.43596153846153846</v>
      </c>
    </row>
    <row r="23" spans="1:8" x14ac:dyDescent="0.2">
      <c r="A23" s="28">
        <v>464</v>
      </c>
      <c r="B23" s="26" t="s">
        <v>12</v>
      </c>
      <c r="C23" s="40">
        <f>182202900+340000</f>
        <v>182542900</v>
      </c>
      <c r="D23" s="23">
        <v>90855221</v>
      </c>
      <c r="E23" s="23">
        <f>C23-D23</f>
        <v>91687679</v>
      </c>
      <c r="F23" s="22">
        <f t="shared" ref="F23:F24" si="11">D23/C23</f>
        <v>0.49771982914701146</v>
      </c>
    </row>
    <row r="24" spans="1:8" x14ac:dyDescent="0.2">
      <c r="A24" s="28">
        <v>465</v>
      </c>
      <c r="B24" s="26" t="s">
        <v>11</v>
      </c>
      <c r="C24" s="40">
        <f>202312445+35969311</f>
        <v>238281756</v>
      </c>
      <c r="D24" s="23">
        <f>201555545+35969311</f>
        <v>237524856</v>
      </c>
      <c r="E24" s="23">
        <f>C24-D24</f>
        <v>756900</v>
      </c>
      <c r="F24" s="22">
        <f t="shared" si="11"/>
        <v>0.99682350838475442</v>
      </c>
      <c r="H24" s="4"/>
    </row>
    <row r="25" spans="1:8" x14ac:dyDescent="0.2">
      <c r="A25" s="45">
        <v>48</v>
      </c>
      <c r="B25" s="45" t="s">
        <v>1</v>
      </c>
      <c r="C25" s="45">
        <f>SUM(C26:C28)</f>
        <v>6598649319</v>
      </c>
      <c r="D25" s="45">
        <f t="shared" ref="D25:E25" si="12">SUM(D26:D28)</f>
        <v>3949481015</v>
      </c>
      <c r="E25" s="45">
        <f t="shared" si="12"/>
        <v>2649168304</v>
      </c>
      <c r="F25" s="46">
        <f>D25/C25</f>
        <v>0.59852870247672574</v>
      </c>
    </row>
    <row r="26" spans="1:8" ht="30" x14ac:dyDescent="0.2">
      <c r="A26" s="27">
        <v>480</v>
      </c>
      <c r="B26" s="26" t="s">
        <v>10</v>
      </c>
      <c r="C26" s="40">
        <f>5389540326+216750000</f>
        <v>5606290326</v>
      </c>
      <c r="D26" s="23">
        <v>3881426856</v>
      </c>
      <c r="E26" s="23">
        <f>C26-D26</f>
        <v>1724863470</v>
      </c>
      <c r="F26" s="22">
        <f>D26/C26</f>
        <v>0.6923342585380049</v>
      </c>
    </row>
    <row r="27" spans="1:8" x14ac:dyDescent="0.2">
      <c r="A27" s="25">
        <v>482</v>
      </c>
      <c r="B27" s="24" t="s">
        <v>9</v>
      </c>
      <c r="C27" s="40">
        <f>267780993+349350000+371828000</f>
        <v>988958993</v>
      </c>
      <c r="D27" s="23">
        <v>68054159</v>
      </c>
      <c r="E27" s="23">
        <f t="shared" ref="E27:E28" si="13">C27-D27</f>
        <v>920904834</v>
      </c>
      <c r="F27" s="22">
        <f t="shared" ref="F27:F28" si="14">D27/C27</f>
        <v>6.8813934128409304E-2</v>
      </c>
    </row>
    <row r="28" spans="1:8" x14ac:dyDescent="0.2">
      <c r="A28" s="25">
        <v>483</v>
      </c>
      <c r="B28" s="24" t="s">
        <v>8</v>
      </c>
      <c r="C28" s="40">
        <v>3400000</v>
      </c>
      <c r="D28" s="23"/>
      <c r="E28" s="23">
        <f t="shared" si="13"/>
        <v>3400000</v>
      </c>
      <c r="F28" s="22">
        <f t="shared" si="14"/>
        <v>0</v>
      </c>
    </row>
    <row r="29" spans="1:8" s="5" customFormat="1" x14ac:dyDescent="0.2">
      <c r="A29" s="50"/>
      <c r="B29" s="51" t="s">
        <v>0</v>
      </c>
      <c r="C29" s="52">
        <f>C25+C21+C19+C17+C9+C7+C3</f>
        <v>20128460000</v>
      </c>
      <c r="D29" s="52">
        <f t="shared" ref="D29:E29" si="15">D25+D21+D19+D17+D9+D7+D3</f>
        <v>8363117174</v>
      </c>
      <c r="E29" s="52">
        <f t="shared" si="15"/>
        <v>11765342826</v>
      </c>
      <c r="F29" s="44">
        <f>D29/C29</f>
        <v>0.4154871845138674</v>
      </c>
    </row>
    <row r="30" spans="1:8" x14ac:dyDescent="0.2">
      <c r="A30" s="57"/>
      <c r="B30" s="57"/>
      <c r="C30" s="57"/>
      <c r="D30" s="57"/>
      <c r="E30" s="57"/>
      <c r="F30" s="57"/>
    </row>
    <row r="31" spans="1:8" x14ac:dyDescent="0.2">
      <c r="A31" s="21">
        <v>40</v>
      </c>
      <c r="B31" s="20" t="s">
        <v>7</v>
      </c>
      <c r="C31" s="41">
        <f>C3</f>
        <v>5842025000</v>
      </c>
      <c r="D31" s="19">
        <f>D3</f>
        <v>2401252613</v>
      </c>
      <c r="E31" s="19">
        <f>C31-D31</f>
        <v>3440772387</v>
      </c>
      <c r="F31" s="18">
        <f>D31/C31</f>
        <v>0.41103086909076902</v>
      </c>
    </row>
    <row r="32" spans="1:8" ht="30" x14ac:dyDescent="0.2">
      <c r="A32" s="17">
        <v>41</v>
      </c>
      <c r="B32" s="16" t="s">
        <v>6</v>
      </c>
      <c r="C32" s="42">
        <f>C7</f>
        <v>123958681</v>
      </c>
      <c r="D32" s="15">
        <f>D7</f>
        <v>0</v>
      </c>
      <c r="E32" s="15">
        <f t="shared" ref="E32:E37" si="16">C32-D32</f>
        <v>123958681</v>
      </c>
      <c r="F32" s="11">
        <f t="shared" ref="F32:F37" si="17">D32/C32</f>
        <v>0</v>
      </c>
    </row>
    <row r="33" spans="1:10" x14ac:dyDescent="0.2">
      <c r="A33" s="17">
        <v>42</v>
      </c>
      <c r="B33" s="16" t="s">
        <v>5</v>
      </c>
      <c r="C33" s="42">
        <f>C9</f>
        <v>4992702344</v>
      </c>
      <c r="D33" s="12">
        <f>D9</f>
        <v>1291191395</v>
      </c>
      <c r="E33" s="15">
        <f t="shared" si="16"/>
        <v>3701510949</v>
      </c>
      <c r="F33" s="11">
        <f t="shared" si="17"/>
        <v>0.25861573673657801</v>
      </c>
    </row>
    <row r="34" spans="1:10" ht="24.75" customHeight="1" x14ac:dyDescent="0.2">
      <c r="A34" s="14">
        <v>43</v>
      </c>
      <c r="B34" s="16" t="s">
        <v>4</v>
      </c>
      <c r="C34" s="42">
        <f>C17</f>
        <v>1620000000</v>
      </c>
      <c r="D34" s="12">
        <f>D17</f>
        <v>171803579</v>
      </c>
      <c r="E34" s="15">
        <f t="shared" si="16"/>
        <v>1448196421</v>
      </c>
      <c r="F34" s="11">
        <f t="shared" si="17"/>
        <v>0.10605159197530864</v>
      </c>
    </row>
    <row r="35" spans="1:10" ht="29.25" customHeight="1" x14ac:dyDescent="0.2">
      <c r="A35" s="14">
        <v>44</v>
      </c>
      <c r="B35" s="16" t="s">
        <v>3</v>
      </c>
      <c r="C35" s="42">
        <f>C19</f>
        <v>527700000</v>
      </c>
      <c r="D35" s="12">
        <f>D19</f>
        <v>219874995</v>
      </c>
      <c r="E35" s="15">
        <f t="shared" si="16"/>
        <v>307825005</v>
      </c>
      <c r="F35" s="11">
        <f t="shared" si="17"/>
        <v>0.41666665719158613</v>
      </c>
    </row>
    <row r="36" spans="1:10" x14ac:dyDescent="0.2">
      <c r="A36" s="14">
        <v>46</v>
      </c>
      <c r="B36" s="13" t="s">
        <v>2</v>
      </c>
      <c r="C36" s="12">
        <f>C21</f>
        <v>423424656</v>
      </c>
      <c r="D36" s="12">
        <f>D21</f>
        <v>329513577</v>
      </c>
      <c r="E36" s="15">
        <f t="shared" si="16"/>
        <v>93911079</v>
      </c>
      <c r="F36" s="11">
        <f t="shared" si="17"/>
        <v>0.77821065053897098</v>
      </c>
    </row>
    <row r="37" spans="1:10" x14ac:dyDescent="0.2">
      <c r="A37" s="10">
        <v>48</v>
      </c>
      <c r="B37" s="9" t="s">
        <v>1</v>
      </c>
      <c r="C37" s="8">
        <f>C25</f>
        <v>6598649319</v>
      </c>
      <c r="D37" s="8">
        <f>D25</f>
        <v>3949481015</v>
      </c>
      <c r="E37" s="7">
        <f t="shared" si="16"/>
        <v>2649168304</v>
      </c>
      <c r="F37" s="6">
        <f t="shared" si="17"/>
        <v>0.59852870247672574</v>
      </c>
    </row>
    <row r="38" spans="1:10" s="5" customFormat="1" x14ac:dyDescent="0.2">
      <c r="A38" s="58" t="s">
        <v>0</v>
      </c>
      <c r="B38" s="59"/>
      <c r="C38" s="53">
        <f>SUM(C31:C37)</f>
        <v>20128460000</v>
      </c>
      <c r="D38" s="54">
        <f>SUM(D31:D37)</f>
        <v>8363117174</v>
      </c>
      <c r="E38" s="54">
        <f>SUM(E31:E37)</f>
        <v>11765342826</v>
      </c>
      <c r="F38" s="55">
        <f>D38/C38</f>
        <v>0.4154871845138674</v>
      </c>
    </row>
    <row r="39" spans="1:10" x14ac:dyDescent="0.2">
      <c r="D39" s="4"/>
      <c r="E39" s="4"/>
    </row>
    <row r="40" spans="1:10" x14ac:dyDescent="0.2">
      <c r="D40" s="4"/>
      <c r="E40" s="4"/>
      <c r="J40" s="4"/>
    </row>
    <row r="41" spans="1:10" x14ac:dyDescent="0.2">
      <c r="C41" s="4"/>
      <c r="D41" s="4"/>
      <c r="E41" s="4"/>
    </row>
    <row r="42" spans="1:10" x14ac:dyDescent="0.2">
      <c r="D42" s="4"/>
      <c r="E42" s="4"/>
    </row>
    <row r="43" spans="1:10" x14ac:dyDescent="0.2">
      <c r="D43" s="4"/>
      <c r="E43" s="4"/>
    </row>
    <row r="44" spans="1:10" x14ac:dyDescent="0.2">
      <c r="D44" s="4"/>
      <c r="E44" s="4"/>
    </row>
    <row r="45" spans="1:10" x14ac:dyDescent="0.2">
      <c r="D45" s="4"/>
      <c r="E45" s="4"/>
    </row>
    <row r="46" spans="1:10" x14ac:dyDescent="0.2">
      <c r="D46" s="4"/>
      <c r="E46" s="4"/>
    </row>
    <row r="47" spans="1:10" x14ac:dyDescent="0.2">
      <c r="D47" s="4"/>
      <c r="E47" s="4"/>
    </row>
    <row r="48" spans="1:10" x14ac:dyDescent="0.2">
      <c r="D48" s="4"/>
      <c r="E48" s="4"/>
    </row>
    <row r="49" spans="4:5" x14ac:dyDescent="0.2">
      <c r="D49" s="4"/>
      <c r="E49" s="4"/>
    </row>
    <row r="50" spans="4:5" x14ac:dyDescent="0.2">
      <c r="D50" s="4"/>
      <c r="E50" s="4"/>
    </row>
    <row r="51" spans="4:5" x14ac:dyDescent="0.2">
      <c r="D51" s="4"/>
      <c r="E51" s="4"/>
    </row>
    <row r="52" spans="4:5" x14ac:dyDescent="0.2">
      <c r="D52" s="4"/>
      <c r="E52" s="4"/>
    </row>
    <row r="53" spans="4:5" x14ac:dyDescent="0.2">
      <c r="D53" s="4"/>
      <c r="E53" s="4"/>
    </row>
    <row r="54" spans="4:5" x14ac:dyDescent="0.2">
      <c r="D54" s="4"/>
      <c r="E54" s="4"/>
    </row>
    <row r="55" spans="4:5" x14ac:dyDescent="0.2">
      <c r="D55" s="4"/>
      <c r="E55" s="4"/>
    </row>
    <row r="56" spans="4:5" x14ac:dyDescent="0.2">
      <c r="D56" s="4"/>
      <c r="E56" s="4"/>
    </row>
    <row r="57" spans="4:5" x14ac:dyDescent="0.2">
      <c r="D57" s="4"/>
      <c r="E57" s="4"/>
    </row>
    <row r="58" spans="4:5" x14ac:dyDescent="0.2">
      <c r="D58" s="4"/>
      <c r="E58" s="4"/>
    </row>
    <row r="59" spans="4:5" x14ac:dyDescent="0.2">
      <c r="D59" s="4"/>
      <c r="E59" s="4"/>
    </row>
    <row r="60" spans="4:5" x14ac:dyDescent="0.2">
      <c r="D60" s="4"/>
      <c r="E60" s="4"/>
    </row>
    <row r="61" spans="4:5" x14ac:dyDescent="0.2">
      <c r="D61" s="4"/>
      <c r="E61" s="4"/>
    </row>
    <row r="62" spans="4:5" x14ac:dyDescent="0.2">
      <c r="D62" s="4"/>
      <c r="E62" s="4"/>
    </row>
    <row r="63" spans="4:5" x14ac:dyDescent="0.2">
      <c r="D63" s="4"/>
      <c r="E63" s="4"/>
    </row>
    <row r="64" spans="4:5" x14ac:dyDescent="0.2">
      <c r="D64" s="4"/>
      <c r="E64" s="4"/>
    </row>
    <row r="65" spans="4:5" x14ac:dyDescent="0.2">
      <c r="D65" s="4"/>
      <c r="E65" s="4"/>
    </row>
    <row r="66" spans="4:5" x14ac:dyDescent="0.2">
      <c r="D66" s="4"/>
      <c r="E66" s="4"/>
    </row>
    <row r="67" spans="4:5" x14ac:dyDescent="0.2">
      <c r="D67" s="4"/>
      <c r="E67" s="4"/>
    </row>
    <row r="68" spans="4:5" x14ac:dyDescent="0.2">
      <c r="D68" s="4"/>
      <c r="E68" s="4"/>
    </row>
    <row r="69" spans="4:5" x14ac:dyDescent="0.2">
      <c r="D69" s="4"/>
      <c r="E69" s="4"/>
    </row>
    <row r="70" spans="4:5" x14ac:dyDescent="0.2">
      <c r="D70" s="4"/>
      <c r="E70" s="4"/>
    </row>
    <row r="71" spans="4:5" x14ac:dyDescent="0.2">
      <c r="D71" s="4"/>
      <c r="E71" s="4"/>
    </row>
    <row r="72" spans="4:5" x14ac:dyDescent="0.2">
      <c r="D72" s="4"/>
      <c r="E72" s="4"/>
    </row>
    <row r="73" spans="4:5" x14ac:dyDescent="0.2">
      <c r="D73" s="4"/>
      <c r="E73" s="4"/>
    </row>
    <row r="74" spans="4:5" x14ac:dyDescent="0.2">
      <c r="D74" s="4"/>
      <c r="E74" s="4"/>
    </row>
    <row r="75" spans="4:5" x14ac:dyDescent="0.2">
      <c r="D75" s="4"/>
      <c r="E75" s="4"/>
    </row>
    <row r="76" spans="4:5" x14ac:dyDescent="0.2">
      <c r="D76" s="4"/>
      <c r="E76" s="4"/>
    </row>
    <row r="77" spans="4:5" x14ac:dyDescent="0.2">
      <c r="D77" s="4"/>
      <c r="E77" s="4"/>
    </row>
    <row r="78" spans="4:5" x14ac:dyDescent="0.2">
      <c r="D78" s="4"/>
      <c r="E78" s="4"/>
    </row>
    <row r="79" spans="4:5" x14ac:dyDescent="0.2">
      <c r="D79" s="4"/>
      <c r="E79" s="4"/>
    </row>
    <row r="80" spans="4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  <row r="96" spans="4:5" x14ac:dyDescent="0.2">
      <c r="D96" s="4"/>
      <c r="E96" s="4"/>
    </row>
    <row r="97" spans="4:5" x14ac:dyDescent="0.2">
      <c r="D97" s="4"/>
      <c r="E97" s="4"/>
    </row>
    <row r="98" spans="4:5" x14ac:dyDescent="0.2">
      <c r="D98" s="4"/>
      <c r="E98" s="4"/>
    </row>
    <row r="99" spans="4:5" x14ac:dyDescent="0.2">
      <c r="D99" s="4"/>
      <c r="E99" s="4"/>
    </row>
    <row r="100" spans="4:5" x14ac:dyDescent="0.2">
      <c r="D100" s="4"/>
      <c r="E100" s="4"/>
    </row>
    <row r="101" spans="4:5" x14ac:dyDescent="0.2">
      <c r="D101" s="4"/>
      <c r="E101" s="4"/>
    </row>
    <row r="102" spans="4:5" x14ac:dyDescent="0.2">
      <c r="D102" s="4"/>
      <c r="E102" s="4"/>
    </row>
    <row r="103" spans="4:5" x14ac:dyDescent="0.2">
      <c r="D103" s="4"/>
      <c r="E103" s="4"/>
    </row>
    <row r="104" spans="4:5" x14ac:dyDescent="0.2">
      <c r="D104" s="4"/>
      <c r="E104" s="4"/>
    </row>
    <row r="105" spans="4:5" x14ac:dyDescent="0.2">
      <c r="D105" s="4"/>
      <c r="E105" s="4"/>
    </row>
    <row r="106" spans="4:5" x14ac:dyDescent="0.2">
      <c r="D106" s="4"/>
      <c r="E106" s="4"/>
    </row>
    <row r="107" spans="4:5" x14ac:dyDescent="0.2">
      <c r="D107" s="4"/>
      <c r="E107" s="4"/>
    </row>
    <row r="108" spans="4:5" x14ac:dyDescent="0.2">
      <c r="D108" s="4"/>
      <c r="E108" s="4"/>
    </row>
    <row r="109" spans="4:5" x14ac:dyDescent="0.2">
      <c r="D109" s="4"/>
      <c r="E109" s="4"/>
    </row>
    <row r="110" spans="4:5" x14ac:dyDescent="0.2">
      <c r="D110" s="4"/>
      <c r="E110" s="4"/>
    </row>
    <row r="111" spans="4:5" x14ac:dyDescent="0.2">
      <c r="D111" s="4"/>
      <c r="E111" s="4"/>
    </row>
    <row r="112" spans="4:5" x14ac:dyDescent="0.2">
      <c r="D112" s="4"/>
      <c r="E112" s="4"/>
    </row>
    <row r="113" spans="4:5" x14ac:dyDescent="0.2">
      <c r="D113" s="4"/>
      <c r="E113" s="4"/>
    </row>
    <row r="114" spans="4:5" x14ac:dyDescent="0.2">
      <c r="D114" s="4"/>
      <c r="E114" s="4"/>
    </row>
    <row r="115" spans="4:5" x14ac:dyDescent="0.2">
      <c r="D115" s="4"/>
      <c r="E115" s="4"/>
    </row>
    <row r="116" spans="4:5" x14ac:dyDescent="0.2">
      <c r="D116" s="4"/>
      <c r="E116" s="4"/>
    </row>
    <row r="117" spans="4:5" x14ac:dyDescent="0.2">
      <c r="D117" s="4"/>
      <c r="E117" s="4"/>
    </row>
    <row r="118" spans="4:5" x14ac:dyDescent="0.2">
      <c r="D118" s="4"/>
      <c r="E118" s="4"/>
    </row>
    <row r="119" spans="4:5" x14ac:dyDescent="0.2">
      <c r="D119" s="4"/>
      <c r="E119" s="4"/>
    </row>
    <row r="120" spans="4:5" x14ac:dyDescent="0.2">
      <c r="D120" s="4"/>
      <c r="E120" s="4"/>
    </row>
    <row r="121" spans="4:5" x14ac:dyDescent="0.2">
      <c r="D121" s="4"/>
      <c r="E121" s="4"/>
    </row>
    <row r="122" spans="4:5" x14ac:dyDescent="0.2">
      <c r="D122" s="4"/>
      <c r="E122" s="4"/>
    </row>
    <row r="123" spans="4:5" x14ac:dyDescent="0.2">
      <c r="D123" s="4"/>
      <c r="E123" s="4"/>
    </row>
    <row r="124" spans="4:5" x14ac:dyDescent="0.2">
      <c r="D124" s="4"/>
      <c r="E124" s="4"/>
    </row>
    <row r="125" spans="4:5" x14ac:dyDescent="0.2">
      <c r="D125" s="4"/>
      <c r="E125" s="4"/>
    </row>
    <row r="126" spans="4:5" x14ac:dyDescent="0.2">
      <c r="D126" s="4"/>
      <c r="E126" s="4"/>
    </row>
    <row r="127" spans="4:5" x14ac:dyDescent="0.2">
      <c r="D127" s="4"/>
      <c r="E127" s="4"/>
    </row>
    <row r="128" spans="4:5" x14ac:dyDescent="0.2">
      <c r="D128" s="4"/>
      <c r="E128" s="4"/>
    </row>
    <row r="129" spans="4:5" x14ac:dyDescent="0.2">
      <c r="D129" s="4"/>
      <c r="E129" s="4"/>
    </row>
    <row r="130" spans="4:5" x14ac:dyDescent="0.2">
      <c r="D130" s="4"/>
      <c r="E130" s="4"/>
    </row>
    <row r="131" spans="4:5" x14ac:dyDescent="0.2">
      <c r="D131" s="4"/>
      <c r="E131" s="4"/>
    </row>
    <row r="132" spans="4:5" x14ac:dyDescent="0.2">
      <c r="D132" s="4"/>
      <c r="E132" s="4"/>
    </row>
    <row r="133" spans="4:5" x14ac:dyDescent="0.2">
      <c r="D133" s="4"/>
      <c r="E133" s="4"/>
    </row>
    <row r="134" spans="4:5" x14ac:dyDescent="0.2">
      <c r="D134" s="4"/>
      <c r="E134" s="4"/>
    </row>
    <row r="135" spans="4:5" x14ac:dyDescent="0.2">
      <c r="D135" s="3"/>
    </row>
    <row r="136" spans="4:5" x14ac:dyDescent="0.2">
      <c r="D136" s="3"/>
    </row>
    <row r="137" spans="4:5" x14ac:dyDescent="0.2">
      <c r="D137" s="3"/>
    </row>
    <row r="138" spans="4:5" x14ac:dyDescent="0.2">
      <c r="D138" s="3"/>
    </row>
    <row r="139" spans="4:5" x14ac:dyDescent="0.2">
      <c r="D139" s="3"/>
    </row>
    <row r="140" spans="4:5" x14ac:dyDescent="0.2">
      <c r="D140" s="3"/>
    </row>
    <row r="141" spans="4:5" x14ac:dyDescent="0.2">
      <c r="D141" s="3"/>
    </row>
    <row r="142" spans="4:5" x14ac:dyDescent="0.2">
      <c r="D142" s="3"/>
    </row>
    <row r="143" spans="4:5" x14ac:dyDescent="0.2">
      <c r="D143" s="3"/>
    </row>
    <row r="144" spans="4:5" x14ac:dyDescent="0.2">
      <c r="D144" s="3"/>
    </row>
    <row r="145" spans="4:4" x14ac:dyDescent="0.2">
      <c r="D145" s="3"/>
    </row>
    <row r="146" spans="4:4" x14ac:dyDescent="0.2">
      <c r="D146" s="3"/>
    </row>
    <row r="147" spans="4:4" x14ac:dyDescent="0.2">
      <c r="D147" s="3"/>
    </row>
    <row r="148" spans="4:4" x14ac:dyDescent="0.2">
      <c r="D148" s="3"/>
    </row>
    <row r="149" spans="4:4" x14ac:dyDescent="0.2">
      <c r="D149" s="3"/>
    </row>
    <row r="150" spans="4:4" x14ac:dyDescent="0.2">
      <c r="D150" s="3"/>
    </row>
    <row r="151" spans="4:4" x14ac:dyDescent="0.2">
      <c r="D151" s="3"/>
    </row>
    <row r="152" spans="4:4" x14ac:dyDescent="0.2">
      <c r="D152" s="3"/>
    </row>
    <row r="153" spans="4:4" x14ac:dyDescent="0.2">
      <c r="D153" s="3"/>
    </row>
    <row r="154" spans="4:4" x14ac:dyDescent="0.2">
      <c r="D154" s="3"/>
    </row>
    <row r="155" spans="4:4" x14ac:dyDescent="0.2">
      <c r="D155" s="3"/>
    </row>
    <row r="156" spans="4:4" x14ac:dyDescent="0.2">
      <c r="D156" s="3"/>
    </row>
    <row r="157" spans="4:4" x14ac:dyDescent="0.2">
      <c r="D157" s="3"/>
    </row>
    <row r="158" spans="4:4" x14ac:dyDescent="0.2">
      <c r="D158" s="3"/>
    </row>
    <row r="159" spans="4:4" x14ac:dyDescent="0.2">
      <c r="D159" s="3"/>
    </row>
    <row r="160" spans="4:4" x14ac:dyDescent="0.2">
      <c r="D160" s="3"/>
    </row>
    <row r="161" spans="4:4" x14ac:dyDescent="0.2">
      <c r="D161" s="3"/>
    </row>
    <row r="162" spans="4:4" x14ac:dyDescent="0.2">
      <c r="D162" s="3"/>
    </row>
    <row r="163" spans="4:4" x14ac:dyDescent="0.2">
      <c r="D163" s="3"/>
    </row>
    <row r="164" spans="4:4" x14ac:dyDescent="0.2">
      <c r="D164" s="3"/>
    </row>
    <row r="165" spans="4:4" x14ac:dyDescent="0.2">
      <c r="D165" s="3"/>
    </row>
    <row r="166" spans="4:4" x14ac:dyDescent="0.2">
      <c r="D166" s="3"/>
    </row>
    <row r="167" spans="4:4" x14ac:dyDescent="0.2">
      <c r="D167" s="3"/>
    </row>
    <row r="168" spans="4:4" x14ac:dyDescent="0.2">
      <c r="D168" s="3"/>
    </row>
    <row r="169" spans="4:4" x14ac:dyDescent="0.2">
      <c r="D169" s="3"/>
    </row>
    <row r="170" spans="4:4" x14ac:dyDescent="0.2">
      <c r="D170" s="3"/>
    </row>
    <row r="171" spans="4:4" x14ac:dyDescent="0.2">
      <c r="D171" s="3"/>
    </row>
    <row r="172" spans="4:4" x14ac:dyDescent="0.2">
      <c r="D172" s="3"/>
    </row>
    <row r="173" spans="4:4" x14ac:dyDescent="0.2">
      <c r="D173" s="3"/>
    </row>
    <row r="174" spans="4:4" x14ac:dyDescent="0.2">
      <c r="D174" s="3"/>
    </row>
    <row r="175" spans="4:4" x14ac:dyDescent="0.2">
      <c r="D175" s="3"/>
    </row>
    <row r="176" spans="4:4" x14ac:dyDescent="0.2">
      <c r="D176" s="3"/>
    </row>
    <row r="177" spans="4:4" x14ac:dyDescent="0.2">
      <c r="D177" s="3"/>
    </row>
    <row r="178" spans="4:4" x14ac:dyDescent="0.2">
      <c r="D178" s="3"/>
    </row>
    <row r="179" spans="4:4" x14ac:dyDescent="0.2">
      <c r="D179" s="3"/>
    </row>
    <row r="180" spans="4:4" x14ac:dyDescent="0.2">
      <c r="D180" s="3"/>
    </row>
    <row r="181" spans="4:4" x14ac:dyDescent="0.2">
      <c r="D181" s="3"/>
    </row>
    <row r="182" spans="4:4" x14ac:dyDescent="0.2">
      <c r="D182" s="3"/>
    </row>
    <row r="183" spans="4:4" x14ac:dyDescent="0.2">
      <c r="D183" s="3"/>
    </row>
    <row r="184" spans="4:4" x14ac:dyDescent="0.2">
      <c r="D184" s="3"/>
    </row>
    <row r="185" spans="4:4" x14ac:dyDescent="0.2">
      <c r="D185" s="3"/>
    </row>
    <row r="186" spans="4:4" x14ac:dyDescent="0.2">
      <c r="D186" s="3"/>
    </row>
    <row r="187" spans="4:4" x14ac:dyDescent="0.2">
      <c r="D187" s="3"/>
    </row>
    <row r="188" spans="4:4" x14ac:dyDescent="0.2">
      <c r="D188" s="3"/>
    </row>
    <row r="189" spans="4:4" x14ac:dyDescent="0.2">
      <c r="D189" s="3"/>
    </row>
    <row r="190" spans="4:4" x14ac:dyDescent="0.2">
      <c r="D190" s="3"/>
    </row>
    <row r="191" spans="4:4" x14ac:dyDescent="0.2">
      <c r="D191" s="3"/>
    </row>
    <row r="192" spans="4:4" x14ac:dyDescent="0.2">
      <c r="D192" s="3"/>
    </row>
    <row r="193" spans="4:4" x14ac:dyDescent="0.2">
      <c r="D193" s="3"/>
    </row>
    <row r="194" spans="4:4" x14ac:dyDescent="0.2">
      <c r="D194" s="3"/>
    </row>
    <row r="195" spans="4:4" x14ac:dyDescent="0.2">
      <c r="D195" s="3"/>
    </row>
    <row r="196" spans="4:4" x14ac:dyDescent="0.2">
      <c r="D196" s="3"/>
    </row>
    <row r="197" spans="4:4" x14ac:dyDescent="0.2">
      <c r="D197" s="3"/>
    </row>
    <row r="198" spans="4:4" x14ac:dyDescent="0.2">
      <c r="D198" s="3"/>
    </row>
    <row r="199" spans="4:4" x14ac:dyDescent="0.2">
      <c r="D199" s="3"/>
    </row>
    <row r="200" spans="4:4" x14ac:dyDescent="0.2">
      <c r="D200" s="3"/>
    </row>
    <row r="201" spans="4:4" x14ac:dyDescent="0.2">
      <c r="D201" s="3"/>
    </row>
    <row r="202" spans="4:4" x14ac:dyDescent="0.2">
      <c r="D202" s="3"/>
    </row>
    <row r="203" spans="4:4" x14ac:dyDescent="0.2">
      <c r="D203" s="3"/>
    </row>
    <row r="204" spans="4:4" x14ac:dyDescent="0.2">
      <c r="D204" s="3"/>
    </row>
    <row r="205" spans="4:4" x14ac:dyDescent="0.2">
      <c r="D205" s="3"/>
    </row>
    <row r="206" spans="4:4" x14ac:dyDescent="0.2">
      <c r="D206" s="3"/>
    </row>
    <row r="207" spans="4:4" x14ac:dyDescent="0.2">
      <c r="D207" s="3"/>
    </row>
    <row r="208" spans="4:4" x14ac:dyDescent="0.2">
      <c r="D208" s="3"/>
    </row>
    <row r="209" spans="4:4" x14ac:dyDescent="0.2">
      <c r="D209" s="3"/>
    </row>
    <row r="210" spans="4:4" x14ac:dyDescent="0.2">
      <c r="D210" s="3"/>
    </row>
    <row r="211" spans="4:4" x14ac:dyDescent="0.2">
      <c r="D211" s="3"/>
    </row>
    <row r="212" spans="4:4" x14ac:dyDescent="0.2">
      <c r="D212" s="3"/>
    </row>
    <row r="213" spans="4:4" x14ac:dyDescent="0.2">
      <c r="D213" s="3"/>
    </row>
    <row r="214" spans="4:4" x14ac:dyDescent="0.2">
      <c r="D214" s="3"/>
    </row>
    <row r="215" spans="4:4" x14ac:dyDescent="0.2">
      <c r="D215" s="3"/>
    </row>
    <row r="216" spans="4:4" x14ac:dyDescent="0.2">
      <c r="D216" s="3"/>
    </row>
    <row r="217" spans="4:4" x14ac:dyDescent="0.2">
      <c r="D217" s="3"/>
    </row>
    <row r="218" spans="4:4" x14ac:dyDescent="0.2">
      <c r="D218" s="3"/>
    </row>
    <row r="219" spans="4:4" x14ac:dyDescent="0.2">
      <c r="D219" s="3"/>
    </row>
    <row r="220" spans="4:4" x14ac:dyDescent="0.2">
      <c r="D220" s="3"/>
    </row>
    <row r="221" spans="4:4" x14ac:dyDescent="0.2">
      <c r="D221" s="3"/>
    </row>
    <row r="222" spans="4:4" x14ac:dyDescent="0.2">
      <c r="D222" s="3"/>
    </row>
    <row r="223" spans="4:4" x14ac:dyDescent="0.2">
      <c r="D223" s="3"/>
    </row>
    <row r="224" spans="4:4" x14ac:dyDescent="0.2">
      <c r="D224" s="3"/>
    </row>
    <row r="225" spans="4:4" x14ac:dyDescent="0.2">
      <c r="D225" s="3"/>
    </row>
    <row r="226" spans="4:4" x14ac:dyDescent="0.2">
      <c r="D226" s="3"/>
    </row>
    <row r="227" spans="4:4" x14ac:dyDescent="0.2">
      <c r="D227" s="3"/>
    </row>
    <row r="228" spans="4:4" x14ac:dyDescent="0.2">
      <c r="D228" s="3"/>
    </row>
    <row r="229" spans="4:4" x14ac:dyDescent="0.2">
      <c r="D229" s="3"/>
    </row>
    <row r="230" spans="4:4" x14ac:dyDescent="0.2">
      <c r="D230" s="3"/>
    </row>
    <row r="231" spans="4:4" x14ac:dyDescent="0.2">
      <c r="D231" s="3"/>
    </row>
    <row r="232" spans="4:4" x14ac:dyDescent="0.2">
      <c r="D232" s="3"/>
    </row>
    <row r="233" spans="4:4" x14ac:dyDescent="0.2">
      <c r="D233" s="3"/>
    </row>
    <row r="234" spans="4:4" x14ac:dyDescent="0.2">
      <c r="D234" s="3"/>
    </row>
    <row r="235" spans="4:4" x14ac:dyDescent="0.2">
      <c r="D235" s="3"/>
    </row>
    <row r="236" spans="4:4" x14ac:dyDescent="0.2">
      <c r="D236" s="3"/>
    </row>
    <row r="237" spans="4:4" x14ac:dyDescent="0.2">
      <c r="D237" s="3"/>
    </row>
    <row r="238" spans="4:4" x14ac:dyDescent="0.2">
      <c r="D238" s="3"/>
    </row>
    <row r="239" spans="4:4" x14ac:dyDescent="0.2">
      <c r="D239" s="3"/>
    </row>
    <row r="240" spans="4:4" x14ac:dyDescent="0.2">
      <c r="D240" s="3"/>
    </row>
    <row r="241" spans="4:4" x14ac:dyDescent="0.2">
      <c r="D241" s="3"/>
    </row>
    <row r="242" spans="4:4" x14ac:dyDescent="0.2">
      <c r="D242" s="3"/>
    </row>
    <row r="243" spans="4:4" x14ac:dyDescent="0.2">
      <c r="D243" s="3"/>
    </row>
    <row r="244" spans="4:4" x14ac:dyDescent="0.2">
      <c r="D244" s="3"/>
    </row>
    <row r="245" spans="4:4" x14ac:dyDescent="0.2">
      <c r="D245" s="3"/>
    </row>
    <row r="246" spans="4:4" x14ac:dyDescent="0.2">
      <c r="D246" s="3"/>
    </row>
    <row r="247" spans="4:4" x14ac:dyDescent="0.2">
      <c r="D247" s="3"/>
    </row>
    <row r="248" spans="4:4" x14ac:dyDescent="0.2">
      <c r="D248" s="3"/>
    </row>
    <row r="249" spans="4:4" x14ac:dyDescent="0.2">
      <c r="D249" s="3"/>
    </row>
    <row r="250" spans="4:4" x14ac:dyDescent="0.2">
      <c r="D250" s="3"/>
    </row>
    <row r="251" spans="4:4" x14ac:dyDescent="0.2">
      <c r="D251" s="3"/>
    </row>
    <row r="252" spans="4:4" x14ac:dyDescent="0.2">
      <c r="D252" s="3"/>
    </row>
    <row r="253" spans="4:4" x14ac:dyDescent="0.2">
      <c r="D253" s="3"/>
    </row>
    <row r="254" spans="4:4" x14ac:dyDescent="0.2">
      <c r="D254" s="3"/>
    </row>
    <row r="255" spans="4:4" x14ac:dyDescent="0.2">
      <c r="D255" s="3"/>
    </row>
    <row r="256" spans="4:4" x14ac:dyDescent="0.2">
      <c r="D256" s="3"/>
    </row>
    <row r="257" spans="4:4" x14ac:dyDescent="0.2">
      <c r="D257" s="3"/>
    </row>
    <row r="258" spans="4:4" x14ac:dyDescent="0.2">
      <c r="D258" s="3"/>
    </row>
    <row r="259" spans="4:4" x14ac:dyDescent="0.2">
      <c r="D259" s="3"/>
    </row>
    <row r="260" spans="4:4" x14ac:dyDescent="0.2">
      <c r="D260" s="3"/>
    </row>
    <row r="261" spans="4:4" x14ac:dyDescent="0.2">
      <c r="D261" s="3"/>
    </row>
    <row r="262" spans="4:4" x14ac:dyDescent="0.2">
      <c r="D262" s="3"/>
    </row>
    <row r="263" spans="4:4" x14ac:dyDescent="0.2">
      <c r="D263" s="3"/>
    </row>
    <row r="264" spans="4:4" x14ac:dyDescent="0.2">
      <c r="D264" s="3"/>
    </row>
    <row r="265" spans="4:4" x14ac:dyDescent="0.2">
      <c r="D265" s="3"/>
    </row>
    <row r="266" spans="4:4" x14ac:dyDescent="0.2">
      <c r="D266" s="3"/>
    </row>
    <row r="267" spans="4:4" x14ac:dyDescent="0.2">
      <c r="D267" s="3"/>
    </row>
    <row r="268" spans="4:4" x14ac:dyDescent="0.2">
      <c r="D268" s="3"/>
    </row>
    <row r="269" spans="4:4" x14ac:dyDescent="0.2">
      <c r="D269" s="3"/>
    </row>
    <row r="270" spans="4:4" x14ac:dyDescent="0.2">
      <c r="D270" s="3"/>
    </row>
    <row r="271" spans="4:4" x14ac:dyDescent="0.2">
      <c r="D271" s="3"/>
    </row>
    <row r="272" spans="4:4" x14ac:dyDescent="0.2">
      <c r="D272" s="3"/>
    </row>
    <row r="273" spans="4:4" x14ac:dyDescent="0.2">
      <c r="D273" s="3"/>
    </row>
    <row r="274" spans="4:4" x14ac:dyDescent="0.2">
      <c r="D274" s="3"/>
    </row>
    <row r="275" spans="4:4" x14ac:dyDescent="0.2">
      <c r="D275" s="3"/>
    </row>
    <row r="276" spans="4:4" x14ac:dyDescent="0.2">
      <c r="D276" s="3"/>
    </row>
    <row r="277" spans="4:4" x14ac:dyDescent="0.2">
      <c r="D277" s="3"/>
    </row>
    <row r="278" spans="4:4" x14ac:dyDescent="0.2">
      <c r="D278" s="3"/>
    </row>
    <row r="279" spans="4:4" x14ac:dyDescent="0.2">
      <c r="D279" s="3"/>
    </row>
    <row r="280" spans="4:4" x14ac:dyDescent="0.2">
      <c r="D280" s="3"/>
    </row>
    <row r="281" spans="4:4" x14ac:dyDescent="0.2">
      <c r="D281" s="3"/>
    </row>
    <row r="282" spans="4:4" x14ac:dyDescent="0.2">
      <c r="D282" s="3"/>
    </row>
    <row r="283" spans="4:4" x14ac:dyDescent="0.2">
      <c r="D283" s="3"/>
    </row>
    <row r="284" spans="4:4" x14ac:dyDescent="0.2">
      <c r="D284" s="3"/>
    </row>
    <row r="285" spans="4:4" x14ac:dyDescent="0.2">
      <c r="D285" s="3"/>
    </row>
    <row r="286" spans="4:4" x14ac:dyDescent="0.2">
      <c r="D286" s="3"/>
    </row>
    <row r="287" spans="4:4" x14ac:dyDescent="0.2">
      <c r="D287" s="3"/>
    </row>
    <row r="288" spans="4:4" x14ac:dyDescent="0.2">
      <c r="D288" s="3"/>
    </row>
    <row r="289" spans="4:4" x14ac:dyDescent="0.2">
      <c r="D289" s="3"/>
    </row>
    <row r="290" spans="4:4" x14ac:dyDescent="0.2">
      <c r="D290" s="3"/>
    </row>
    <row r="291" spans="4:4" x14ac:dyDescent="0.2">
      <c r="D291" s="3"/>
    </row>
    <row r="292" spans="4:4" x14ac:dyDescent="0.2">
      <c r="D292" s="3"/>
    </row>
    <row r="293" spans="4:4" x14ac:dyDescent="0.2">
      <c r="D293" s="3"/>
    </row>
    <row r="294" spans="4:4" x14ac:dyDescent="0.2">
      <c r="D294" s="3"/>
    </row>
    <row r="295" spans="4:4" x14ac:dyDescent="0.2">
      <c r="D295" s="3"/>
    </row>
    <row r="296" spans="4:4" x14ac:dyDescent="0.2">
      <c r="D296" s="3"/>
    </row>
    <row r="297" spans="4:4" x14ac:dyDescent="0.2">
      <c r="D297" s="3"/>
    </row>
    <row r="298" spans="4:4" x14ac:dyDescent="0.2">
      <c r="D298" s="3"/>
    </row>
    <row r="299" spans="4:4" x14ac:dyDescent="0.2">
      <c r="D299" s="3"/>
    </row>
    <row r="300" spans="4:4" x14ac:dyDescent="0.2">
      <c r="D300" s="3"/>
    </row>
    <row r="301" spans="4:4" x14ac:dyDescent="0.2">
      <c r="D301" s="3"/>
    </row>
    <row r="302" spans="4:4" x14ac:dyDescent="0.2">
      <c r="D302" s="3"/>
    </row>
    <row r="303" spans="4:4" x14ac:dyDescent="0.2">
      <c r="D303" s="3"/>
    </row>
    <row r="304" spans="4:4" x14ac:dyDescent="0.2">
      <c r="D304" s="3"/>
    </row>
    <row r="305" spans="4:4" x14ac:dyDescent="0.2">
      <c r="D305" s="3"/>
    </row>
    <row r="306" spans="4:4" x14ac:dyDescent="0.2">
      <c r="D306" s="3"/>
    </row>
    <row r="307" spans="4:4" x14ac:dyDescent="0.2">
      <c r="D307" s="3"/>
    </row>
    <row r="308" spans="4:4" x14ac:dyDescent="0.2">
      <c r="D308" s="3"/>
    </row>
    <row r="309" spans="4:4" x14ac:dyDescent="0.2">
      <c r="D309" s="3"/>
    </row>
    <row r="310" spans="4:4" x14ac:dyDescent="0.2">
      <c r="D310" s="3"/>
    </row>
    <row r="311" spans="4:4" x14ac:dyDescent="0.2">
      <c r="D311" s="3"/>
    </row>
    <row r="312" spans="4:4" x14ac:dyDescent="0.2">
      <c r="D312" s="3"/>
    </row>
    <row r="313" spans="4:4" x14ac:dyDescent="0.2">
      <c r="D313" s="3"/>
    </row>
    <row r="314" spans="4:4" x14ac:dyDescent="0.2">
      <c r="D314" s="3"/>
    </row>
    <row r="315" spans="4:4" x14ac:dyDescent="0.2">
      <c r="D315" s="3"/>
    </row>
    <row r="316" spans="4:4" x14ac:dyDescent="0.2">
      <c r="D316" s="3"/>
    </row>
    <row r="317" spans="4:4" x14ac:dyDescent="0.2">
      <c r="D317" s="3"/>
    </row>
    <row r="318" spans="4:4" x14ac:dyDescent="0.2">
      <c r="D318" s="3"/>
    </row>
    <row r="319" spans="4:4" x14ac:dyDescent="0.2">
      <c r="D319" s="3"/>
    </row>
    <row r="320" spans="4:4" x14ac:dyDescent="0.2">
      <c r="D320" s="3"/>
    </row>
    <row r="321" spans="4:4" x14ac:dyDescent="0.2">
      <c r="D321" s="3"/>
    </row>
    <row r="322" spans="4:4" x14ac:dyDescent="0.2">
      <c r="D322" s="3"/>
    </row>
    <row r="323" spans="4:4" x14ac:dyDescent="0.2">
      <c r="D323" s="3"/>
    </row>
    <row r="324" spans="4:4" x14ac:dyDescent="0.2">
      <c r="D324" s="3"/>
    </row>
    <row r="325" spans="4:4" x14ac:dyDescent="0.2">
      <c r="D325" s="3"/>
    </row>
    <row r="326" spans="4:4" x14ac:dyDescent="0.2">
      <c r="D326" s="3"/>
    </row>
    <row r="327" spans="4:4" x14ac:dyDescent="0.2">
      <c r="D327" s="3"/>
    </row>
    <row r="328" spans="4:4" x14ac:dyDescent="0.2">
      <c r="D328" s="3"/>
    </row>
    <row r="329" spans="4:4" x14ac:dyDescent="0.2">
      <c r="D329" s="3"/>
    </row>
    <row r="330" spans="4:4" x14ac:dyDescent="0.2">
      <c r="D330" s="3"/>
    </row>
    <row r="331" spans="4:4" x14ac:dyDescent="0.2">
      <c r="D331" s="3"/>
    </row>
    <row r="332" spans="4:4" x14ac:dyDescent="0.2">
      <c r="D332" s="3"/>
    </row>
    <row r="333" spans="4:4" x14ac:dyDescent="0.2">
      <c r="D333" s="3"/>
    </row>
    <row r="334" spans="4:4" x14ac:dyDescent="0.2">
      <c r="D334" s="3"/>
    </row>
    <row r="335" spans="4:4" x14ac:dyDescent="0.2">
      <c r="D335" s="3"/>
    </row>
    <row r="336" spans="4:4" x14ac:dyDescent="0.2">
      <c r="D336" s="3"/>
    </row>
    <row r="337" spans="4:4" x14ac:dyDescent="0.2">
      <c r="D337" s="3"/>
    </row>
    <row r="338" spans="4:4" x14ac:dyDescent="0.2">
      <c r="D338" s="3"/>
    </row>
    <row r="339" spans="4:4" x14ac:dyDescent="0.2">
      <c r="D339" s="3"/>
    </row>
    <row r="340" spans="4:4" x14ac:dyDescent="0.2">
      <c r="D340" s="3"/>
    </row>
    <row r="341" spans="4:4" x14ac:dyDescent="0.2">
      <c r="D341" s="3"/>
    </row>
    <row r="342" spans="4:4" x14ac:dyDescent="0.2">
      <c r="D342" s="3"/>
    </row>
    <row r="343" spans="4:4" x14ac:dyDescent="0.2">
      <c r="D343" s="3"/>
    </row>
    <row r="344" spans="4:4" x14ac:dyDescent="0.2">
      <c r="D344" s="3"/>
    </row>
    <row r="345" spans="4:4" x14ac:dyDescent="0.2">
      <c r="D345" s="3"/>
    </row>
    <row r="346" spans="4:4" x14ac:dyDescent="0.2">
      <c r="D346" s="3"/>
    </row>
    <row r="347" spans="4:4" x14ac:dyDescent="0.2">
      <c r="D347" s="3"/>
    </row>
    <row r="348" spans="4:4" x14ac:dyDescent="0.2">
      <c r="D348" s="3"/>
    </row>
    <row r="349" spans="4:4" x14ac:dyDescent="0.2">
      <c r="D349" s="3"/>
    </row>
    <row r="350" spans="4:4" x14ac:dyDescent="0.2">
      <c r="D350" s="3"/>
    </row>
    <row r="351" spans="4:4" x14ac:dyDescent="0.2">
      <c r="D351" s="3"/>
    </row>
    <row r="352" spans="4:4" x14ac:dyDescent="0.2">
      <c r="D352" s="3"/>
    </row>
    <row r="353" spans="4:4" x14ac:dyDescent="0.2">
      <c r="D353" s="3"/>
    </row>
    <row r="354" spans="4:4" x14ac:dyDescent="0.2">
      <c r="D354" s="3"/>
    </row>
    <row r="355" spans="4:4" x14ac:dyDescent="0.2">
      <c r="D355" s="3"/>
    </row>
    <row r="356" spans="4:4" x14ac:dyDescent="0.2">
      <c r="D356" s="3"/>
    </row>
    <row r="357" spans="4:4" x14ac:dyDescent="0.2">
      <c r="D357" s="3"/>
    </row>
    <row r="358" spans="4:4" x14ac:dyDescent="0.2">
      <c r="D358" s="3"/>
    </row>
    <row r="359" spans="4:4" x14ac:dyDescent="0.2">
      <c r="D359" s="3"/>
    </row>
    <row r="360" spans="4:4" x14ac:dyDescent="0.2">
      <c r="D360" s="3"/>
    </row>
    <row r="361" spans="4:4" x14ac:dyDescent="0.2">
      <c r="D361" s="3"/>
    </row>
    <row r="362" spans="4:4" x14ac:dyDescent="0.2">
      <c r="D362" s="3"/>
    </row>
    <row r="363" spans="4:4" x14ac:dyDescent="0.2">
      <c r="D363" s="3"/>
    </row>
    <row r="364" spans="4:4" x14ac:dyDescent="0.2">
      <c r="D364" s="3"/>
    </row>
    <row r="365" spans="4:4" x14ac:dyDescent="0.2">
      <c r="D365" s="3"/>
    </row>
    <row r="366" spans="4:4" x14ac:dyDescent="0.2">
      <c r="D366" s="3"/>
    </row>
    <row r="367" spans="4:4" x14ac:dyDescent="0.2">
      <c r="D367" s="3"/>
    </row>
    <row r="368" spans="4:4" x14ac:dyDescent="0.2">
      <c r="D368" s="3"/>
    </row>
    <row r="369" spans="4:4" x14ac:dyDescent="0.2">
      <c r="D369" s="3"/>
    </row>
    <row r="370" spans="4:4" x14ac:dyDescent="0.2">
      <c r="D370" s="3"/>
    </row>
    <row r="371" spans="4:4" x14ac:dyDescent="0.2">
      <c r="D371" s="3"/>
    </row>
    <row r="372" spans="4:4" x14ac:dyDescent="0.2">
      <c r="D372" s="3"/>
    </row>
    <row r="373" spans="4:4" x14ac:dyDescent="0.2">
      <c r="D373" s="3"/>
    </row>
    <row r="374" spans="4:4" x14ac:dyDescent="0.2">
      <c r="D374" s="3"/>
    </row>
    <row r="375" spans="4:4" x14ac:dyDescent="0.2">
      <c r="D375" s="3"/>
    </row>
    <row r="376" spans="4:4" x14ac:dyDescent="0.2">
      <c r="D376" s="3"/>
    </row>
    <row r="377" spans="4:4" x14ac:dyDescent="0.2">
      <c r="D377" s="3"/>
    </row>
    <row r="378" spans="4:4" x14ac:dyDescent="0.2">
      <c r="D378" s="3"/>
    </row>
    <row r="379" spans="4:4" x14ac:dyDescent="0.2">
      <c r="D379" s="3"/>
    </row>
    <row r="380" spans="4:4" x14ac:dyDescent="0.2">
      <c r="D380" s="3"/>
    </row>
    <row r="381" spans="4:4" x14ac:dyDescent="0.2">
      <c r="D381" s="3"/>
    </row>
    <row r="382" spans="4:4" x14ac:dyDescent="0.2">
      <c r="D382" s="3"/>
    </row>
    <row r="383" spans="4:4" x14ac:dyDescent="0.2">
      <c r="D383" s="3"/>
    </row>
    <row r="384" spans="4:4" x14ac:dyDescent="0.2">
      <c r="D384" s="3"/>
    </row>
    <row r="385" spans="4:4" x14ac:dyDescent="0.2">
      <c r="D385" s="3"/>
    </row>
    <row r="386" spans="4:4" x14ac:dyDescent="0.2">
      <c r="D386" s="3"/>
    </row>
    <row r="387" spans="4:4" x14ac:dyDescent="0.2">
      <c r="D387" s="3"/>
    </row>
    <row r="388" spans="4:4" x14ac:dyDescent="0.2">
      <c r="D388" s="3"/>
    </row>
    <row r="389" spans="4:4" x14ac:dyDescent="0.2">
      <c r="D389" s="3"/>
    </row>
    <row r="390" spans="4:4" x14ac:dyDescent="0.2">
      <c r="D390" s="3"/>
    </row>
    <row r="391" spans="4:4" x14ac:dyDescent="0.2">
      <c r="D391" s="3"/>
    </row>
    <row r="392" spans="4:4" x14ac:dyDescent="0.2">
      <c r="D392" s="3"/>
    </row>
    <row r="393" spans="4:4" x14ac:dyDescent="0.2">
      <c r="D393" s="3"/>
    </row>
    <row r="394" spans="4:4" x14ac:dyDescent="0.2">
      <c r="D394" s="3"/>
    </row>
    <row r="395" spans="4:4" x14ac:dyDescent="0.2">
      <c r="D395" s="3"/>
    </row>
    <row r="396" spans="4:4" x14ac:dyDescent="0.2">
      <c r="D396" s="3"/>
    </row>
    <row r="397" spans="4:4" x14ac:dyDescent="0.2">
      <c r="D397" s="3"/>
    </row>
    <row r="398" spans="4:4" x14ac:dyDescent="0.2">
      <c r="D398" s="3"/>
    </row>
    <row r="399" spans="4:4" x14ac:dyDescent="0.2">
      <c r="D399" s="3"/>
    </row>
    <row r="400" spans="4:4" x14ac:dyDescent="0.2">
      <c r="D400" s="3"/>
    </row>
    <row r="401" spans="4:4" x14ac:dyDescent="0.2">
      <c r="D401" s="3"/>
    </row>
    <row r="402" spans="4:4" x14ac:dyDescent="0.2">
      <c r="D402" s="3"/>
    </row>
    <row r="403" spans="4:4" x14ac:dyDescent="0.2">
      <c r="D403" s="3"/>
    </row>
    <row r="404" spans="4:4" x14ac:dyDescent="0.2">
      <c r="D404" s="3"/>
    </row>
    <row r="405" spans="4:4" x14ac:dyDescent="0.2">
      <c r="D405" s="3"/>
    </row>
    <row r="406" spans="4:4" x14ac:dyDescent="0.2">
      <c r="D406" s="3"/>
    </row>
    <row r="407" spans="4:4" x14ac:dyDescent="0.2">
      <c r="D407" s="3"/>
    </row>
    <row r="408" spans="4:4" x14ac:dyDescent="0.2">
      <c r="D408" s="3"/>
    </row>
    <row r="409" spans="4:4" x14ac:dyDescent="0.2">
      <c r="D409" s="3"/>
    </row>
    <row r="410" spans="4:4" x14ac:dyDescent="0.2">
      <c r="D410" s="3"/>
    </row>
    <row r="411" spans="4:4" x14ac:dyDescent="0.2">
      <c r="D411" s="3"/>
    </row>
    <row r="412" spans="4:4" x14ac:dyDescent="0.2">
      <c r="D412" s="3"/>
    </row>
    <row r="413" spans="4:4" x14ac:dyDescent="0.2">
      <c r="D413" s="3"/>
    </row>
    <row r="414" spans="4:4" x14ac:dyDescent="0.2">
      <c r="D414" s="3"/>
    </row>
    <row r="415" spans="4:4" x14ac:dyDescent="0.2">
      <c r="D415" s="3"/>
    </row>
    <row r="416" spans="4:4" x14ac:dyDescent="0.2">
      <c r="D416" s="3"/>
    </row>
    <row r="417" spans="4:4" x14ac:dyDescent="0.2">
      <c r="D417" s="3"/>
    </row>
    <row r="418" spans="4:4" x14ac:dyDescent="0.2">
      <c r="D418" s="3"/>
    </row>
    <row r="419" spans="4:4" x14ac:dyDescent="0.2">
      <c r="D419" s="3"/>
    </row>
    <row r="420" spans="4:4" x14ac:dyDescent="0.2">
      <c r="D420" s="3"/>
    </row>
    <row r="421" spans="4:4" x14ac:dyDescent="0.2">
      <c r="D421" s="3"/>
    </row>
    <row r="422" spans="4:4" x14ac:dyDescent="0.2">
      <c r="D422" s="3"/>
    </row>
    <row r="423" spans="4:4" x14ac:dyDescent="0.2">
      <c r="D423" s="3"/>
    </row>
    <row r="424" spans="4:4" x14ac:dyDescent="0.2">
      <c r="D424" s="3"/>
    </row>
    <row r="425" spans="4:4" x14ac:dyDescent="0.2">
      <c r="D425" s="3"/>
    </row>
    <row r="426" spans="4:4" x14ac:dyDescent="0.2">
      <c r="D426" s="3"/>
    </row>
    <row r="427" spans="4:4" x14ac:dyDescent="0.2">
      <c r="D427" s="3"/>
    </row>
    <row r="428" spans="4:4" x14ac:dyDescent="0.2">
      <c r="D428" s="3"/>
    </row>
    <row r="429" spans="4:4" x14ac:dyDescent="0.2">
      <c r="D429" s="3"/>
    </row>
    <row r="430" spans="4:4" x14ac:dyDescent="0.2">
      <c r="D430" s="3"/>
    </row>
    <row r="431" spans="4:4" x14ac:dyDescent="0.2">
      <c r="D431" s="3"/>
    </row>
    <row r="432" spans="4:4" x14ac:dyDescent="0.2">
      <c r="D432" s="3"/>
    </row>
    <row r="433" spans="4:4" x14ac:dyDescent="0.2">
      <c r="D433" s="3"/>
    </row>
    <row r="434" spans="4:4" x14ac:dyDescent="0.2">
      <c r="D434" s="3"/>
    </row>
    <row r="435" spans="4:4" x14ac:dyDescent="0.2">
      <c r="D435" s="3"/>
    </row>
    <row r="436" spans="4:4" x14ac:dyDescent="0.2">
      <c r="D436" s="3"/>
    </row>
    <row r="437" spans="4:4" x14ac:dyDescent="0.2">
      <c r="D437" s="3"/>
    </row>
    <row r="438" spans="4:4" x14ac:dyDescent="0.2">
      <c r="D438" s="3"/>
    </row>
    <row r="439" spans="4:4" x14ac:dyDescent="0.2">
      <c r="D439" s="3"/>
    </row>
    <row r="440" spans="4:4" x14ac:dyDescent="0.2">
      <c r="D440" s="3"/>
    </row>
    <row r="441" spans="4:4" x14ac:dyDescent="0.2">
      <c r="D441" s="3"/>
    </row>
    <row r="442" spans="4:4" x14ac:dyDescent="0.2">
      <c r="D442" s="3"/>
    </row>
    <row r="443" spans="4:4" x14ac:dyDescent="0.2">
      <c r="D443" s="3"/>
    </row>
    <row r="444" spans="4:4" x14ac:dyDescent="0.2">
      <c r="D444" s="3"/>
    </row>
    <row r="445" spans="4:4" x14ac:dyDescent="0.2">
      <c r="D445" s="3"/>
    </row>
    <row r="446" spans="4:4" x14ac:dyDescent="0.2">
      <c r="D446" s="3"/>
    </row>
    <row r="447" spans="4:4" x14ac:dyDescent="0.2">
      <c r="D447" s="3"/>
    </row>
    <row r="448" spans="4:4" x14ac:dyDescent="0.2">
      <c r="D448" s="3"/>
    </row>
    <row r="449" spans="4:4" x14ac:dyDescent="0.2">
      <c r="D449" s="3"/>
    </row>
    <row r="450" spans="4:4" x14ac:dyDescent="0.2">
      <c r="D450" s="3"/>
    </row>
    <row r="451" spans="4:4" x14ac:dyDescent="0.2">
      <c r="D451" s="3"/>
    </row>
    <row r="452" spans="4:4" x14ac:dyDescent="0.2">
      <c r="D452" s="3"/>
    </row>
    <row r="453" spans="4:4" x14ac:dyDescent="0.2">
      <c r="D453" s="3"/>
    </row>
    <row r="454" spans="4:4" x14ac:dyDescent="0.2">
      <c r="D454" s="3"/>
    </row>
    <row r="455" spans="4:4" x14ac:dyDescent="0.2">
      <c r="D455" s="3"/>
    </row>
    <row r="456" spans="4:4" x14ac:dyDescent="0.2">
      <c r="D456" s="3"/>
    </row>
    <row r="457" spans="4:4" x14ac:dyDescent="0.2">
      <c r="D457" s="3"/>
    </row>
    <row r="458" spans="4:4" x14ac:dyDescent="0.2">
      <c r="D458" s="3"/>
    </row>
    <row r="459" spans="4:4" x14ac:dyDescent="0.2">
      <c r="D459" s="3"/>
    </row>
    <row r="460" spans="4:4" x14ac:dyDescent="0.2">
      <c r="D460" s="3"/>
    </row>
    <row r="461" spans="4:4" x14ac:dyDescent="0.2">
      <c r="D461" s="3"/>
    </row>
    <row r="462" spans="4:4" x14ac:dyDescent="0.2">
      <c r="D462" s="3"/>
    </row>
    <row r="463" spans="4:4" x14ac:dyDescent="0.2">
      <c r="D463" s="3"/>
    </row>
    <row r="464" spans="4:4" x14ac:dyDescent="0.2">
      <c r="D464" s="3"/>
    </row>
    <row r="465" spans="4:4" x14ac:dyDescent="0.2">
      <c r="D465" s="3"/>
    </row>
    <row r="466" spans="4:4" x14ac:dyDescent="0.2">
      <c r="D466" s="3"/>
    </row>
    <row r="467" spans="4:4" x14ac:dyDescent="0.2">
      <c r="D467" s="3"/>
    </row>
    <row r="468" spans="4:4" x14ac:dyDescent="0.2">
      <c r="D468" s="3"/>
    </row>
    <row r="469" spans="4:4" x14ac:dyDescent="0.2">
      <c r="D469" s="3"/>
    </row>
    <row r="470" spans="4:4" x14ac:dyDescent="0.2">
      <c r="D470" s="3"/>
    </row>
    <row r="471" spans="4:4" x14ac:dyDescent="0.2">
      <c r="D471" s="3"/>
    </row>
    <row r="472" spans="4:4" x14ac:dyDescent="0.2">
      <c r="D472" s="3"/>
    </row>
    <row r="473" spans="4:4" x14ac:dyDescent="0.2">
      <c r="D473" s="3"/>
    </row>
    <row r="474" spans="4:4" x14ac:dyDescent="0.2">
      <c r="D474" s="3"/>
    </row>
    <row r="475" spans="4:4" x14ac:dyDescent="0.2">
      <c r="D475" s="3"/>
    </row>
    <row r="476" spans="4:4" x14ac:dyDescent="0.2">
      <c r="D476" s="3"/>
    </row>
    <row r="477" spans="4:4" x14ac:dyDescent="0.2">
      <c r="D477" s="3"/>
    </row>
    <row r="478" spans="4:4" x14ac:dyDescent="0.2">
      <c r="D478" s="3"/>
    </row>
    <row r="479" spans="4:4" x14ac:dyDescent="0.2">
      <c r="D479" s="3"/>
    </row>
    <row r="480" spans="4:4" x14ac:dyDescent="0.2">
      <c r="D480" s="3"/>
    </row>
    <row r="481" spans="4:4" x14ac:dyDescent="0.2">
      <c r="D481" s="3"/>
    </row>
    <row r="482" spans="4:4" x14ac:dyDescent="0.2">
      <c r="D482" s="3"/>
    </row>
    <row r="483" spans="4:4" x14ac:dyDescent="0.2">
      <c r="D483" s="3"/>
    </row>
    <row r="484" spans="4:4" x14ac:dyDescent="0.2">
      <c r="D484" s="3"/>
    </row>
    <row r="485" spans="4:4" x14ac:dyDescent="0.2">
      <c r="D485" s="3"/>
    </row>
    <row r="486" spans="4:4" x14ac:dyDescent="0.2">
      <c r="D486" s="3"/>
    </row>
    <row r="487" spans="4:4" x14ac:dyDescent="0.2">
      <c r="D487" s="3"/>
    </row>
    <row r="488" spans="4:4" x14ac:dyDescent="0.2">
      <c r="D488" s="3"/>
    </row>
    <row r="489" spans="4:4" x14ac:dyDescent="0.2">
      <c r="D489" s="3"/>
    </row>
    <row r="490" spans="4:4" x14ac:dyDescent="0.2">
      <c r="D490" s="3"/>
    </row>
    <row r="491" spans="4:4" x14ac:dyDescent="0.2">
      <c r="D491" s="3"/>
    </row>
    <row r="492" spans="4:4" x14ac:dyDescent="0.2">
      <c r="D492" s="3"/>
    </row>
    <row r="493" spans="4:4" x14ac:dyDescent="0.2">
      <c r="D493" s="3"/>
    </row>
    <row r="494" spans="4:4" x14ac:dyDescent="0.2">
      <c r="D494" s="3"/>
    </row>
    <row r="495" spans="4:4" x14ac:dyDescent="0.2">
      <c r="D495" s="3"/>
    </row>
    <row r="496" spans="4:4" x14ac:dyDescent="0.2">
      <c r="D496" s="3"/>
    </row>
    <row r="497" spans="4:4" x14ac:dyDescent="0.2">
      <c r="D497" s="3"/>
    </row>
    <row r="498" spans="4:4" x14ac:dyDescent="0.2">
      <c r="D498" s="3"/>
    </row>
    <row r="499" spans="4:4" x14ac:dyDescent="0.2">
      <c r="D499" s="3"/>
    </row>
    <row r="500" spans="4:4" x14ac:dyDescent="0.2">
      <c r="D500" s="3"/>
    </row>
    <row r="501" spans="4:4" x14ac:dyDescent="0.2">
      <c r="D501" s="3"/>
    </row>
    <row r="502" spans="4:4" x14ac:dyDescent="0.2">
      <c r="D502" s="3"/>
    </row>
    <row r="503" spans="4:4" x14ac:dyDescent="0.2">
      <c r="D503" s="3"/>
    </row>
    <row r="504" spans="4:4" x14ac:dyDescent="0.2">
      <c r="D504" s="3"/>
    </row>
    <row r="505" spans="4:4" x14ac:dyDescent="0.2">
      <c r="D505" s="3"/>
    </row>
    <row r="506" spans="4:4" x14ac:dyDescent="0.2">
      <c r="D506" s="3"/>
    </row>
    <row r="507" spans="4:4" x14ac:dyDescent="0.2">
      <c r="D507" s="3"/>
    </row>
    <row r="508" spans="4:4" x14ac:dyDescent="0.2">
      <c r="D508" s="3"/>
    </row>
    <row r="509" spans="4:4" x14ac:dyDescent="0.2">
      <c r="D509" s="3"/>
    </row>
    <row r="510" spans="4:4" x14ac:dyDescent="0.2">
      <c r="D510" s="3"/>
    </row>
    <row r="511" spans="4:4" x14ac:dyDescent="0.2">
      <c r="D511" s="3"/>
    </row>
    <row r="512" spans="4:4" x14ac:dyDescent="0.2">
      <c r="D512" s="3"/>
    </row>
    <row r="513" spans="4:4" x14ac:dyDescent="0.2">
      <c r="D513" s="3"/>
    </row>
    <row r="514" spans="4:4" x14ac:dyDescent="0.2">
      <c r="D514" s="3"/>
    </row>
    <row r="515" spans="4:4" x14ac:dyDescent="0.2">
      <c r="D515" s="3"/>
    </row>
    <row r="516" spans="4:4" x14ac:dyDescent="0.2">
      <c r="D516" s="3"/>
    </row>
    <row r="517" spans="4:4" x14ac:dyDescent="0.2">
      <c r="D517" s="3"/>
    </row>
    <row r="518" spans="4:4" x14ac:dyDescent="0.2">
      <c r="D518" s="3"/>
    </row>
    <row r="519" spans="4:4" x14ac:dyDescent="0.2">
      <c r="D519" s="3"/>
    </row>
    <row r="520" spans="4:4" x14ac:dyDescent="0.2">
      <c r="D520" s="3"/>
    </row>
    <row r="521" spans="4:4" x14ac:dyDescent="0.2">
      <c r="D521" s="3"/>
    </row>
    <row r="522" spans="4:4" x14ac:dyDescent="0.2">
      <c r="D522" s="3"/>
    </row>
    <row r="523" spans="4:4" x14ac:dyDescent="0.2">
      <c r="D523" s="3"/>
    </row>
    <row r="524" spans="4:4" x14ac:dyDescent="0.2">
      <c r="D524" s="3"/>
    </row>
    <row r="525" spans="4:4" x14ac:dyDescent="0.2">
      <c r="D525" s="3"/>
    </row>
    <row r="526" spans="4:4" x14ac:dyDescent="0.2">
      <c r="D526" s="3"/>
    </row>
    <row r="527" spans="4:4" x14ac:dyDescent="0.2">
      <c r="D527" s="3"/>
    </row>
    <row r="528" spans="4:4" x14ac:dyDescent="0.2">
      <c r="D528" s="3"/>
    </row>
    <row r="529" spans="4:4" x14ac:dyDescent="0.2">
      <c r="D529" s="3"/>
    </row>
    <row r="530" spans="4:4" x14ac:dyDescent="0.2">
      <c r="D530" s="3"/>
    </row>
    <row r="531" spans="4:4" x14ac:dyDescent="0.2">
      <c r="D531" s="3"/>
    </row>
    <row r="532" spans="4:4" x14ac:dyDescent="0.2">
      <c r="D532" s="3"/>
    </row>
    <row r="533" spans="4:4" x14ac:dyDescent="0.2">
      <c r="D533" s="3"/>
    </row>
    <row r="534" spans="4:4" x14ac:dyDescent="0.2">
      <c r="D534" s="3"/>
    </row>
    <row r="535" spans="4:4" x14ac:dyDescent="0.2">
      <c r="D535" s="3"/>
    </row>
    <row r="536" spans="4:4" x14ac:dyDescent="0.2">
      <c r="D536" s="3"/>
    </row>
    <row r="537" spans="4:4" x14ac:dyDescent="0.2">
      <c r="D537" s="3"/>
    </row>
    <row r="538" spans="4:4" x14ac:dyDescent="0.2">
      <c r="D538" s="3"/>
    </row>
    <row r="539" spans="4:4" x14ac:dyDescent="0.2">
      <c r="D539" s="3"/>
    </row>
    <row r="540" spans="4:4" x14ac:dyDescent="0.2">
      <c r="D540" s="3"/>
    </row>
    <row r="541" spans="4:4" x14ac:dyDescent="0.2">
      <c r="D541" s="3"/>
    </row>
    <row r="542" spans="4:4" x14ac:dyDescent="0.2">
      <c r="D542" s="3"/>
    </row>
    <row r="543" spans="4:4" x14ac:dyDescent="0.2">
      <c r="D543" s="3"/>
    </row>
    <row r="544" spans="4:4" x14ac:dyDescent="0.2">
      <c r="D544" s="3"/>
    </row>
    <row r="545" spans="4:4" x14ac:dyDescent="0.2">
      <c r="D545" s="3"/>
    </row>
    <row r="546" spans="4:4" x14ac:dyDescent="0.2">
      <c r="D546" s="3"/>
    </row>
    <row r="547" spans="4:4" x14ac:dyDescent="0.2">
      <c r="D547" s="3"/>
    </row>
    <row r="548" spans="4:4" x14ac:dyDescent="0.2">
      <c r="D548" s="3"/>
    </row>
    <row r="549" spans="4:4" x14ac:dyDescent="0.2">
      <c r="D549" s="3"/>
    </row>
    <row r="550" spans="4:4" x14ac:dyDescent="0.2">
      <c r="D550" s="3"/>
    </row>
    <row r="551" spans="4:4" x14ac:dyDescent="0.2">
      <c r="D551" s="3"/>
    </row>
    <row r="552" spans="4:4" x14ac:dyDescent="0.2">
      <c r="D552" s="3"/>
    </row>
    <row r="553" spans="4:4" x14ac:dyDescent="0.2">
      <c r="D553" s="3"/>
    </row>
    <row r="554" spans="4:4" x14ac:dyDescent="0.2">
      <c r="D554" s="3"/>
    </row>
    <row r="555" spans="4:4" x14ac:dyDescent="0.2">
      <c r="D555" s="3"/>
    </row>
    <row r="556" spans="4:4" x14ac:dyDescent="0.2">
      <c r="D556" s="3"/>
    </row>
    <row r="557" spans="4:4" x14ac:dyDescent="0.2">
      <c r="D557" s="3"/>
    </row>
    <row r="558" spans="4:4" x14ac:dyDescent="0.2">
      <c r="D558" s="3"/>
    </row>
    <row r="559" spans="4:4" x14ac:dyDescent="0.2">
      <c r="D559" s="3"/>
    </row>
    <row r="560" spans="4:4" x14ac:dyDescent="0.2">
      <c r="D560" s="3"/>
    </row>
    <row r="561" spans="4:4" x14ac:dyDescent="0.2">
      <c r="D561" s="3"/>
    </row>
    <row r="562" spans="4:4" x14ac:dyDescent="0.2">
      <c r="D562" s="3"/>
    </row>
    <row r="563" spans="4:4" x14ac:dyDescent="0.2">
      <c r="D563" s="3"/>
    </row>
    <row r="564" spans="4:4" x14ac:dyDescent="0.2">
      <c r="D564" s="3"/>
    </row>
    <row r="565" spans="4:4" x14ac:dyDescent="0.2">
      <c r="D565" s="3"/>
    </row>
    <row r="566" spans="4:4" x14ac:dyDescent="0.2">
      <c r="D566" s="3"/>
    </row>
    <row r="567" spans="4:4" x14ac:dyDescent="0.2">
      <c r="D567" s="3"/>
    </row>
    <row r="568" spans="4:4" x14ac:dyDescent="0.2">
      <c r="D568" s="3"/>
    </row>
    <row r="569" spans="4:4" x14ac:dyDescent="0.2">
      <c r="D569" s="3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Министертсвото за одбрана за 2024 година
(збирно на ставки)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реал.закл.со 31.05.2024</vt:lpstr>
      <vt:lpstr>'реал.закл.со 31.05.2024'!Print_Area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sanja.kostadinova</dc:creator>
  <cp:lastModifiedBy>Dushko Avramovski</cp:lastModifiedBy>
  <cp:lastPrinted>2024-06-04T08:06:47Z</cp:lastPrinted>
  <dcterms:created xsi:type="dcterms:W3CDTF">2024-06-03T11:32:33Z</dcterms:created>
  <dcterms:modified xsi:type="dcterms:W3CDTF">2024-07-01T09:22:37Z</dcterms:modified>
</cp:coreProperties>
</file>