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Вк.буџет, закл.со 28.02.2025" sheetId="2" r:id="rId1"/>
    <sheet name="Sheet1" sheetId="1" r:id="rId2"/>
  </sheets>
  <externalReferences>
    <externalReference r:id="rId3"/>
  </externalReferences>
  <definedNames>
    <definedName name="_xlnm.Print_Area" localSheetId="0">'Вк.буџет, закл.со 28.02.2025'!$A$1:$F$39</definedName>
  </definedNames>
  <calcPr calcId="162913"/>
</workbook>
</file>

<file path=xl/calcChain.xml><?xml version="1.0" encoding="utf-8"?>
<calcChain xmlns="http://schemas.openxmlformats.org/spreadsheetml/2006/main">
  <c r="D12" i="2" l="1"/>
  <c r="C26" i="2"/>
  <c r="C27" i="2"/>
  <c r="C13" i="2"/>
  <c r="E13" i="2" s="1"/>
  <c r="C12" i="2"/>
  <c r="E12" i="2" s="1"/>
  <c r="C11" i="2"/>
  <c r="C10" i="2"/>
  <c r="C14" i="2"/>
  <c r="E14" i="2" s="1"/>
  <c r="D14" i="2"/>
  <c r="C15" i="2"/>
  <c r="D24" i="2"/>
  <c r="D15" i="2"/>
  <c r="F15" i="2" s="1"/>
  <c r="C24" i="2"/>
  <c r="C28" i="2"/>
  <c r="D27" i="2"/>
  <c r="E26" i="2"/>
  <c r="D26" i="2"/>
  <c r="D25" i="2"/>
  <c r="D37" i="2" s="1"/>
  <c r="E24" i="2"/>
  <c r="F24" i="2"/>
  <c r="D23" i="2"/>
  <c r="F23" i="2" s="1"/>
  <c r="C23" i="2"/>
  <c r="D22" i="2"/>
  <c r="C22" i="2"/>
  <c r="D21" i="2"/>
  <c r="D36" i="2" s="1"/>
  <c r="D20" i="2"/>
  <c r="C20" i="2"/>
  <c r="C35" i="2" s="1"/>
  <c r="D18" i="2"/>
  <c r="D17" i="2" s="1"/>
  <c r="C18" i="2"/>
  <c r="D16" i="2"/>
  <c r="F16" i="2" s="1"/>
  <c r="C16" i="2"/>
  <c r="D13" i="2"/>
  <c r="D11" i="2"/>
  <c r="E11" i="2" s="1"/>
  <c r="D10" i="2"/>
  <c r="F10" i="2" s="1"/>
  <c r="F8" i="2"/>
  <c r="E8" i="2"/>
  <c r="D8" i="2"/>
  <c r="C8" i="2"/>
  <c r="F7" i="2"/>
  <c r="E7" i="2"/>
  <c r="E32" i="2" s="1"/>
  <c r="D7" i="2"/>
  <c r="D32" i="2" s="1"/>
  <c r="C7" i="2"/>
  <c r="C32" i="2" s="1"/>
  <c r="F6" i="2"/>
  <c r="D6" i="2"/>
  <c r="C6" i="2"/>
  <c r="D5" i="2"/>
  <c r="E5" i="2" s="1"/>
  <c r="C5" i="2"/>
  <c r="D4" i="2"/>
  <c r="C4" i="2"/>
  <c r="C3" i="2" s="1"/>
  <c r="C31" i="2" s="1"/>
  <c r="E4" i="2" l="1"/>
  <c r="F5" i="2"/>
  <c r="C19" i="2"/>
  <c r="F20" i="2"/>
  <c r="F22" i="2"/>
  <c r="D3" i="2"/>
  <c r="F4" i="2"/>
  <c r="E20" i="2"/>
  <c r="E19" i="2" s="1"/>
  <c r="E6" i="2"/>
  <c r="F11" i="2"/>
  <c r="E16" i="2"/>
  <c r="F18" i="2"/>
  <c r="E23" i="2"/>
  <c r="F27" i="2"/>
  <c r="F13" i="2"/>
  <c r="C9" i="2"/>
  <c r="C33" i="2" s="1"/>
  <c r="E10" i="2"/>
  <c r="F26" i="2"/>
  <c r="C25" i="2"/>
  <c r="F25" i="2" s="1"/>
  <c r="E15" i="2"/>
  <c r="E27" i="2"/>
  <c r="F14" i="2"/>
  <c r="F12" i="2"/>
  <c r="F32" i="2"/>
  <c r="D34" i="2"/>
  <c r="D19" i="2"/>
  <c r="D9" i="2"/>
  <c r="E18" i="2"/>
  <c r="F21" i="2"/>
  <c r="E22" i="2"/>
  <c r="E21" i="2" s="1"/>
  <c r="E36" i="2" s="1"/>
  <c r="C17" i="2"/>
  <c r="C21" i="2"/>
  <c r="C36" i="2" s="1"/>
  <c r="F36" i="2" s="1"/>
  <c r="D31" i="2" l="1"/>
  <c r="F3" i="2"/>
  <c r="E3" i="2"/>
  <c r="E25" i="2"/>
  <c r="C37" i="2"/>
  <c r="E37" i="2" s="1"/>
  <c r="C34" i="2"/>
  <c r="E17" i="2"/>
  <c r="D33" i="2"/>
  <c r="D29" i="2"/>
  <c r="F9" i="2"/>
  <c r="F19" i="2"/>
  <c r="D35" i="2"/>
  <c r="C29" i="2"/>
  <c r="F17" i="2"/>
  <c r="F34" i="2"/>
  <c r="E9" i="2"/>
  <c r="F31" i="2" l="1"/>
  <c r="E31" i="2"/>
  <c r="F37" i="2"/>
  <c r="F33" i="2"/>
  <c r="D38" i="2"/>
  <c r="E33" i="2"/>
  <c r="E29" i="2"/>
  <c r="E34" i="2"/>
  <c r="C38" i="2"/>
  <c r="F35" i="2"/>
  <c r="E35" i="2"/>
  <c r="F29" i="2"/>
  <c r="E38" i="2" l="1"/>
  <c r="F38" i="2"/>
</calcChain>
</file>

<file path=xl/sharedStrings.xml><?xml version="1.0" encoding="utf-8"?>
<sst xmlns="http://schemas.openxmlformats.org/spreadsheetml/2006/main" count="42" uniqueCount="35">
  <si>
    <t>5(3-4)</t>
  </si>
  <si>
    <t>6(3/4)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</si>
  <si>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</si>
  <si>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</si>
  <si>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</si>
  <si>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</si>
  <si>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</si>
  <si>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</si>
  <si>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</si>
  <si>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</si>
  <si>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</si>
  <si>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</si>
  <si>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</si>
  <si>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</si>
  <si>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</si>
  <si>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</si>
  <si>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</si>
  <si>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</si>
  <si>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</si>
  <si>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</si>
  <si>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</si>
  <si>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</si>
  <si>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</si>
  <si>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</si>
  <si>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</si>
  <si>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</si>
  <si>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</si>
  <si>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</si>
  <si>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</si>
  <si>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</si>
  <si>
    <t>MIRATUAR Buxheti për vitin 2025</t>
  </si>
  <si>
    <t>ARTIKULLI</t>
  </si>
  <si>
    <t>Buxheti i MM,deri më 28.02.2025</t>
  </si>
  <si>
    <t>Diferenca (realizimi i buxhetit)</t>
  </si>
  <si>
    <t>përqindja e realizimit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</si>
</sst>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61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&#1041;&#1091;&#1119;&#1077;&#1090;%20&#1085;&#1072;%20&#1052;&#1054;,%20&#1079;&#1072;&#1082;&#1083;&#1091;&#1095;&#1085;&#1086;%20&#1089;&#1086;%2028.02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2025 година</v>
          </cell>
        </row>
        <row r="6">
          <cell r="H6">
            <v>594700000</v>
          </cell>
          <cell r="J6">
            <v>84772018</v>
          </cell>
        </row>
        <row r="11">
          <cell r="H11">
            <v>298845000</v>
          </cell>
          <cell r="J11">
            <v>34918110</v>
          </cell>
        </row>
        <row r="17">
          <cell r="H17">
            <v>17930000</v>
          </cell>
          <cell r="J17">
            <v>0</v>
          </cell>
        </row>
        <row r="20">
          <cell r="H20">
            <v>4245000</v>
          </cell>
          <cell r="J20">
            <v>203002</v>
          </cell>
        </row>
        <row r="28">
          <cell r="H28">
            <v>36115000</v>
          </cell>
          <cell r="J28">
            <v>3422285</v>
          </cell>
        </row>
        <row r="43">
          <cell r="H43">
            <v>18225000</v>
          </cell>
          <cell r="J43">
            <v>875594</v>
          </cell>
        </row>
        <row r="60">
          <cell r="H60">
            <v>61200000</v>
          </cell>
          <cell r="J60">
            <v>1205806</v>
          </cell>
        </row>
        <row r="72">
          <cell r="H72">
            <v>163150000</v>
          </cell>
          <cell r="J72">
            <v>20412393</v>
          </cell>
        </row>
        <row r="94">
          <cell r="H94">
            <v>11490000</v>
          </cell>
          <cell r="J94">
            <v>3019329</v>
          </cell>
        </row>
        <row r="101">
          <cell r="H101">
            <v>24000000</v>
          </cell>
          <cell r="J101">
            <v>3218103</v>
          </cell>
        </row>
        <row r="104">
          <cell r="H104">
            <v>2600000</v>
          </cell>
        </row>
        <row r="105">
          <cell r="J105">
            <v>333400</v>
          </cell>
        </row>
        <row r="106">
          <cell r="H106">
            <v>240903533</v>
          </cell>
          <cell r="J106">
            <v>25033252</v>
          </cell>
        </row>
        <row r="113">
          <cell r="H113">
            <v>94946467</v>
          </cell>
          <cell r="J113">
            <v>94946467</v>
          </cell>
          <cell r="L113">
            <v>0</v>
          </cell>
        </row>
        <row r="119">
          <cell r="H119">
            <v>29200000</v>
          </cell>
          <cell r="J119">
            <v>1990284</v>
          </cell>
        </row>
        <row r="128">
          <cell r="H128">
            <v>100000</v>
          </cell>
          <cell r="J128">
            <v>0</v>
          </cell>
        </row>
        <row r="130">
          <cell r="H130">
            <v>5000000</v>
          </cell>
          <cell r="J130">
            <v>0</v>
          </cell>
        </row>
        <row r="133">
          <cell r="H133">
            <v>700000</v>
          </cell>
          <cell r="J133">
            <v>0</v>
          </cell>
        </row>
        <row r="141">
          <cell r="H141">
            <v>92000000</v>
          </cell>
          <cell r="J141">
            <v>16596644</v>
          </cell>
        </row>
        <row r="144">
          <cell r="H144">
            <v>12500000</v>
          </cell>
          <cell r="J144">
            <v>2286302</v>
          </cell>
        </row>
        <row r="153">
          <cell r="H153">
            <v>40350000</v>
          </cell>
          <cell r="J153">
            <v>3029019</v>
          </cell>
        </row>
        <row r="162">
          <cell r="H162">
            <v>4400000</v>
          </cell>
          <cell r="J162">
            <v>315480</v>
          </cell>
        </row>
        <row r="166">
          <cell r="H166">
            <v>400000</v>
          </cell>
          <cell r="J166">
            <v>0</v>
          </cell>
        </row>
        <row r="170">
          <cell r="H170">
            <v>66850000</v>
          </cell>
          <cell r="J170">
            <v>11429332</v>
          </cell>
        </row>
        <row r="179">
          <cell r="H179">
            <v>208000000</v>
          </cell>
          <cell r="J179">
            <v>14834477</v>
          </cell>
        </row>
        <row r="185">
          <cell r="H185">
            <v>0</v>
          </cell>
          <cell r="J185">
            <v>0</v>
          </cell>
          <cell r="L185">
            <v>0</v>
          </cell>
        </row>
        <row r="190">
          <cell r="H190">
            <v>19000000</v>
          </cell>
          <cell r="J190">
            <v>835840</v>
          </cell>
        </row>
        <row r="196">
          <cell r="H196">
            <v>2000000</v>
          </cell>
        </row>
        <row r="201">
          <cell r="H201">
            <v>550000000</v>
          </cell>
          <cell r="J201">
            <v>42916667</v>
          </cell>
        </row>
        <row r="204">
          <cell r="H204">
            <v>0</v>
          </cell>
          <cell r="J204">
            <v>0</v>
          </cell>
          <cell r="L204">
            <v>0</v>
          </cell>
        </row>
        <row r="211">
          <cell r="H211">
            <v>530000000</v>
          </cell>
          <cell r="J211">
            <v>88333332</v>
          </cell>
        </row>
        <row r="216">
          <cell r="H216">
            <v>3583377000</v>
          </cell>
          <cell r="J216">
            <v>602533696</v>
          </cell>
        </row>
        <row r="220">
          <cell r="H220">
            <v>1774083000</v>
          </cell>
          <cell r="J220">
            <v>278339527</v>
          </cell>
        </row>
        <row r="226">
          <cell r="H226">
            <v>190000000</v>
          </cell>
          <cell r="J226">
            <v>147485</v>
          </cell>
        </row>
        <row r="230">
          <cell r="H230">
            <v>81641000</v>
          </cell>
          <cell r="J230">
            <v>24828984</v>
          </cell>
        </row>
        <row r="237">
          <cell r="H237">
            <v>20207000</v>
          </cell>
          <cell r="J237">
            <v>1080234</v>
          </cell>
        </row>
        <row r="243">
          <cell r="H243">
            <v>14410000</v>
          </cell>
          <cell r="J243">
            <v>3174431</v>
          </cell>
        </row>
        <row r="253">
          <cell r="H253">
            <v>707846000</v>
          </cell>
          <cell r="J253">
            <v>159789538</v>
          </cell>
        </row>
        <row r="263">
          <cell r="H263">
            <v>7604000</v>
          </cell>
          <cell r="J263">
            <v>696979</v>
          </cell>
        </row>
        <row r="270">
          <cell r="H270">
            <v>93650000</v>
          </cell>
          <cell r="J270">
            <v>17065547</v>
          </cell>
        </row>
        <row r="278">
          <cell r="H278">
            <v>0</v>
          </cell>
          <cell r="J278">
            <v>0</v>
          </cell>
          <cell r="L278">
            <v>0</v>
          </cell>
        </row>
        <row r="284">
          <cell r="H284">
            <v>89594000</v>
          </cell>
          <cell r="J284">
            <v>7059892</v>
          </cell>
        </row>
        <row r="292">
          <cell r="H292">
            <v>49236000</v>
          </cell>
          <cell r="J292">
            <v>0</v>
          </cell>
        </row>
        <row r="298">
          <cell r="H298">
            <v>11170000</v>
          </cell>
          <cell r="J298">
            <v>0</v>
          </cell>
        </row>
        <row r="306">
          <cell r="H306">
            <v>550000</v>
          </cell>
          <cell r="J306">
            <v>4890</v>
          </cell>
        </row>
        <row r="313">
          <cell r="H313">
            <v>697278000</v>
          </cell>
          <cell r="J313">
            <v>149949338</v>
          </cell>
        </row>
        <row r="329">
          <cell r="H329">
            <v>406433000</v>
          </cell>
          <cell r="J329">
            <v>45236320</v>
          </cell>
        </row>
        <row r="347">
          <cell r="H347">
            <v>22280000</v>
          </cell>
          <cell r="J347">
            <v>3507316</v>
          </cell>
        </row>
        <row r="358">
          <cell r="H358">
            <v>53034000</v>
          </cell>
          <cell r="J358">
            <v>423574</v>
          </cell>
        </row>
        <row r="373">
          <cell r="H373">
            <v>0</v>
          </cell>
          <cell r="J373">
            <v>0</v>
          </cell>
          <cell r="L373">
            <v>0</v>
          </cell>
        </row>
        <row r="379">
          <cell r="H379">
            <v>4809000000</v>
          </cell>
          <cell r="J379">
            <v>1716076813</v>
          </cell>
        </row>
        <row r="386">
          <cell r="H386">
            <v>0</v>
          </cell>
          <cell r="J386">
            <v>0</v>
          </cell>
          <cell r="L386">
            <v>0</v>
          </cell>
        </row>
        <row r="393">
          <cell r="J393">
            <v>20728240</v>
          </cell>
        </row>
        <row r="394">
          <cell r="H394">
            <v>135000000</v>
          </cell>
        </row>
        <row r="396">
          <cell r="H396">
            <v>70000000</v>
          </cell>
          <cell r="J396">
            <v>10433393</v>
          </cell>
        </row>
        <row r="405">
          <cell r="H405">
            <v>159414000</v>
          </cell>
          <cell r="J405">
            <v>28747610</v>
          </cell>
        </row>
        <row r="408">
          <cell r="H408">
            <v>360296000</v>
          </cell>
          <cell r="J408">
            <v>65253080</v>
          </cell>
        </row>
        <row r="413">
          <cell r="H413">
            <v>170000</v>
          </cell>
          <cell r="J413">
            <v>14632</v>
          </cell>
        </row>
        <row r="417">
          <cell r="H417">
            <v>42000000</v>
          </cell>
          <cell r="J417">
            <v>5952321</v>
          </cell>
        </row>
        <row r="425">
          <cell r="H425">
            <v>40020000</v>
          </cell>
          <cell r="J425">
            <v>3508660</v>
          </cell>
        </row>
        <row r="428">
          <cell r="H428">
            <v>500000</v>
          </cell>
          <cell r="J428">
            <v>0</v>
          </cell>
        </row>
        <row r="431">
          <cell r="H431">
            <v>2310000</v>
          </cell>
          <cell r="J431">
            <v>0</v>
          </cell>
        </row>
        <row r="436">
          <cell r="H436">
            <v>0</v>
          </cell>
          <cell r="J436">
            <v>0</v>
          </cell>
          <cell r="L436">
            <v>0</v>
          </cell>
        </row>
        <row r="439">
          <cell r="H439">
            <v>170000000</v>
          </cell>
          <cell r="J439">
            <v>0</v>
          </cell>
        </row>
        <row r="444">
          <cell r="H444">
            <v>1250000</v>
          </cell>
          <cell r="J444">
            <v>4800</v>
          </cell>
        </row>
        <row r="449">
          <cell r="H449">
            <v>1700000</v>
          </cell>
          <cell r="J449">
            <v>0</v>
          </cell>
        </row>
        <row r="456">
          <cell r="H456">
            <v>5950000</v>
          </cell>
          <cell r="J456">
            <v>290640</v>
          </cell>
        </row>
        <row r="463">
          <cell r="H463">
            <v>1600000</v>
          </cell>
          <cell r="J463">
            <v>39694</v>
          </cell>
        </row>
        <row r="470">
          <cell r="H470">
            <v>24500000</v>
          </cell>
          <cell r="J470">
            <v>2528103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zoomScaleNormal="100" workbookViewId="0">
      <selection activeCell="A38" sqref="A38:B38"/>
    </sheetView>
  </sheetViews>
  <sheetFormatPr defaultRowHeight="15" x14ac:dyDescent="0.25"/>
  <cols>
    <col min="1" max="1" width="4.140625" style="52" customWidth="1"/>
    <col min="2" max="2" width="29.85546875" style="56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45" x14ac:dyDescent="0.25">
      <c r="A1" s="57" t="s">
        <v>31</v>
      </c>
      <c r="B1" s="57"/>
      <c r="C1" s="1" t="s">
        <v>30</v>
      </c>
      <c r="D1" s="1" t="s">
        <v>32</v>
      </c>
      <c r="E1" s="1" t="s">
        <v>33</v>
      </c>
      <c r="F1" s="1" t="s">
        <v>34</v>
      </c>
    </row>
    <row r="2" spans="1:14" s="8" customFormat="1" x14ac:dyDescent="0.25">
      <c r="A2" s="3">
        <v>1</v>
      </c>
      <c r="B2" s="54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14" x14ac:dyDescent="0.25">
      <c r="A3" s="9">
        <v>40</v>
      </c>
      <c r="B3" s="9" t="s">
        <v>2</v>
      </c>
      <c r="C3" s="9">
        <f>SUM(C4:C6)</f>
        <v>6768435000</v>
      </c>
      <c r="D3" s="9">
        <f>SUM(D4:D6)</f>
        <v>1050755415</v>
      </c>
      <c r="E3" s="9">
        <f>SUM(E4:E6)</f>
        <v>5717679585</v>
      </c>
      <c r="F3" s="10">
        <f>D3/C3</f>
        <v>0.15524348169111471</v>
      </c>
    </row>
    <row r="4" spans="1:14" x14ac:dyDescent="0.25">
      <c r="A4" s="11">
        <v>401</v>
      </c>
      <c r="B4" s="12" t="s">
        <v>3</v>
      </c>
      <c r="C4" s="13">
        <f>[1]realizacija!H6+[1]realizacija!H141+[1]realizacija!H216+[1]realizacija!H394</f>
        <v>4405077000</v>
      </c>
      <c r="D4" s="13">
        <f>[1]realizacija!J6+[1]realizacija!J141+[1]realizacija!J216+[1]realizacija!J393</f>
        <v>724630598</v>
      </c>
      <c r="E4" s="13">
        <f t="shared" ref="E4:E27" si="0">C4-D4</f>
        <v>3680446402</v>
      </c>
      <c r="F4" s="14">
        <f t="shared" ref="F4:F29" si="1">D4/C4</f>
        <v>0.16449896290121602</v>
      </c>
      <c r="H4" s="15"/>
      <c r="J4" s="16"/>
      <c r="L4" s="16"/>
    </row>
    <row r="5" spans="1:14" ht="30" x14ac:dyDescent="0.25">
      <c r="A5" s="17">
        <v>402</v>
      </c>
      <c r="B5" s="12" t="s">
        <v>4</v>
      </c>
      <c r="C5" s="13">
        <f>[1]realizacija!H11+[1]realizacija!H144+[1]realizacija!H220+[1]realizacija!H396</f>
        <v>2155428000</v>
      </c>
      <c r="D5" s="13">
        <f>[1]realizacija!J11+[1]realizacija!J144+[1]realizacija!J220+[1]realizacija!J396</f>
        <v>325977332</v>
      </c>
      <c r="E5" s="13">
        <f t="shared" si="0"/>
        <v>1829450668</v>
      </c>
      <c r="F5" s="14">
        <f t="shared" si="1"/>
        <v>0.15123554672204315</v>
      </c>
      <c r="H5" s="15"/>
      <c r="J5" s="16"/>
      <c r="K5" s="16"/>
      <c r="L5" s="16"/>
    </row>
    <row r="6" spans="1:14" x14ac:dyDescent="0.25">
      <c r="A6" s="17">
        <v>404</v>
      </c>
      <c r="B6" s="12" t="s">
        <v>5</v>
      </c>
      <c r="C6" s="13">
        <f>[1]realizacija!H17+[1]realizacija!H226</f>
        <v>207930000</v>
      </c>
      <c r="D6" s="13">
        <f>[1]realizacija!J226+[1]realizacija!J17</f>
        <v>147485</v>
      </c>
      <c r="E6" s="13">
        <f t="shared" si="0"/>
        <v>207782515</v>
      </c>
      <c r="F6" s="14">
        <f t="shared" si="1"/>
        <v>7.0930120713701725E-4</v>
      </c>
      <c r="H6" s="18"/>
    </row>
    <row r="7" spans="1:14" ht="30" x14ac:dyDescent="0.25">
      <c r="A7" s="9">
        <v>41</v>
      </c>
      <c r="B7" s="9" t="s">
        <v>6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  <c r="H7" s="19"/>
    </row>
    <row r="8" spans="1:14" x14ac:dyDescent="0.25">
      <c r="A8" s="11">
        <v>414</v>
      </c>
      <c r="B8" s="12" t="s">
        <v>7</v>
      </c>
      <c r="C8" s="13">
        <f>[1]realizacija!H185+[1]realizacija!H436</f>
        <v>0</v>
      </c>
      <c r="D8" s="13">
        <f>[1]realizacija!J185+[1]realizacija!J436</f>
        <v>0</v>
      </c>
      <c r="E8" s="13">
        <f>[1]realizacija!L185+[1]realizacija!L436</f>
        <v>0</v>
      </c>
      <c r="F8" s="14" t="e">
        <f>D8/C8</f>
        <v>#DIV/0!</v>
      </c>
    </row>
    <row r="9" spans="1:14" x14ac:dyDescent="0.25">
      <c r="A9" s="9">
        <v>42</v>
      </c>
      <c r="B9" s="9" t="s">
        <v>8</v>
      </c>
      <c r="C9" s="9">
        <f>SUM(C10:C16)</f>
        <v>3525659566</v>
      </c>
      <c r="D9" s="9">
        <f>SUM(D10:D16)</f>
        <v>567431968</v>
      </c>
      <c r="E9" s="9">
        <f t="shared" si="0"/>
        <v>2958227598</v>
      </c>
      <c r="F9" s="10">
        <f t="shared" si="1"/>
        <v>0.16094349365777649</v>
      </c>
    </row>
    <row r="10" spans="1:14" ht="30" x14ac:dyDescent="0.25">
      <c r="A10" s="20">
        <v>420</v>
      </c>
      <c r="B10" s="12" t="s">
        <v>9</v>
      </c>
      <c r="C10" s="13">
        <f>[1]realizacija!H20+[1]realizacija!H119+[1]realizacija!H153+[1]realizacija!H230+[1]realizacija!H284+[1]realizacija!H306+[1]realizacija!H413+[1]realizacija!H444+646000+3500000</f>
        <v>251146000</v>
      </c>
      <c r="D10" s="13">
        <f>[1]realizacija!J20+[1]realizacija!J119+[1]realizacija!J153+[1]realizacija!J230+[1]realizacija!J284+[1]realizacija!J306+[1]realizacija!J444+[1]realizacija!J413</f>
        <v>37135503</v>
      </c>
      <c r="E10" s="13">
        <f t="shared" si="0"/>
        <v>214010497</v>
      </c>
      <c r="F10" s="14">
        <f t="shared" si="1"/>
        <v>0.14786420249575943</v>
      </c>
      <c r="H10" s="16"/>
    </row>
    <row r="11" spans="1:14" ht="30" x14ac:dyDescent="0.25">
      <c r="A11" s="20">
        <v>421</v>
      </c>
      <c r="B11" s="21" t="s">
        <v>10</v>
      </c>
      <c r="C11" s="13">
        <f>[1]realizacija!H28+[1]realizacija!H162+[1]realizacija!H237+[1]realizacija!H313+[1]realizacija!H417+2000000</f>
        <v>802000000</v>
      </c>
      <c r="D11" s="13">
        <f>[1]realizacija!J28+[1]realizacija!J162+[1]realizacija!J237+[1]realizacija!J313+[1]realizacija!J417</f>
        <v>160719658</v>
      </c>
      <c r="E11" s="13">
        <f t="shared" si="0"/>
        <v>641280342</v>
      </c>
      <c r="F11" s="14">
        <f t="shared" si="1"/>
        <v>0.20039857605985037</v>
      </c>
      <c r="N11" s="18"/>
    </row>
    <row r="12" spans="1:14" x14ac:dyDescent="0.25">
      <c r="A12" s="20">
        <v>423</v>
      </c>
      <c r="B12" s="21" t="s">
        <v>11</v>
      </c>
      <c r="C12" s="13">
        <f>[1]realizacija!H43+[1]realizacija!H128+[1]realizacija!H166+[1]realizacija!H243+[1]realizacija!H292+[1]realizacija!H329+[1]realizacija!H405+[1]realizacija!H449+23574545+225000+13000000</f>
        <v>686717545</v>
      </c>
      <c r="D12" s="13">
        <f>[1]realizacija!J43+[1]realizacija!J128+[1]realizacija!J166+[1]realizacija!J243+[1]realizacija!J292+[1]realizacija!J329+[1]realizacija!J405+[1]realizacija!J449+1352684</f>
        <v>79386639</v>
      </c>
      <c r="E12" s="13">
        <f t="shared" si="0"/>
        <v>607330906</v>
      </c>
      <c r="F12" s="14">
        <f t="shared" si="1"/>
        <v>0.11560304462586579</v>
      </c>
      <c r="N12" s="18"/>
    </row>
    <row r="13" spans="1:14" ht="20.25" customHeight="1" x14ac:dyDescent="0.25">
      <c r="A13" s="20">
        <v>424</v>
      </c>
      <c r="B13" s="21" t="s">
        <v>12</v>
      </c>
      <c r="C13" s="13">
        <f>[1]realizacija!H60+[1]realizacija!H347+[1]realizacija!H425+1500000</f>
        <v>125000000</v>
      </c>
      <c r="D13" s="13">
        <f>[1]realizacija!J60+[1]realizacija!J347+[1]realizacija!J425</f>
        <v>8221782</v>
      </c>
      <c r="E13" s="13">
        <f t="shared" si="0"/>
        <v>116778218</v>
      </c>
      <c r="F13" s="14">
        <f t="shared" si="1"/>
        <v>6.5774256000000003E-2</v>
      </c>
    </row>
    <row r="14" spans="1:14" x14ac:dyDescent="0.25">
      <c r="A14" s="20">
        <v>425</v>
      </c>
      <c r="B14" s="21" t="s">
        <v>13</v>
      </c>
      <c r="C14" s="13">
        <f>[1]realizacija!H72+[1]realizacija!H130+[1]realizacija!H170+[1]realizacija!H253+[1]realizacija!H298+[1]realizacija!H358+[1]realizacija!H428+[1]realizacija!H456+1900000+16644000+6000000</f>
        <v>1038044000</v>
      </c>
      <c r="D14" s="13">
        <f>[1]realizacija!J72+[1]realizacija!J130+[1]realizacija!J170+[1]realizacija!J253+[1]realizacija!J298+[1]realizacija!J358+[1]realizacija!J428+[1]realizacija!J456+298761+1569902</f>
        <v>194214140</v>
      </c>
      <c r="E14" s="13">
        <f>C14-D14</f>
        <v>843829860</v>
      </c>
      <c r="F14" s="14">
        <f t="shared" si="1"/>
        <v>0.18709625025528784</v>
      </c>
    </row>
    <row r="15" spans="1:14" x14ac:dyDescent="0.25">
      <c r="A15" s="20">
        <v>426</v>
      </c>
      <c r="B15" s="21" t="s">
        <v>14</v>
      </c>
      <c r="C15" s="13">
        <f>[1]realizacija!H94+[1]realizacija!H133+[1]realizacija!H179+[1]realizacija!H263+[1]realizacija!H408+[1]realizacija!H463+[1]realizacija!H431+6267021+485000</f>
        <v>598752021</v>
      </c>
      <c r="D15" s="13">
        <f>[1]realizacija!J94+[1]realizacija!J133+[1]realizacija!J179+[1]realizacija!J263+[1]realizacija!J408+[1]realizacija!J463+[1]realizacija!J431+692584</f>
        <v>84536143</v>
      </c>
      <c r="E15" s="13">
        <f t="shared" si="0"/>
        <v>514215878</v>
      </c>
      <c r="F15" s="14">
        <f t="shared" si="1"/>
        <v>0.14118723617636023</v>
      </c>
    </row>
    <row r="16" spans="1:14" x14ac:dyDescent="0.25">
      <c r="A16" s="20">
        <v>427</v>
      </c>
      <c r="B16" s="21" t="s">
        <v>15</v>
      </c>
      <c r="C16" s="13">
        <f>[1]realizacija!H101</f>
        <v>24000000</v>
      </c>
      <c r="D16" s="13">
        <f>[1]realizacija!J101</f>
        <v>3218103</v>
      </c>
      <c r="E16" s="13">
        <f t="shared" si="0"/>
        <v>20781897</v>
      </c>
      <c r="F16" s="14">
        <f t="shared" si="1"/>
        <v>0.13408762499999999</v>
      </c>
    </row>
    <row r="17" spans="1:14" ht="45" x14ac:dyDescent="0.25">
      <c r="A17" s="22">
        <v>43</v>
      </c>
      <c r="B17" s="23" t="s">
        <v>16</v>
      </c>
      <c r="C17" s="22">
        <f>SUM(C18)</f>
        <v>550000000</v>
      </c>
      <c r="D17" s="22">
        <f>SUM(D18)</f>
        <v>42916667</v>
      </c>
      <c r="E17" s="22">
        <f t="shared" si="0"/>
        <v>507083333</v>
      </c>
      <c r="F17" s="10">
        <f t="shared" si="1"/>
        <v>7.8030303636363638E-2</v>
      </c>
      <c r="N17" s="18"/>
    </row>
    <row r="18" spans="1:14" ht="19.5" customHeight="1" x14ac:dyDescent="0.25">
      <c r="A18" s="24">
        <v>431</v>
      </c>
      <c r="B18" s="21" t="s">
        <v>17</v>
      </c>
      <c r="C18" s="25">
        <f>[1]realizacija!H201</f>
        <v>550000000</v>
      </c>
      <c r="D18" s="25">
        <f>[1]realizacija!J201</f>
        <v>42916667</v>
      </c>
      <c r="E18" s="25">
        <f t="shared" si="0"/>
        <v>507083333</v>
      </c>
      <c r="F18" s="14">
        <f t="shared" si="1"/>
        <v>7.8030303636363638E-2</v>
      </c>
    </row>
    <row r="19" spans="1:14" ht="45" x14ac:dyDescent="0.25">
      <c r="A19" s="22">
        <v>44</v>
      </c>
      <c r="B19" s="23" t="s">
        <v>18</v>
      </c>
      <c r="C19" s="22">
        <f>C20</f>
        <v>530000000</v>
      </c>
      <c r="D19" s="22">
        <f>D20</f>
        <v>88333332</v>
      </c>
      <c r="E19" s="22">
        <f>E20</f>
        <v>441666668</v>
      </c>
      <c r="F19" s="10">
        <f t="shared" si="1"/>
        <v>0.16666666415094339</v>
      </c>
      <c r="N19" s="26"/>
    </row>
    <row r="20" spans="1:14" x14ac:dyDescent="0.25">
      <c r="A20" s="24">
        <v>442</v>
      </c>
      <c r="B20" s="21" t="s">
        <v>19</v>
      </c>
      <c r="C20" s="25">
        <f>[1]realizacija!H211</f>
        <v>530000000</v>
      </c>
      <c r="D20" s="25">
        <f>[1]realizacija!J211</f>
        <v>88333332</v>
      </c>
      <c r="E20" s="25">
        <f>C20-D20</f>
        <v>441666668</v>
      </c>
      <c r="F20" s="14">
        <f t="shared" si="1"/>
        <v>0.16666666415094339</v>
      </c>
      <c r="N20" s="27"/>
    </row>
    <row r="21" spans="1:14" ht="30" x14ac:dyDescent="0.25">
      <c r="A21" s="9">
        <v>46</v>
      </c>
      <c r="B21" s="9" t="s">
        <v>20</v>
      </c>
      <c r="C21" s="9">
        <f>SUM(C22:C24)</f>
        <v>468858434</v>
      </c>
      <c r="D21" s="9">
        <f>SUM(D22:D24)</f>
        <v>152456660</v>
      </c>
      <c r="E21" s="9">
        <f>SUM(E22:E24)</f>
        <v>316693231</v>
      </c>
      <c r="F21" s="10">
        <f t="shared" si="1"/>
        <v>0.32516565543961184</v>
      </c>
      <c r="N21" s="27"/>
    </row>
    <row r="22" spans="1:14" ht="30" x14ac:dyDescent="0.25">
      <c r="A22" s="13">
        <v>463</v>
      </c>
      <c r="B22" s="21" t="s">
        <v>21</v>
      </c>
      <c r="C22" s="13">
        <f>[1]realizacija!H104</f>
        <v>2600000</v>
      </c>
      <c r="D22" s="13">
        <f>[1]realizacija!J105</f>
        <v>333400</v>
      </c>
      <c r="E22" s="13">
        <f t="shared" si="0"/>
        <v>2266600</v>
      </c>
      <c r="F22" s="14">
        <f t="shared" si="1"/>
        <v>0.12823076923076923</v>
      </c>
    </row>
    <row r="23" spans="1:14" x14ac:dyDescent="0.25">
      <c r="A23" s="20">
        <v>464</v>
      </c>
      <c r="B23" s="21" t="s">
        <v>22</v>
      </c>
      <c r="C23" s="13">
        <f>[1]realizacija!H106+[1]realizacija!H270+[1]realizacija!H470</f>
        <v>359053533</v>
      </c>
      <c r="D23" s="13">
        <f>[1]realizacija!J106+[1]realizacija!J270+[1]realizacija!J470</f>
        <v>44626902</v>
      </c>
      <c r="E23" s="13">
        <f t="shared" si="0"/>
        <v>314426631</v>
      </c>
      <c r="F23" s="14">
        <f t="shared" si="1"/>
        <v>0.12429038541169292</v>
      </c>
    </row>
    <row r="24" spans="1:14" ht="30" x14ac:dyDescent="0.25">
      <c r="A24" s="20">
        <v>465</v>
      </c>
      <c r="B24" s="21" t="s">
        <v>23</v>
      </c>
      <c r="C24" s="13">
        <f>[1]realizacija!H113+[1]realizacija!H204+[1]realizacija!H278+[1]realizacija!H373+[1]realizacija!H386+12258434</f>
        <v>107204901</v>
      </c>
      <c r="D24" s="13">
        <f>[1]realizacija!J113+[1]realizacija!J204+[1]realizacija!J278+[1]realizacija!J373+[1]realizacija!J386+12549891</f>
        <v>107496358</v>
      </c>
      <c r="E24" s="13">
        <f>[1]realizacija!L113+[1]realizacija!L204+[1]realizacija!L278+[1]realizacija!L373+[1]realizacija!L386</f>
        <v>0</v>
      </c>
      <c r="F24" s="14">
        <f t="shared" si="1"/>
        <v>1.0027186910046211</v>
      </c>
      <c r="H24" s="16"/>
    </row>
    <row r="25" spans="1:14" x14ac:dyDescent="0.25">
      <c r="A25" s="9">
        <v>48</v>
      </c>
      <c r="B25" s="9" t="s">
        <v>24</v>
      </c>
      <c r="C25" s="9">
        <f>SUM(C26:C28)</f>
        <v>8607867000</v>
      </c>
      <c r="D25" s="9">
        <f>SUM(D26:D28)</f>
        <v>1716912653</v>
      </c>
      <c r="E25" s="9">
        <f t="shared" si="0"/>
        <v>6890954347</v>
      </c>
      <c r="F25" s="10">
        <f t="shared" si="1"/>
        <v>0.19945854797710047</v>
      </c>
    </row>
    <row r="26" spans="1:14" ht="30" x14ac:dyDescent="0.25">
      <c r="A26" s="28">
        <v>480</v>
      </c>
      <c r="B26" s="21" t="s">
        <v>25</v>
      </c>
      <c r="C26" s="13">
        <f>[1]realizacija!H190+[1]realizacija!H379+344507000+1463000000</f>
        <v>6635507000</v>
      </c>
      <c r="D26" s="13">
        <f>[1]realizacija!J190+[1]realizacija!J379</f>
        <v>1716912653</v>
      </c>
      <c r="E26" s="13">
        <f t="shared" si="0"/>
        <v>4918594347</v>
      </c>
      <c r="F26" s="14">
        <f t="shared" si="1"/>
        <v>0.25874626505555642</v>
      </c>
    </row>
    <row r="27" spans="1:14" x14ac:dyDescent="0.25">
      <c r="A27" s="17">
        <v>482</v>
      </c>
      <c r="B27" s="12" t="s">
        <v>26</v>
      </c>
      <c r="C27" s="13">
        <f>[1]realizacija!H439+456000000+1182000000+162360000</f>
        <v>1970360000</v>
      </c>
      <c r="D27" s="13">
        <f>[1]realizacija!J439</f>
        <v>0</v>
      </c>
      <c r="E27" s="13">
        <f t="shared" si="0"/>
        <v>1970360000</v>
      </c>
      <c r="F27" s="14">
        <f t="shared" si="1"/>
        <v>0</v>
      </c>
    </row>
    <row r="28" spans="1:14" x14ac:dyDescent="0.25">
      <c r="A28" s="17">
        <v>483</v>
      </c>
      <c r="B28" s="12" t="s">
        <v>27</v>
      </c>
      <c r="C28" s="13">
        <f>[1]realizacija!H196</f>
        <v>2000000</v>
      </c>
      <c r="D28" s="13"/>
      <c r="E28" s="13"/>
      <c r="F28" s="14"/>
    </row>
    <row r="29" spans="1:14" s="32" customFormat="1" x14ac:dyDescent="0.25">
      <c r="A29" s="29"/>
      <c r="B29" s="55" t="s">
        <v>28</v>
      </c>
      <c r="C29" s="30">
        <f>C3+C7+C9+C17+C19+C21+C25</f>
        <v>20450820000</v>
      </c>
      <c r="D29" s="30">
        <f>D3+D7+D9+D17+D19+D21+D25</f>
        <v>3618806695</v>
      </c>
      <c r="E29" s="30">
        <f>E3+E7+E9+E17+E19+E21+E25</f>
        <v>16832304762</v>
      </c>
      <c r="F29" s="31">
        <f t="shared" si="1"/>
        <v>0.17695166721921174</v>
      </c>
    </row>
    <row r="30" spans="1:14" x14ac:dyDescent="0.25">
      <c r="A30" s="58"/>
      <c r="B30" s="58"/>
      <c r="C30" s="58"/>
      <c r="D30" s="58"/>
      <c r="E30" s="58"/>
      <c r="F30" s="58"/>
    </row>
    <row r="31" spans="1:14" x14ac:dyDescent="0.25">
      <c r="A31" s="33">
        <v>40</v>
      </c>
      <c r="B31" s="34" t="s">
        <v>2</v>
      </c>
      <c r="C31" s="35">
        <f>C3</f>
        <v>6768435000</v>
      </c>
      <c r="D31" s="35">
        <f>D3</f>
        <v>1050755415</v>
      </c>
      <c r="E31" s="35">
        <f t="shared" ref="E31:E37" si="2">C31-D31</f>
        <v>5717679585</v>
      </c>
      <c r="F31" s="36">
        <f t="shared" ref="F31:F38" si="3">D31/C31</f>
        <v>0.15524348169111471</v>
      </c>
    </row>
    <row r="32" spans="1:14" ht="30" x14ac:dyDescent="0.25">
      <c r="A32" s="37">
        <v>41</v>
      </c>
      <c r="B32" s="38" t="s">
        <v>6</v>
      </c>
      <c r="C32" s="39">
        <f>C7</f>
        <v>0</v>
      </c>
      <c r="D32" s="39">
        <f>D7</f>
        <v>0</v>
      </c>
      <c r="E32" s="39">
        <f>E7</f>
        <v>0</v>
      </c>
      <c r="F32" s="40" t="e">
        <f t="shared" si="3"/>
        <v>#DIV/0!</v>
      </c>
    </row>
    <row r="33" spans="1:8" x14ac:dyDescent="0.25">
      <c r="A33" s="37">
        <v>42</v>
      </c>
      <c r="B33" s="38" t="s">
        <v>8</v>
      </c>
      <c r="C33" s="41">
        <f>C9</f>
        <v>3525659566</v>
      </c>
      <c r="D33" s="41">
        <f>D9</f>
        <v>567431968</v>
      </c>
      <c r="E33" s="39">
        <f t="shared" si="2"/>
        <v>2958227598</v>
      </c>
      <c r="F33" s="40">
        <f t="shared" si="3"/>
        <v>0.16094349365777649</v>
      </c>
    </row>
    <row r="34" spans="1:8" ht="24.75" customHeight="1" x14ac:dyDescent="0.25">
      <c r="A34" s="42">
        <v>43</v>
      </c>
      <c r="B34" s="38" t="s">
        <v>16</v>
      </c>
      <c r="C34" s="41">
        <f>C17</f>
        <v>550000000</v>
      </c>
      <c r="D34" s="41">
        <f>D17</f>
        <v>42916667</v>
      </c>
      <c r="E34" s="39">
        <f t="shared" si="2"/>
        <v>507083333</v>
      </c>
      <c r="F34" s="40">
        <f t="shared" si="3"/>
        <v>7.8030303636363638E-2</v>
      </c>
    </row>
    <row r="35" spans="1:8" ht="29.25" customHeight="1" x14ac:dyDescent="0.25">
      <c r="A35" s="42">
        <v>44</v>
      </c>
      <c r="B35" s="38" t="s">
        <v>29</v>
      </c>
      <c r="C35" s="41">
        <f>C20</f>
        <v>530000000</v>
      </c>
      <c r="D35" s="41">
        <f>D19</f>
        <v>88333332</v>
      </c>
      <c r="E35" s="39">
        <f t="shared" si="2"/>
        <v>441666668</v>
      </c>
      <c r="F35" s="40">
        <f t="shared" si="3"/>
        <v>0.16666666415094339</v>
      </c>
    </row>
    <row r="36" spans="1:8" ht="30" x14ac:dyDescent="0.25">
      <c r="A36" s="42">
        <v>46</v>
      </c>
      <c r="B36" s="43" t="s">
        <v>20</v>
      </c>
      <c r="C36" s="41">
        <f>C21</f>
        <v>468858434</v>
      </c>
      <c r="D36" s="41">
        <f>D21</f>
        <v>152456660</v>
      </c>
      <c r="E36" s="41">
        <f>E21</f>
        <v>316693231</v>
      </c>
      <c r="F36" s="40">
        <f t="shared" si="3"/>
        <v>0.32516565543961184</v>
      </c>
    </row>
    <row r="37" spans="1:8" x14ac:dyDescent="0.25">
      <c r="A37" s="44">
        <v>48</v>
      </c>
      <c r="B37" s="45" t="s">
        <v>24</v>
      </c>
      <c r="C37" s="46">
        <f>C25</f>
        <v>8607867000</v>
      </c>
      <c r="D37" s="46">
        <f>D25</f>
        <v>1716912653</v>
      </c>
      <c r="E37" s="47">
        <f t="shared" si="2"/>
        <v>6890954347</v>
      </c>
      <c r="F37" s="48">
        <f t="shared" si="3"/>
        <v>0.19945854797710047</v>
      </c>
    </row>
    <row r="38" spans="1:8" s="32" customFormat="1" x14ac:dyDescent="0.25">
      <c r="A38" s="59" t="s">
        <v>28</v>
      </c>
      <c r="B38" s="60"/>
      <c r="C38" s="49">
        <f>SUM(C31:C37)</f>
        <v>20450820000</v>
      </c>
      <c r="D38" s="49">
        <f>SUM(D31:D37)</f>
        <v>3618806695</v>
      </c>
      <c r="E38" s="49">
        <f>SUM(E31:E37)</f>
        <v>16832304762</v>
      </c>
      <c r="F38" s="50">
        <f t="shared" si="3"/>
        <v>0.17695166721921174</v>
      </c>
      <c r="H38" s="51"/>
    </row>
    <row r="39" spans="1:8" x14ac:dyDescent="0.25">
      <c r="C39" s="16"/>
      <c r="D39" s="16"/>
      <c r="E39" s="16"/>
    </row>
    <row r="40" spans="1:8" x14ac:dyDescent="0.25">
      <c r="C40" s="51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3"/>
      <c r="D134" s="53"/>
    </row>
    <row r="135" spans="3:5" x14ac:dyDescent="0.25">
      <c r="C135" s="53"/>
      <c r="D135" s="53"/>
    </row>
    <row r="136" spans="3:5" x14ac:dyDescent="0.25">
      <c r="C136" s="53"/>
      <c r="D136" s="53"/>
    </row>
    <row r="137" spans="3:5" x14ac:dyDescent="0.25">
      <c r="C137" s="53"/>
      <c r="D137" s="53"/>
    </row>
    <row r="138" spans="3:5" x14ac:dyDescent="0.25">
      <c r="C138" s="53"/>
      <c r="D138" s="53"/>
    </row>
    <row r="139" spans="3:5" x14ac:dyDescent="0.25">
      <c r="C139" s="53"/>
      <c r="D139" s="53"/>
    </row>
    <row r="140" spans="3:5" x14ac:dyDescent="0.25">
      <c r="C140" s="53"/>
      <c r="D140" s="53"/>
    </row>
    <row r="141" spans="3:5" x14ac:dyDescent="0.25">
      <c r="C141" s="53"/>
      <c r="D141" s="53"/>
    </row>
    <row r="142" spans="3:5" x14ac:dyDescent="0.25">
      <c r="C142" s="53"/>
      <c r="D142" s="53"/>
    </row>
    <row r="143" spans="3:5" x14ac:dyDescent="0.25">
      <c r="C143" s="53"/>
      <c r="D143" s="53"/>
    </row>
    <row r="144" spans="3:5" x14ac:dyDescent="0.25">
      <c r="C144" s="53"/>
      <c r="D144" s="53"/>
    </row>
    <row r="145" spans="3:4" x14ac:dyDescent="0.25">
      <c r="C145" s="53"/>
      <c r="D145" s="53"/>
    </row>
    <row r="146" spans="3:4" x14ac:dyDescent="0.25">
      <c r="C146" s="53"/>
      <c r="D146" s="53"/>
    </row>
    <row r="147" spans="3:4" x14ac:dyDescent="0.25">
      <c r="C147" s="53"/>
      <c r="D147" s="53"/>
    </row>
    <row r="148" spans="3:4" x14ac:dyDescent="0.25">
      <c r="C148" s="53"/>
      <c r="D148" s="53"/>
    </row>
    <row r="149" spans="3:4" x14ac:dyDescent="0.25">
      <c r="C149" s="53"/>
      <c r="D149" s="53"/>
    </row>
    <row r="150" spans="3:4" x14ac:dyDescent="0.25">
      <c r="C150" s="53"/>
      <c r="D150" s="53"/>
    </row>
    <row r="151" spans="3:4" x14ac:dyDescent="0.25">
      <c r="C151" s="53"/>
      <c r="D151" s="53"/>
    </row>
    <row r="152" spans="3:4" x14ac:dyDescent="0.25">
      <c r="C152" s="53"/>
      <c r="D152" s="53"/>
    </row>
    <row r="153" spans="3:4" x14ac:dyDescent="0.25">
      <c r="C153" s="53"/>
      <c r="D153" s="53"/>
    </row>
    <row r="154" spans="3:4" x14ac:dyDescent="0.25">
      <c r="C154" s="53"/>
      <c r="D154" s="53"/>
    </row>
    <row r="155" spans="3:4" x14ac:dyDescent="0.25">
      <c r="C155" s="53"/>
      <c r="D155" s="53"/>
    </row>
    <row r="156" spans="3:4" x14ac:dyDescent="0.25">
      <c r="C156" s="53"/>
      <c r="D156" s="53"/>
    </row>
    <row r="157" spans="3:4" x14ac:dyDescent="0.25">
      <c r="C157" s="53"/>
      <c r="D157" s="53"/>
    </row>
    <row r="158" spans="3:4" x14ac:dyDescent="0.25">
      <c r="C158" s="53"/>
      <c r="D158" s="53"/>
    </row>
    <row r="159" spans="3:4" x14ac:dyDescent="0.25">
      <c r="C159" s="53"/>
      <c r="D159" s="53"/>
    </row>
    <row r="160" spans="3:4" x14ac:dyDescent="0.25">
      <c r="C160" s="53"/>
      <c r="D160" s="53"/>
    </row>
    <row r="161" spans="3:4" x14ac:dyDescent="0.25">
      <c r="C161" s="53"/>
      <c r="D161" s="53"/>
    </row>
    <row r="162" spans="3:4" x14ac:dyDescent="0.25">
      <c r="C162" s="53"/>
      <c r="D162" s="53"/>
    </row>
    <row r="163" spans="3:4" x14ac:dyDescent="0.25">
      <c r="C163" s="53"/>
      <c r="D163" s="53"/>
    </row>
    <row r="164" spans="3:4" x14ac:dyDescent="0.25">
      <c r="C164" s="53"/>
      <c r="D164" s="53"/>
    </row>
    <row r="165" spans="3:4" x14ac:dyDescent="0.25">
      <c r="C165" s="53"/>
      <c r="D165" s="53"/>
    </row>
    <row r="166" spans="3:4" x14ac:dyDescent="0.25">
      <c r="C166" s="53"/>
      <c r="D166" s="53"/>
    </row>
    <row r="167" spans="3:4" x14ac:dyDescent="0.25">
      <c r="C167" s="53"/>
      <c r="D167" s="53"/>
    </row>
    <row r="168" spans="3:4" x14ac:dyDescent="0.25">
      <c r="C168" s="53"/>
      <c r="D168" s="53"/>
    </row>
    <row r="169" spans="3:4" x14ac:dyDescent="0.25">
      <c r="C169" s="53"/>
      <c r="D169" s="53"/>
    </row>
    <row r="170" spans="3:4" x14ac:dyDescent="0.25">
      <c r="C170" s="53"/>
      <c r="D170" s="53"/>
    </row>
    <row r="171" spans="3:4" x14ac:dyDescent="0.25">
      <c r="C171" s="53"/>
      <c r="D171" s="53"/>
    </row>
    <row r="172" spans="3:4" x14ac:dyDescent="0.25">
      <c r="C172" s="53"/>
      <c r="D172" s="53"/>
    </row>
    <row r="173" spans="3:4" x14ac:dyDescent="0.25">
      <c r="C173" s="53"/>
      <c r="D173" s="53"/>
    </row>
    <row r="174" spans="3:4" x14ac:dyDescent="0.25">
      <c r="C174" s="53"/>
      <c r="D174" s="53"/>
    </row>
    <row r="175" spans="3:4" x14ac:dyDescent="0.25">
      <c r="C175" s="53"/>
      <c r="D175" s="53"/>
    </row>
    <row r="176" spans="3:4" x14ac:dyDescent="0.25">
      <c r="C176" s="53"/>
      <c r="D176" s="53"/>
    </row>
    <row r="177" spans="3:4" x14ac:dyDescent="0.25">
      <c r="C177" s="53"/>
      <c r="D177" s="53"/>
    </row>
    <row r="178" spans="3:4" x14ac:dyDescent="0.25">
      <c r="C178" s="53"/>
      <c r="D178" s="53"/>
    </row>
    <row r="179" spans="3:4" x14ac:dyDescent="0.25">
      <c r="C179" s="53"/>
      <c r="D179" s="53"/>
    </row>
    <row r="180" spans="3:4" x14ac:dyDescent="0.25">
      <c r="C180" s="53"/>
      <c r="D180" s="53"/>
    </row>
    <row r="181" spans="3:4" x14ac:dyDescent="0.25">
      <c r="C181" s="53"/>
      <c r="D181" s="53"/>
    </row>
    <row r="182" spans="3:4" x14ac:dyDescent="0.25">
      <c r="C182" s="53"/>
      <c r="D182" s="53"/>
    </row>
    <row r="183" spans="3:4" x14ac:dyDescent="0.25">
      <c r="C183" s="53"/>
      <c r="D183" s="53"/>
    </row>
    <row r="184" spans="3:4" x14ac:dyDescent="0.25">
      <c r="C184" s="53"/>
      <c r="D184" s="53"/>
    </row>
    <row r="185" spans="3:4" x14ac:dyDescent="0.25">
      <c r="C185" s="53"/>
      <c r="D185" s="53"/>
    </row>
    <row r="186" spans="3:4" x14ac:dyDescent="0.25">
      <c r="C186" s="53"/>
      <c r="D186" s="53"/>
    </row>
    <row r="187" spans="3:4" x14ac:dyDescent="0.25">
      <c r="C187" s="53"/>
      <c r="D187" s="53"/>
    </row>
    <row r="188" spans="3:4" x14ac:dyDescent="0.25">
      <c r="C188" s="53"/>
      <c r="D188" s="53"/>
    </row>
    <row r="189" spans="3:4" x14ac:dyDescent="0.25">
      <c r="C189" s="53"/>
      <c r="D189" s="53"/>
    </row>
    <row r="190" spans="3:4" x14ac:dyDescent="0.25">
      <c r="C190" s="53"/>
      <c r="D190" s="53"/>
    </row>
    <row r="191" spans="3:4" x14ac:dyDescent="0.25">
      <c r="C191" s="53"/>
      <c r="D191" s="53"/>
    </row>
    <row r="192" spans="3:4" x14ac:dyDescent="0.25">
      <c r="C192" s="53"/>
      <c r="D192" s="53"/>
    </row>
    <row r="193" spans="3:4" x14ac:dyDescent="0.25">
      <c r="C193" s="53"/>
      <c r="D193" s="53"/>
    </row>
    <row r="194" spans="3:4" x14ac:dyDescent="0.25">
      <c r="C194" s="53"/>
      <c r="D194" s="53"/>
    </row>
    <row r="195" spans="3:4" x14ac:dyDescent="0.25">
      <c r="C195" s="53"/>
      <c r="D195" s="53"/>
    </row>
    <row r="196" spans="3:4" x14ac:dyDescent="0.25">
      <c r="C196" s="53"/>
      <c r="D196" s="53"/>
    </row>
    <row r="197" spans="3:4" x14ac:dyDescent="0.25">
      <c r="C197" s="53"/>
      <c r="D197" s="53"/>
    </row>
    <row r="198" spans="3:4" x14ac:dyDescent="0.25">
      <c r="C198" s="53"/>
      <c r="D198" s="53"/>
    </row>
    <row r="199" spans="3:4" x14ac:dyDescent="0.25">
      <c r="C199" s="53"/>
      <c r="D199" s="53"/>
    </row>
    <row r="200" spans="3:4" x14ac:dyDescent="0.25">
      <c r="C200" s="53"/>
      <c r="D200" s="53"/>
    </row>
    <row r="201" spans="3:4" x14ac:dyDescent="0.25">
      <c r="C201" s="53"/>
      <c r="D201" s="53"/>
    </row>
    <row r="202" spans="3:4" x14ac:dyDescent="0.25">
      <c r="C202" s="53"/>
      <c r="D202" s="53"/>
    </row>
    <row r="203" spans="3:4" x14ac:dyDescent="0.25">
      <c r="C203" s="53"/>
      <c r="D203" s="53"/>
    </row>
    <row r="204" spans="3:4" x14ac:dyDescent="0.25">
      <c r="C204" s="53"/>
      <c r="D204" s="53"/>
    </row>
    <row r="205" spans="3:4" x14ac:dyDescent="0.25">
      <c r="C205" s="53"/>
      <c r="D205" s="53"/>
    </row>
    <row r="206" spans="3:4" x14ac:dyDescent="0.25">
      <c r="C206" s="53"/>
      <c r="D206" s="53"/>
    </row>
    <row r="207" spans="3:4" x14ac:dyDescent="0.25">
      <c r="C207" s="53"/>
      <c r="D207" s="53"/>
    </row>
    <row r="208" spans="3:4" x14ac:dyDescent="0.25">
      <c r="C208" s="53"/>
      <c r="D208" s="53"/>
    </row>
    <row r="209" spans="3:4" x14ac:dyDescent="0.25">
      <c r="C209" s="53"/>
      <c r="D209" s="53"/>
    </row>
    <row r="210" spans="3:4" x14ac:dyDescent="0.25">
      <c r="C210" s="53"/>
      <c r="D210" s="53"/>
    </row>
    <row r="211" spans="3:4" x14ac:dyDescent="0.25">
      <c r="C211" s="53"/>
      <c r="D211" s="53"/>
    </row>
    <row r="212" spans="3:4" x14ac:dyDescent="0.25">
      <c r="C212" s="53"/>
      <c r="D212" s="53"/>
    </row>
    <row r="213" spans="3:4" x14ac:dyDescent="0.25">
      <c r="C213" s="53"/>
      <c r="D213" s="53"/>
    </row>
    <row r="214" spans="3:4" x14ac:dyDescent="0.25">
      <c r="C214" s="53"/>
      <c r="D214" s="53"/>
    </row>
    <row r="215" spans="3:4" x14ac:dyDescent="0.25">
      <c r="C215" s="53"/>
      <c r="D215" s="53"/>
    </row>
    <row r="216" spans="3:4" x14ac:dyDescent="0.25">
      <c r="C216" s="53"/>
      <c r="D216" s="53"/>
    </row>
    <row r="217" spans="3:4" x14ac:dyDescent="0.25">
      <c r="C217" s="53"/>
      <c r="D217" s="53"/>
    </row>
    <row r="218" spans="3:4" x14ac:dyDescent="0.25">
      <c r="C218" s="53"/>
      <c r="D218" s="53"/>
    </row>
    <row r="219" spans="3:4" x14ac:dyDescent="0.25">
      <c r="C219" s="53"/>
      <c r="D219" s="53"/>
    </row>
    <row r="220" spans="3:4" x14ac:dyDescent="0.25">
      <c r="C220" s="53"/>
      <c r="D220" s="53"/>
    </row>
    <row r="221" spans="3:4" x14ac:dyDescent="0.25">
      <c r="C221" s="53"/>
      <c r="D221" s="53"/>
    </row>
    <row r="222" spans="3:4" x14ac:dyDescent="0.25">
      <c r="C222" s="53"/>
      <c r="D222" s="53"/>
    </row>
    <row r="223" spans="3:4" x14ac:dyDescent="0.25">
      <c r="C223" s="53"/>
      <c r="D223" s="53"/>
    </row>
    <row r="224" spans="3:4" x14ac:dyDescent="0.25">
      <c r="C224" s="53"/>
      <c r="D224" s="53"/>
    </row>
    <row r="225" spans="3:4" x14ac:dyDescent="0.25">
      <c r="C225" s="53"/>
      <c r="D225" s="53"/>
    </row>
    <row r="226" spans="3:4" x14ac:dyDescent="0.25">
      <c r="C226" s="53"/>
      <c r="D226" s="53"/>
    </row>
    <row r="227" spans="3:4" x14ac:dyDescent="0.25">
      <c r="C227" s="53"/>
      <c r="D227" s="53"/>
    </row>
    <row r="228" spans="3:4" x14ac:dyDescent="0.25">
      <c r="C228" s="53"/>
      <c r="D228" s="53"/>
    </row>
    <row r="229" spans="3:4" x14ac:dyDescent="0.25">
      <c r="C229" s="53"/>
      <c r="D229" s="53"/>
    </row>
    <row r="230" spans="3:4" x14ac:dyDescent="0.25">
      <c r="C230" s="53"/>
      <c r="D230" s="53"/>
    </row>
    <row r="231" spans="3:4" x14ac:dyDescent="0.25">
      <c r="C231" s="53"/>
      <c r="D231" s="53"/>
    </row>
    <row r="232" spans="3:4" x14ac:dyDescent="0.25">
      <c r="C232" s="53"/>
      <c r="D232" s="53"/>
    </row>
    <row r="233" spans="3:4" x14ac:dyDescent="0.25">
      <c r="C233" s="53"/>
      <c r="D233" s="53"/>
    </row>
    <row r="234" spans="3:4" x14ac:dyDescent="0.25">
      <c r="C234" s="53"/>
      <c r="D234" s="53"/>
    </row>
    <row r="235" spans="3:4" x14ac:dyDescent="0.25">
      <c r="C235" s="53"/>
      <c r="D235" s="53"/>
    </row>
    <row r="236" spans="3:4" x14ac:dyDescent="0.25">
      <c r="C236" s="53"/>
      <c r="D236" s="53"/>
    </row>
    <row r="237" spans="3:4" x14ac:dyDescent="0.25">
      <c r="C237" s="53"/>
      <c r="D237" s="53"/>
    </row>
    <row r="238" spans="3:4" x14ac:dyDescent="0.25">
      <c r="C238" s="53"/>
      <c r="D238" s="53"/>
    </row>
    <row r="239" spans="3:4" x14ac:dyDescent="0.25">
      <c r="C239" s="53"/>
      <c r="D239" s="53"/>
    </row>
    <row r="240" spans="3:4" x14ac:dyDescent="0.25">
      <c r="C240" s="53"/>
      <c r="D240" s="53"/>
    </row>
    <row r="241" spans="3:4" x14ac:dyDescent="0.25">
      <c r="C241" s="53"/>
      <c r="D241" s="53"/>
    </row>
    <row r="242" spans="3:4" x14ac:dyDescent="0.25">
      <c r="C242" s="53"/>
      <c r="D242" s="53"/>
    </row>
    <row r="243" spans="3:4" x14ac:dyDescent="0.25">
      <c r="C243" s="53"/>
      <c r="D243" s="53"/>
    </row>
    <row r="244" spans="3:4" x14ac:dyDescent="0.25">
      <c r="C244" s="53"/>
      <c r="D244" s="53"/>
    </row>
    <row r="245" spans="3:4" x14ac:dyDescent="0.25">
      <c r="C245" s="53"/>
      <c r="D245" s="53"/>
    </row>
    <row r="246" spans="3:4" x14ac:dyDescent="0.25">
      <c r="C246" s="53"/>
      <c r="D246" s="53"/>
    </row>
    <row r="247" spans="3:4" x14ac:dyDescent="0.25">
      <c r="C247" s="53"/>
      <c r="D247" s="53"/>
    </row>
    <row r="248" spans="3:4" x14ac:dyDescent="0.25">
      <c r="C248" s="53"/>
      <c r="D248" s="53"/>
    </row>
    <row r="249" spans="3:4" x14ac:dyDescent="0.25">
      <c r="C249" s="53"/>
      <c r="D249" s="53"/>
    </row>
    <row r="250" spans="3:4" x14ac:dyDescent="0.25">
      <c r="C250" s="53"/>
      <c r="D250" s="53"/>
    </row>
    <row r="251" spans="3:4" x14ac:dyDescent="0.25">
      <c r="C251" s="53"/>
      <c r="D251" s="53"/>
    </row>
    <row r="252" spans="3:4" x14ac:dyDescent="0.25">
      <c r="C252" s="53"/>
      <c r="D252" s="53"/>
    </row>
    <row r="253" spans="3:4" x14ac:dyDescent="0.25">
      <c r="C253" s="53"/>
      <c r="D253" s="53"/>
    </row>
    <row r="254" spans="3:4" x14ac:dyDescent="0.25">
      <c r="C254" s="53"/>
      <c r="D254" s="53"/>
    </row>
    <row r="255" spans="3:4" x14ac:dyDescent="0.25">
      <c r="C255" s="53"/>
      <c r="D255" s="53"/>
    </row>
    <row r="256" spans="3:4" x14ac:dyDescent="0.25">
      <c r="C256" s="53"/>
      <c r="D256" s="53"/>
    </row>
    <row r="257" spans="3:4" x14ac:dyDescent="0.25">
      <c r="C257" s="53"/>
      <c r="D257" s="53"/>
    </row>
    <row r="258" spans="3:4" x14ac:dyDescent="0.25">
      <c r="C258" s="53"/>
      <c r="D258" s="53"/>
    </row>
    <row r="259" spans="3:4" x14ac:dyDescent="0.25">
      <c r="C259" s="53"/>
      <c r="D259" s="53"/>
    </row>
    <row r="260" spans="3:4" x14ac:dyDescent="0.25">
      <c r="C260" s="53"/>
      <c r="D260" s="53"/>
    </row>
    <row r="261" spans="3:4" x14ac:dyDescent="0.25">
      <c r="C261" s="53"/>
      <c r="D261" s="53"/>
    </row>
    <row r="262" spans="3:4" x14ac:dyDescent="0.25">
      <c r="C262" s="53"/>
      <c r="D262" s="53"/>
    </row>
    <row r="263" spans="3:4" x14ac:dyDescent="0.25">
      <c r="C263" s="53"/>
      <c r="D263" s="53"/>
    </row>
    <row r="264" spans="3:4" x14ac:dyDescent="0.25">
      <c r="C264" s="53"/>
      <c r="D264" s="53"/>
    </row>
    <row r="265" spans="3:4" x14ac:dyDescent="0.25">
      <c r="C265" s="53"/>
      <c r="D265" s="53"/>
    </row>
    <row r="266" spans="3:4" x14ac:dyDescent="0.25">
      <c r="C266" s="53"/>
      <c r="D266" s="53"/>
    </row>
    <row r="267" spans="3:4" x14ac:dyDescent="0.25">
      <c r="C267" s="53"/>
      <c r="D267" s="53"/>
    </row>
    <row r="268" spans="3:4" x14ac:dyDescent="0.25">
      <c r="C268" s="53"/>
      <c r="D268" s="53"/>
    </row>
    <row r="269" spans="3:4" x14ac:dyDescent="0.25">
      <c r="C269" s="53"/>
      <c r="D269" s="53"/>
    </row>
    <row r="270" spans="3:4" x14ac:dyDescent="0.25">
      <c r="C270" s="53"/>
      <c r="D270" s="53"/>
    </row>
    <row r="271" spans="3:4" x14ac:dyDescent="0.25">
      <c r="C271" s="53"/>
      <c r="D271" s="53"/>
    </row>
    <row r="272" spans="3:4" x14ac:dyDescent="0.25">
      <c r="C272" s="53"/>
      <c r="D272" s="53"/>
    </row>
    <row r="273" spans="3:4" x14ac:dyDescent="0.25">
      <c r="C273" s="53"/>
      <c r="D273" s="53"/>
    </row>
    <row r="274" spans="3:4" x14ac:dyDescent="0.25">
      <c r="C274" s="53"/>
      <c r="D274" s="53"/>
    </row>
    <row r="275" spans="3:4" x14ac:dyDescent="0.25">
      <c r="C275" s="53"/>
      <c r="D275" s="53"/>
    </row>
    <row r="276" spans="3:4" x14ac:dyDescent="0.25">
      <c r="C276" s="53"/>
      <c r="D276" s="53"/>
    </row>
    <row r="277" spans="3:4" x14ac:dyDescent="0.25">
      <c r="C277" s="53"/>
      <c r="D277" s="53"/>
    </row>
    <row r="278" spans="3:4" x14ac:dyDescent="0.25">
      <c r="C278" s="53"/>
      <c r="D278" s="53"/>
    </row>
    <row r="279" spans="3:4" x14ac:dyDescent="0.25">
      <c r="C279" s="53"/>
      <c r="D279" s="53"/>
    </row>
    <row r="280" spans="3:4" x14ac:dyDescent="0.25">
      <c r="C280" s="53"/>
      <c r="D280" s="53"/>
    </row>
    <row r="281" spans="3:4" x14ac:dyDescent="0.25">
      <c r="C281" s="53"/>
      <c r="D281" s="53"/>
    </row>
    <row r="282" spans="3:4" x14ac:dyDescent="0.25">
      <c r="C282" s="53"/>
      <c r="D282" s="53"/>
    </row>
    <row r="283" spans="3:4" x14ac:dyDescent="0.25">
      <c r="C283" s="53"/>
      <c r="D283" s="53"/>
    </row>
    <row r="284" spans="3:4" x14ac:dyDescent="0.25">
      <c r="C284" s="53"/>
      <c r="D284" s="53"/>
    </row>
    <row r="285" spans="3:4" x14ac:dyDescent="0.25">
      <c r="C285" s="53"/>
      <c r="D285" s="53"/>
    </row>
    <row r="286" spans="3:4" x14ac:dyDescent="0.25">
      <c r="C286" s="53"/>
      <c r="D286" s="53"/>
    </row>
    <row r="287" spans="3:4" x14ac:dyDescent="0.25">
      <c r="C287" s="53"/>
      <c r="D287" s="53"/>
    </row>
    <row r="288" spans="3:4" x14ac:dyDescent="0.25">
      <c r="C288" s="53"/>
      <c r="D288" s="53"/>
    </row>
    <row r="289" spans="3:4" x14ac:dyDescent="0.25">
      <c r="C289" s="53"/>
      <c r="D289" s="53"/>
    </row>
    <row r="290" spans="3:4" x14ac:dyDescent="0.25">
      <c r="C290" s="53"/>
      <c r="D290" s="53"/>
    </row>
    <row r="291" spans="3:4" x14ac:dyDescent="0.25">
      <c r="C291" s="53"/>
      <c r="D291" s="53"/>
    </row>
    <row r="292" spans="3:4" x14ac:dyDescent="0.25">
      <c r="C292" s="53"/>
      <c r="D292" s="53"/>
    </row>
    <row r="293" spans="3:4" x14ac:dyDescent="0.25">
      <c r="C293" s="53"/>
      <c r="D293" s="53"/>
    </row>
    <row r="294" spans="3:4" x14ac:dyDescent="0.25">
      <c r="C294" s="53"/>
      <c r="D294" s="53"/>
    </row>
    <row r="295" spans="3:4" x14ac:dyDescent="0.25">
      <c r="C295" s="53"/>
      <c r="D295" s="53"/>
    </row>
    <row r="296" spans="3:4" x14ac:dyDescent="0.25">
      <c r="C296" s="53"/>
      <c r="D296" s="53"/>
    </row>
    <row r="297" spans="3:4" x14ac:dyDescent="0.25">
      <c r="C297" s="53"/>
      <c r="D297" s="53"/>
    </row>
    <row r="298" spans="3:4" x14ac:dyDescent="0.25">
      <c r="C298" s="53"/>
      <c r="D298" s="53"/>
    </row>
    <row r="299" spans="3:4" x14ac:dyDescent="0.25">
      <c r="C299" s="53"/>
      <c r="D299" s="53"/>
    </row>
    <row r="300" spans="3:4" x14ac:dyDescent="0.25">
      <c r="C300" s="53"/>
      <c r="D300" s="53"/>
    </row>
    <row r="301" spans="3:4" x14ac:dyDescent="0.25">
      <c r="C301" s="53"/>
      <c r="D301" s="53"/>
    </row>
    <row r="302" spans="3:4" x14ac:dyDescent="0.25">
      <c r="C302" s="53"/>
      <c r="D302" s="53"/>
    </row>
    <row r="303" spans="3:4" x14ac:dyDescent="0.25">
      <c r="C303" s="53"/>
      <c r="D303" s="53"/>
    </row>
    <row r="304" spans="3:4" x14ac:dyDescent="0.25">
      <c r="C304" s="53"/>
      <c r="D304" s="53"/>
    </row>
    <row r="305" spans="3:4" x14ac:dyDescent="0.25">
      <c r="C305" s="53"/>
      <c r="D305" s="53"/>
    </row>
    <row r="306" spans="3:4" x14ac:dyDescent="0.25">
      <c r="C306" s="53"/>
      <c r="D306" s="53"/>
    </row>
    <row r="307" spans="3:4" x14ac:dyDescent="0.25">
      <c r="C307" s="53"/>
      <c r="D307" s="53"/>
    </row>
    <row r="308" spans="3:4" x14ac:dyDescent="0.25">
      <c r="C308" s="53"/>
      <c r="D308" s="53"/>
    </row>
    <row r="309" spans="3:4" x14ac:dyDescent="0.25">
      <c r="C309" s="53"/>
      <c r="D309" s="53"/>
    </row>
    <row r="310" spans="3:4" x14ac:dyDescent="0.25">
      <c r="C310" s="53"/>
      <c r="D310" s="53"/>
    </row>
    <row r="311" spans="3:4" x14ac:dyDescent="0.25">
      <c r="C311" s="53"/>
      <c r="D311" s="53"/>
    </row>
    <row r="312" spans="3:4" x14ac:dyDescent="0.25">
      <c r="C312" s="53"/>
      <c r="D312" s="53"/>
    </row>
    <row r="313" spans="3:4" x14ac:dyDescent="0.25">
      <c r="C313" s="53"/>
      <c r="D313" s="53"/>
    </row>
    <row r="314" spans="3:4" x14ac:dyDescent="0.25">
      <c r="C314" s="53"/>
      <c r="D314" s="53"/>
    </row>
    <row r="315" spans="3:4" x14ac:dyDescent="0.25">
      <c r="C315" s="53"/>
      <c r="D315" s="53"/>
    </row>
    <row r="316" spans="3:4" x14ac:dyDescent="0.25">
      <c r="C316" s="53"/>
      <c r="D316" s="53"/>
    </row>
    <row r="317" spans="3:4" x14ac:dyDescent="0.25">
      <c r="C317" s="53"/>
      <c r="D317" s="53"/>
    </row>
    <row r="318" spans="3:4" x14ac:dyDescent="0.25">
      <c r="C318" s="53"/>
      <c r="D318" s="53"/>
    </row>
    <row r="319" spans="3:4" x14ac:dyDescent="0.25">
      <c r="C319" s="53"/>
      <c r="D319" s="53"/>
    </row>
    <row r="320" spans="3:4" x14ac:dyDescent="0.25">
      <c r="C320" s="53"/>
      <c r="D320" s="53"/>
    </row>
    <row r="321" spans="3:4" x14ac:dyDescent="0.25">
      <c r="C321" s="53"/>
      <c r="D321" s="53"/>
    </row>
    <row r="322" spans="3:4" x14ac:dyDescent="0.25">
      <c r="C322" s="53"/>
      <c r="D322" s="53"/>
    </row>
    <row r="323" spans="3:4" x14ac:dyDescent="0.25">
      <c r="C323" s="53"/>
      <c r="D323" s="53"/>
    </row>
    <row r="324" spans="3:4" x14ac:dyDescent="0.25">
      <c r="C324" s="53"/>
      <c r="D324" s="53"/>
    </row>
    <row r="325" spans="3:4" x14ac:dyDescent="0.25">
      <c r="C325" s="53"/>
      <c r="D325" s="53"/>
    </row>
    <row r="326" spans="3:4" x14ac:dyDescent="0.25">
      <c r="C326" s="53"/>
      <c r="D326" s="53"/>
    </row>
    <row r="327" spans="3:4" x14ac:dyDescent="0.25">
      <c r="C327" s="53"/>
      <c r="D327" s="53"/>
    </row>
    <row r="328" spans="3:4" x14ac:dyDescent="0.25">
      <c r="C328" s="53"/>
      <c r="D328" s="53"/>
    </row>
    <row r="329" spans="3:4" x14ac:dyDescent="0.25">
      <c r="C329" s="53"/>
      <c r="D329" s="53"/>
    </row>
    <row r="330" spans="3:4" x14ac:dyDescent="0.25">
      <c r="C330" s="53"/>
      <c r="D330" s="53"/>
    </row>
    <row r="331" spans="3:4" x14ac:dyDescent="0.25">
      <c r="C331" s="53"/>
      <c r="D331" s="53"/>
    </row>
    <row r="332" spans="3:4" x14ac:dyDescent="0.25">
      <c r="C332" s="53"/>
      <c r="D332" s="53"/>
    </row>
    <row r="333" spans="3:4" x14ac:dyDescent="0.25">
      <c r="C333" s="53"/>
      <c r="D333" s="53"/>
    </row>
    <row r="334" spans="3:4" x14ac:dyDescent="0.25">
      <c r="C334" s="53"/>
      <c r="D334" s="53"/>
    </row>
    <row r="335" spans="3:4" x14ac:dyDescent="0.25">
      <c r="C335" s="53"/>
      <c r="D335" s="53"/>
    </row>
    <row r="336" spans="3:4" x14ac:dyDescent="0.25">
      <c r="C336" s="53"/>
      <c r="D336" s="53"/>
    </row>
    <row r="337" spans="3:4" x14ac:dyDescent="0.25">
      <c r="C337" s="53"/>
      <c r="D337" s="53"/>
    </row>
    <row r="338" spans="3:4" x14ac:dyDescent="0.25">
      <c r="C338" s="53"/>
      <c r="D338" s="53"/>
    </row>
    <row r="339" spans="3:4" x14ac:dyDescent="0.25">
      <c r="C339" s="53"/>
      <c r="D339" s="53"/>
    </row>
    <row r="340" spans="3:4" x14ac:dyDescent="0.25">
      <c r="C340" s="53"/>
      <c r="D340" s="53"/>
    </row>
    <row r="341" spans="3:4" x14ac:dyDescent="0.25">
      <c r="C341" s="53"/>
      <c r="D341" s="53"/>
    </row>
    <row r="342" spans="3:4" x14ac:dyDescent="0.25">
      <c r="C342" s="53"/>
      <c r="D342" s="53"/>
    </row>
    <row r="343" spans="3:4" x14ac:dyDescent="0.25">
      <c r="C343" s="53"/>
      <c r="D343" s="53"/>
    </row>
    <row r="344" spans="3:4" x14ac:dyDescent="0.25">
      <c r="C344" s="53"/>
      <c r="D344" s="53"/>
    </row>
    <row r="345" spans="3:4" x14ac:dyDescent="0.25">
      <c r="C345" s="53"/>
      <c r="D345" s="53"/>
    </row>
    <row r="346" spans="3:4" x14ac:dyDescent="0.25">
      <c r="C346" s="53"/>
      <c r="D346" s="53"/>
    </row>
    <row r="347" spans="3:4" x14ac:dyDescent="0.25">
      <c r="C347" s="53"/>
      <c r="D347" s="53"/>
    </row>
    <row r="348" spans="3:4" x14ac:dyDescent="0.25">
      <c r="C348" s="53"/>
      <c r="D348" s="53"/>
    </row>
    <row r="349" spans="3:4" x14ac:dyDescent="0.25">
      <c r="C349" s="53"/>
      <c r="D349" s="53"/>
    </row>
    <row r="350" spans="3:4" x14ac:dyDescent="0.25">
      <c r="C350" s="53"/>
      <c r="D350" s="53"/>
    </row>
    <row r="351" spans="3:4" x14ac:dyDescent="0.25">
      <c r="C351" s="53"/>
      <c r="D351" s="53"/>
    </row>
    <row r="352" spans="3:4" x14ac:dyDescent="0.25">
      <c r="C352" s="53"/>
      <c r="D352" s="53"/>
    </row>
    <row r="353" spans="3:4" x14ac:dyDescent="0.25">
      <c r="C353" s="53"/>
      <c r="D353" s="53"/>
    </row>
    <row r="354" spans="3:4" x14ac:dyDescent="0.25">
      <c r="C354" s="53"/>
      <c r="D354" s="53"/>
    </row>
    <row r="355" spans="3:4" x14ac:dyDescent="0.25">
      <c r="C355" s="53"/>
      <c r="D355" s="53"/>
    </row>
    <row r="356" spans="3:4" x14ac:dyDescent="0.25">
      <c r="C356" s="53"/>
      <c r="D356" s="53"/>
    </row>
    <row r="357" spans="3:4" x14ac:dyDescent="0.25">
      <c r="C357" s="53"/>
      <c r="D357" s="53"/>
    </row>
    <row r="358" spans="3:4" x14ac:dyDescent="0.25">
      <c r="C358" s="53"/>
      <c r="D358" s="53"/>
    </row>
    <row r="359" spans="3:4" x14ac:dyDescent="0.25">
      <c r="C359" s="53"/>
      <c r="D359" s="53"/>
    </row>
    <row r="360" spans="3:4" x14ac:dyDescent="0.25">
      <c r="C360" s="53"/>
      <c r="D360" s="53"/>
    </row>
    <row r="361" spans="3:4" x14ac:dyDescent="0.25">
      <c r="C361" s="53"/>
      <c r="D361" s="53"/>
    </row>
    <row r="362" spans="3:4" x14ac:dyDescent="0.25">
      <c r="C362" s="53"/>
      <c r="D362" s="53"/>
    </row>
    <row r="363" spans="3:4" x14ac:dyDescent="0.25">
      <c r="C363" s="53"/>
      <c r="D363" s="53"/>
    </row>
    <row r="364" spans="3:4" x14ac:dyDescent="0.25">
      <c r="C364" s="53"/>
      <c r="D364" s="53"/>
    </row>
    <row r="365" spans="3:4" x14ac:dyDescent="0.25">
      <c r="C365" s="53"/>
      <c r="D365" s="53"/>
    </row>
    <row r="366" spans="3:4" x14ac:dyDescent="0.25">
      <c r="C366" s="53"/>
      <c r="D366" s="53"/>
    </row>
    <row r="367" spans="3:4" x14ac:dyDescent="0.25">
      <c r="C367" s="53"/>
      <c r="D367" s="53"/>
    </row>
    <row r="368" spans="3:4" x14ac:dyDescent="0.25">
      <c r="C368" s="53"/>
      <c r="D368" s="53"/>
    </row>
    <row r="369" spans="3:4" x14ac:dyDescent="0.25">
      <c r="C369" s="53"/>
      <c r="D369" s="53"/>
    </row>
    <row r="370" spans="3:4" x14ac:dyDescent="0.25">
      <c r="C370" s="53"/>
      <c r="D370" s="53"/>
    </row>
    <row r="371" spans="3:4" x14ac:dyDescent="0.25">
      <c r="C371" s="53"/>
      <c r="D371" s="53"/>
    </row>
    <row r="372" spans="3:4" x14ac:dyDescent="0.25">
      <c r="C372" s="53"/>
      <c r="D372" s="53"/>
    </row>
    <row r="373" spans="3:4" x14ac:dyDescent="0.25">
      <c r="C373" s="53"/>
      <c r="D373" s="53"/>
    </row>
    <row r="374" spans="3:4" x14ac:dyDescent="0.25">
      <c r="C374" s="53"/>
      <c r="D374" s="53"/>
    </row>
    <row r="375" spans="3:4" x14ac:dyDescent="0.25">
      <c r="C375" s="53"/>
      <c r="D375" s="53"/>
    </row>
    <row r="376" spans="3:4" x14ac:dyDescent="0.25">
      <c r="C376" s="53"/>
      <c r="D376" s="53"/>
    </row>
    <row r="377" spans="3:4" x14ac:dyDescent="0.25">
      <c r="C377" s="53"/>
      <c r="D377" s="53"/>
    </row>
    <row r="378" spans="3:4" x14ac:dyDescent="0.25">
      <c r="C378" s="53"/>
      <c r="D378" s="53"/>
    </row>
    <row r="379" spans="3:4" x14ac:dyDescent="0.25">
      <c r="C379" s="53"/>
      <c r="D379" s="53"/>
    </row>
    <row r="380" spans="3:4" x14ac:dyDescent="0.25">
      <c r="C380" s="53"/>
      <c r="D380" s="53"/>
    </row>
    <row r="381" spans="3:4" x14ac:dyDescent="0.25">
      <c r="C381" s="53"/>
      <c r="D381" s="53"/>
    </row>
    <row r="382" spans="3:4" x14ac:dyDescent="0.25">
      <c r="C382" s="53"/>
      <c r="D382" s="53"/>
    </row>
    <row r="383" spans="3:4" x14ac:dyDescent="0.25">
      <c r="C383" s="53"/>
      <c r="D383" s="53"/>
    </row>
    <row r="384" spans="3:4" x14ac:dyDescent="0.25">
      <c r="C384" s="53"/>
      <c r="D384" s="53"/>
    </row>
    <row r="385" spans="3:4" x14ac:dyDescent="0.25">
      <c r="C385" s="53"/>
      <c r="D385" s="53"/>
    </row>
    <row r="386" spans="3:4" x14ac:dyDescent="0.25">
      <c r="C386" s="53"/>
      <c r="D386" s="53"/>
    </row>
    <row r="387" spans="3:4" x14ac:dyDescent="0.25">
      <c r="C387" s="53"/>
      <c r="D387" s="53"/>
    </row>
    <row r="388" spans="3:4" x14ac:dyDescent="0.25">
      <c r="C388" s="53"/>
      <c r="D388" s="53"/>
    </row>
    <row r="389" spans="3:4" x14ac:dyDescent="0.25">
      <c r="C389" s="53"/>
      <c r="D389" s="53"/>
    </row>
    <row r="390" spans="3:4" x14ac:dyDescent="0.25">
      <c r="C390" s="53"/>
      <c r="D390" s="53"/>
    </row>
    <row r="391" spans="3:4" x14ac:dyDescent="0.25">
      <c r="C391" s="53"/>
      <c r="D391" s="53"/>
    </row>
    <row r="392" spans="3:4" x14ac:dyDescent="0.25">
      <c r="C392" s="53"/>
      <c r="D392" s="53"/>
    </row>
    <row r="393" spans="3:4" x14ac:dyDescent="0.25">
      <c r="C393" s="53"/>
      <c r="D393" s="53"/>
    </row>
    <row r="394" spans="3:4" x14ac:dyDescent="0.25">
      <c r="C394" s="53"/>
      <c r="D394" s="53"/>
    </row>
    <row r="395" spans="3:4" x14ac:dyDescent="0.25">
      <c r="C395" s="53"/>
      <c r="D395" s="53"/>
    </row>
    <row r="396" spans="3:4" x14ac:dyDescent="0.25">
      <c r="C396" s="53"/>
      <c r="D396" s="53"/>
    </row>
    <row r="397" spans="3:4" x14ac:dyDescent="0.25">
      <c r="C397" s="53"/>
      <c r="D397" s="53"/>
    </row>
    <row r="398" spans="3:4" x14ac:dyDescent="0.25">
      <c r="C398" s="53"/>
      <c r="D398" s="53"/>
    </row>
    <row r="399" spans="3:4" x14ac:dyDescent="0.25">
      <c r="C399" s="53"/>
      <c r="D399" s="53"/>
    </row>
    <row r="400" spans="3:4" x14ac:dyDescent="0.25">
      <c r="C400" s="53"/>
      <c r="D400" s="53"/>
    </row>
    <row r="401" spans="3:4" x14ac:dyDescent="0.25">
      <c r="C401" s="53"/>
      <c r="D401" s="53"/>
    </row>
    <row r="402" spans="3:4" x14ac:dyDescent="0.25">
      <c r="C402" s="53"/>
      <c r="D402" s="53"/>
    </row>
    <row r="403" spans="3:4" x14ac:dyDescent="0.25">
      <c r="C403" s="53"/>
      <c r="D403" s="53"/>
    </row>
    <row r="404" spans="3:4" x14ac:dyDescent="0.25">
      <c r="C404" s="53"/>
      <c r="D404" s="53"/>
    </row>
    <row r="405" spans="3:4" x14ac:dyDescent="0.25">
      <c r="C405" s="53"/>
      <c r="D405" s="53"/>
    </row>
    <row r="406" spans="3:4" x14ac:dyDescent="0.25">
      <c r="C406" s="53"/>
      <c r="D406" s="53"/>
    </row>
    <row r="407" spans="3:4" x14ac:dyDescent="0.25">
      <c r="C407" s="53"/>
      <c r="D407" s="53"/>
    </row>
    <row r="408" spans="3:4" x14ac:dyDescent="0.25">
      <c r="C408" s="53"/>
      <c r="D408" s="53"/>
    </row>
    <row r="409" spans="3:4" x14ac:dyDescent="0.25">
      <c r="C409" s="53"/>
      <c r="D409" s="53"/>
    </row>
    <row r="410" spans="3:4" x14ac:dyDescent="0.25">
      <c r="C410" s="53"/>
      <c r="D410" s="53"/>
    </row>
    <row r="411" spans="3:4" x14ac:dyDescent="0.25">
      <c r="C411" s="53"/>
      <c r="D411" s="53"/>
    </row>
    <row r="412" spans="3:4" x14ac:dyDescent="0.25">
      <c r="C412" s="53"/>
      <c r="D412" s="53"/>
    </row>
    <row r="413" spans="3:4" x14ac:dyDescent="0.25">
      <c r="C413" s="53"/>
      <c r="D413" s="53"/>
    </row>
    <row r="414" spans="3:4" x14ac:dyDescent="0.25">
      <c r="C414" s="53"/>
      <c r="D414" s="53"/>
    </row>
    <row r="415" spans="3:4" x14ac:dyDescent="0.25">
      <c r="C415" s="53"/>
      <c r="D415" s="53"/>
    </row>
    <row r="416" spans="3:4" x14ac:dyDescent="0.25">
      <c r="C416" s="53"/>
      <c r="D416" s="53"/>
    </row>
    <row r="417" spans="3:4" x14ac:dyDescent="0.25">
      <c r="C417" s="53"/>
      <c r="D417" s="53"/>
    </row>
    <row r="418" spans="3:4" x14ac:dyDescent="0.25">
      <c r="C418" s="53"/>
      <c r="D418" s="53"/>
    </row>
    <row r="419" spans="3:4" x14ac:dyDescent="0.25">
      <c r="C419" s="53"/>
      <c r="D419" s="53"/>
    </row>
    <row r="420" spans="3:4" x14ac:dyDescent="0.25">
      <c r="C420" s="53"/>
      <c r="D420" s="53"/>
    </row>
    <row r="421" spans="3:4" x14ac:dyDescent="0.25">
      <c r="C421" s="53"/>
      <c r="D421" s="53"/>
    </row>
    <row r="422" spans="3:4" x14ac:dyDescent="0.25">
      <c r="C422" s="53"/>
      <c r="D422" s="53"/>
    </row>
    <row r="423" spans="3:4" x14ac:dyDescent="0.25">
      <c r="C423" s="53"/>
      <c r="D423" s="53"/>
    </row>
    <row r="424" spans="3:4" x14ac:dyDescent="0.25">
      <c r="C424" s="53"/>
      <c r="D424" s="53"/>
    </row>
    <row r="425" spans="3:4" x14ac:dyDescent="0.25">
      <c r="C425" s="53"/>
      <c r="D425" s="53"/>
    </row>
    <row r="426" spans="3:4" x14ac:dyDescent="0.25">
      <c r="C426" s="53"/>
      <c r="D426" s="53"/>
    </row>
    <row r="427" spans="3:4" x14ac:dyDescent="0.25">
      <c r="C427" s="53"/>
      <c r="D427" s="53"/>
    </row>
    <row r="428" spans="3:4" x14ac:dyDescent="0.25">
      <c r="C428" s="53"/>
      <c r="D428" s="53"/>
    </row>
    <row r="429" spans="3:4" x14ac:dyDescent="0.25">
      <c r="C429" s="53"/>
      <c r="D429" s="53"/>
    </row>
    <row r="430" spans="3:4" x14ac:dyDescent="0.25">
      <c r="C430" s="53"/>
      <c r="D430" s="53"/>
    </row>
    <row r="431" spans="3:4" x14ac:dyDescent="0.25">
      <c r="C431" s="53"/>
      <c r="D431" s="53"/>
    </row>
    <row r="432" spans="3:4" x14ac:dyDescent="0.25">
      <c r="C432" s="53"/>
      <c r="D432" s="53"/>
    </row>
    <row r="433" spans="3:4" x14ac:dyDescent="0.25">
      <c r="C433" s="53"/>
      <c r="D433" s="53"/>
    </row>
    <row r="434" spans="3:4" x14ac:dyDescent="0.25">
      <c r="C434" s="53"/>
      <c r="D434" s="53"/>
    </row>
    <row r="435" spans="3:4" x14ac:dyDescent="0.25">
      <c r="C435" s="53"/>
      <c r="D435" s="53"/>
    </row>
    <row r="436" spans="3:4" x14ac:dyDescent="0.25">
      <c r="C436" s="53"/>
      <c r="D436" s="53"/>
    </row>
    <row r="437" spans="3:4" x14ac:dyDescent="0.25">
      <c r="C437" s="53"/>
      <c r="D437" s="53"/>
    </row>
    <row r="438" spans="3:4" x14ac:dyDescent="0.25">
      <c r="C438" s="53"/>
      <c r="D438" s="53"/>
    </row>
    <row r="439" spans="3:4" x14ac:dyDescent="0.25">
      <c r="C439" s="53"/>
      <c r="D439" s="53"/>
    </row>
    <row r="440" spans="3:4" x14ac:dyDescent="0.25">
      <c r="C440" s="53"/>
      <c r="D440" s="53"/>
    </row>
    <row r="441" spans="3:4" x14ac:dyDescent="0.25">
      <c r="C441" s="53"/>
      <c r="D441" s="53"/>
    </row>
    <row r="442" spans="3:4" x14ac:dyDescent="0.25">
      <c r="C442" s="53"/>
      <c r="D442" s="53"/>
    </row>
    <row r="443" spans="3:4" x14ac:dyDescent="0.25">
      <c r="C443" s="53"/>
      <c r="D443" s="53"/>
    </row>
    <row r="444" spans="3:4" x14ac:dyDescent="0.25">
      <c r="C444" s="53"/>
      <c r="D444" s="53"/>
    </row>
    <row r="445" spans="3:4" x14ac:dyDescent="0.25">
      <c r="C445" s="53"/>
      <c r="D445" s="53"/>
    </row>
    <row r="446" spans="3:4" x14ac:dyDescent="0.25">
      <c r="C446" s="53"/>
      <c r="D446" s="53"/>
    </row>
    <row r="447" spans="3:4" x14ac:dyDescent="0.25">
      <c r="C447" s="53"/>
      <c r="D447" s="53"/>
    </row>
    <row r="448" spans="3:4" x14ac:dyDescent="0.25">
      <c r="C448" s="53"/>
      <c r="D448" s="53"/>
    </row>
    <row r="449" spans="3:4" x14ac:dyDescent="0.25">
      <c r="C449" s="53"/>
      <c r="D449" s="53"/>
    </row>
    <row r="450" spans="3:4" x14ac:dyDescent="0.25">
      <c r="C450" s="53"/>
      <c r="D450" s="53"/>
    </row>
    <row r="451" spans="3:4" x14ac:dyDescent="0.25">
      <c r="C451" s="53"/>
      <c r="D451" s="53"/>
    </row>
    <row r="452" spans="3:4" x14ac:dyDescent="0.25">
      <c r="C452" s="53"/>
      <c r="D452" s="53"/>
    </row>
    <row r="453" spans="3:4" x14ac:dyDescent="0.25">
      <c r="C453" s="53"/>
      <c r="D453" s="53"/>
    </row>
    <row r="454" spans="3:4" x14ac:dyDescent="0.25">
      <c r="C454" s="53"/>
      <c r="D454" s="53"/>
    </row>
    <row r="455" spans="3:4" x14ac:dyDescent="0.25">
      <c r="C455" s="53"/>
      <c r="D455" s="53"/>
    </row>
    <row r="456" spans="3:4" x14ac:dyDescent="0.25">
      <c r="C456" s="53"/>
      <c r="D456" s="53"/>
    </row>
    <row r="457" spans="3:4" x14ac:dyDescent="0.25">
      <c r="C457" s="53"/>
      <c r="D457" s="53"/>
    </row>
    <row r="458" spans="3:4" x14ac:dyDescent="0.25">
      <c r="C458" s="53"/>
      <c r="D458" s="53"/>
    </row>
    <row r="459" spans="3:4" x14ac:dyDescent="0.25">
      <c r="C459" s="53"/>
      <c r="D459" s="53"/>
    </row>
    <row r="460" spans="3:4" x14ac:dyDescent="0.25">
      <c r="C460" s="53"/>
      <c r="D460" s="53"/>
    </row>
    <row r="461" spans="3:4" x14ac:dyDescent="0.25">
      <c r="C461" s="53"/>
      <c r="D461" s="53"/>
    </row>
    <row r="462" spans="3:4" x14ac:dyDescent="0.25">
      <c r="C462" s="53"/>
      <c r="D462" s="53"/>
    </row>
    <row r="463" spans="3:4" x14ac:dyDescent="0.25">
      <c r="C463" s="53"/>
      <c r="D463" s="53"/>
    </row>
    <row r="464" spans="3:4" x14ac:dyDescent="0.25">
      <c r="C464" s="53"/>
      <c r="D464" s="53"/>
    </row>
    <row r="465" spans="3:4" x14ac:dyDescent="0.25">
      <c r="C465" s="53"/>
      <c r="D465" s="53"/>
    </row>
    <row r="466" spans="3:4" x14ac:dyDescent="0.25">
      <c r="C466" s="53"/>
      <c r="D466" s="53"/>
    </row>
    <row r="467" spans="3:4" x14ac:dyDescent="0.25">
      <c r="C467" s="53"/>
      <c r="D467" s="53"/>
    </row>
    <row r="468" spans="3:4" x14ac:dyDescent="0.25">
      <c r="C468" s="53"/>
      <c r="D468" s="53"/>
    </row>
    <row r="469" spans="3:4" x14ac:dyDescent="0.25">
      <c r="C469" s="53"/>
      <c r="D469" s="53"/>
    </row>
    <row r="470" spans="3:4" x14ac:dyDescent="0.25">
      <c r="C470" s="53"/>
      <c r="D470" s="53"/>
    </row>
    <row r="471" spans="3:4" x14ac:dyDescent="0.25">
      <c r="C471" s="53"/>
      <c r="D471" s="53"/>
    </row>
    <row r="472" spans="3:4" x14ac:dyDescent="0.25">
      <c r="C472" s="53"/>
      <c r="D472" s="53"/>
    </row>
    <row r="473" spans="3:4" x14ac:dyDescent="0.25">
      <c r="C473" s="53"/>
      <c r="D473" s="53"/>
    </row>
    <row r="474" spans="3:4" x14ac:dyDescent="0.25">
      <c r="C474" s="53"/>
      <c r="D474" s="53"/>
    </row>
    <row r="475" spans="3:4" x14ac:dyDescent="0.25">
      <c r="C475" s="53"/>
      <c r="D475" s="53"/>
    </row>
    <row r="476" spans="3:4" x14ac:dyDescent="0.25">
      <c r="C476" s="53"/>
      <c r="D476" s="53"/>
    </row>
    <row r="477" spans="3:4" x14ac:dyDescent="0.25">
      <c r="C477" s="53"/>
      <c r="D477" s="53"/>
    </row>
    <row r="478" spans="3:4" x14ac:dyDescent="0.25">
      <c r="C478" s="53"/>
      <c r="D478" s="53"/>
    </row>
    <row r="479" spans="3:4" x14ac:dyDescent="0.25">
      <c r="C479" s="53"/>
      <c r="D479" s="53"/>
    </row>
    <row r="480" spans="3:4" x14ac:dyDescent="0.25">
      <c r="C480" s="53"/>
      <c r="D480" s="53"/>
    </row>
    <row r="481" spans="3:4" x14ac:dyDescent="0.25">
      <c r="C481" s="53"/>
      <c r="D481" s="53"/>
    </row>
    <row r="482" spans="3:4" x14ac:dyDescent="0.25">
      <c r="C482" s="53"/>
      <c r="D482" s="53"/>
    </row>
    <row r="483" spans="3:4" x14ac:dyDescent="0.25">
      <c r="C483" s="53"/>
      <c r="D483" s="53"/>
    </row>
    <row r="484" spans="3:4" x14ac:dyDescent="0.25">
      <c r="C484" s="53"/>
      <c r="D484" s="53"/>
    </row>
    <row r="485" spans="3:4" x14ac:dyDescent="0.25">
      <c r="C485" s="53"/>
      <c r="D485" s="53"/>
    </row>
    <row r="486" spans="3:4" x14ac:dyDescent="0.25">
      <c r="C486" s="53"/>
      <c r="D486" s="53"/>
    </row>
    <row r="487" spans="3:4" x14ac:dyDescent="0.25">
      <c r="C487" s="53"/>
      <c r="D487" s="53"/>
    </row>
    <row r="488" spans="3:4" x14ac:dyDescent="0.25">
      <c r="C488" s="53"/>
      <c r="D488" s="53"/>
    </row>
    <row r="489" spans="3:4" x14ac:dyDescent="0.25">
      <c r="C489" s="53"/>
      <c r="D489" s="53"/>
    </row>
    <row r="490" spans="3:4" x14ac:dyDescent="0.25">
      <c r="C490" s="53"/>
      <c r="D490" s="53"/>
    </row>
    <row r="491" spans="3:4" x14ac:dyDescent="0.25">
      <c r="C491" s="53"/>
      <c r="D491" s="53"/>
    </row>
    <row r="492" spans="3:4" x14ac:dyDescent="0.25">
      <c r="C492" s="53"/>
      <c r="D492" s="53"/>
    </row>
    <row r="493" spans="3:4" x14ac:dyDescent="0.25">
      <c r="C493" s="53"/>
      <c r="D493" s="53"/>
    </row>
    <row r="494" spans="3:4" x14ac:dyDescent="0.25">
      <c r="C494" s="53"/>
      <c r="D494" s="53"/>
    </row>
    <row r="495" spans="3:4" x14ac:dyDescent="0.25">
      <c r="C495" s="53"/>
      <c r="D495" s="53"/>
    </row>
    <row r="496" spans="3:4" x14ac:dyDescent="0.25">
      <c r="C496" s="53"/>
      <c r="D496" s="53"/>
    </row>
    <row r="497" spans="3:4" x14ac:dyDescent="0.25">
      <c r="C497" s="53"/>
      <c r="D497" s="53"/>
    </row>
    <row r="498" spans="3:4" x14ac:dyDescent="0.25">
      <c r="C498" s="53"/>
      <c r="D498" s="53"/>
    </row>
    <row r="499" spans="3:4" x14ac:dyDescent="0.25">
      <c r="C499" s="53"/>
      <c r="D499" s="53"/>
    </row>
    <row r="500" spans="3:4" x14ac:dyDescent="0.25">
      <c r="C500" s="53"/>
      <c r="D500" s="53"/>
    </row>
    <row r="501" spans="3:4" x14ac:dyDescent="0.25">
      <c r="C501" s="53"/>
      <c r="D501" s="53"/>
    </row>
    <row r="502" spans="3:4" x14ac:dyDescent="0.25">
      <c r="C502" s="53"/>
      <c r="D502" s="53"/>
    </row>
    <row r="503" spans="3:4" x14ac:dyDescent="0.25">
      <c r="C503" s="53"/>
      <c r="D503" s="53"/>
    </row>
    <row r="504" spans="3:4" x14ac:dyDescent="0.25">
      <c r="C504" s="53"/>
      <c r="D504" s="53"/>
    </row>
    <row r="505" spans="3:4" x14ac:dyDescent="0.25">
      <c r="C505" s="53"/>
      <c r="D505" s="53"/>
    </row>
    <row r="506" spans="3:4" x14ac:dyDescent="0.25">
      <c r="C506" s="53"/>
      <c r="D506" s="53"/>
    </row>
    <row r="507" spans="3:4" x14ac:dyDescent="0.25">
      <c r="C507" s="53"/>
      <c r="D507" s="53"/>
    </row>
    <row r="508" spans="3:4" x14ac:dyDescent="0.25">
      <c r="C508" s="53"/>
      <c r="D508" s="53"/>
    </row>
    <row r="509" spans="3:4" x14ac:dyDescent="0.25">
      <c r="C509" s="53"/>
      <c r="D509" s="53"/>
    </row>
    <row r="510" spans="3:4" x14ac:dyDescent="0.25">
      <c r="C510" s="53"/>
      <c r="D510" s="53"/>
    </row>
    <row r="511" spans="3:4" x14ac:dyDescent="0.25">
      <c r="C511" s="53"/>
      <c r="D511" s="53"/>
    </row>
    <row r="512" spans="3:4" x14ac:dyDescent="0.25">
      <c r="C512" s="53"/>
      <c r="D512" s="53"/>
    </row>
    <row r="513" spans="3:4" x14ac:dyDescent="0.25">
      <c r="C513" s="53"/>
      <c r="D513" s="53"/>
    </row>
    <row r="514" spans="3:4" x14ac:dyDescent="0.25">
      <c r="C514" s="53"/>
      <c r="D514" s="53"/>
    </row>
    <row r="515" spans="3:4" x14ac:dyDescent="0.25">
      <c r="C515" s="53"/>
      <c r="D515" s="53"/>
    </row>
    <row r="516" spans="3:4" x14ac:dyDescent="0.25">
      <c r="C516" s="53"/>
      <c r="D516" s="53"/>
    </row>
    <row r="517" spans="3:4" x14ac:dyDescent="0.25">
      <c r="C517" s="53"/>
      <c r="D517" s="53"/>
    </row>
    <row r="518" spans="3:4" x14ac:dyDescent="0.25">
      <c r="C518" s="53"/>
      <c r="D518" s="53"/>
    </row>
    <row r="519" spans="3:4" x14ac:dyDescent="0.25">
      <c r="C519" s="53"/>
      <c r="D519" s="53"/>
    </row>
    <row r="520" spans="3:4" x14ac:dyDescent="0.25">
      <c r="C520" s="53"/>
      <c r="D520" s="53"/>
    </row>
    <row r="521" spans="3:4" x14ac:dyDescent="0.25">
      <c r="C521" s="53"/>
      <c r="D521" s="53"/>
    </row>
    <row r="522" spans="3:4" x14ac:dyDescent="0.25">
      <c r="C522" s="53"/>
      <c r="D522" s="53"/>
    </row>
    <row r="523" spans="3:4" x14ac:dyDescent="0.25">
      <c r="C523" s="53"/>
      <c r="D523" s="53"/>
    </row>
    <row r="524" spans="3:4" x14ac:dyDescent="0.25">
      <c r="C524" s="53"/>
      <c r="D524" s="53"/>
    </row>
    <row r="525" spans="3:4" x14ac:dyDescent="0.25">
      <c r="C525" s="53"/>
      <c r="D525" s="53"/>
    </row>
    <row r="526" spans="3:4" x14ac:dyDescent="0.25">
      <c r="C526" s="53"/>
      <c r="D526" s="53"/>
    </row>
    <row r="527" spans="3:4" x14ac:dyDescent="0.25">
      <c r="C527" s="53"/>
      <c r="D527" s="53"/>
    </row>
    <row r="528" spans="3:4" x14ac:dyDescent="0.25">
      <c r="C528" s="53"/>
      <c r="D528" s="53"/>
    </row>
    <row r="529" spans="3:4" x14ac:dyDescent="0.25">
      <c r="C529" s="53"/>
      <c r="D529" s="53"/>
    </row>
    <row r="530" spans="3:4" x14ac:dyDescent="0.25">
      <c r="C530" s="53"/>
      <c r="D530" s="53"/>
    </row>
    <row r="531" spans="3:4" x14ac:dyDescent="0.25">
      <c r="C531" s="53"/>
      <c r="D531" s="53"/>
    </row>
    <row r="532" spans="3:4" x14ac:dyDescent="0.25">
      <c r="C532" s="53"/>
      <c r="D532" s="53"/>
    </row>
    <row r="533" spans="3:4" x14ac:dyDescent="0.25">
      <c r="C533" s="53"/>
      <c r="D533" s="53"/>
    </row>
    <row r="534" spans="3:4" x14ac:dyDescent="0.25">
      <c r="C534" s="53"/>
      <c r="D534" s="53"/>
    </row>
    <row r="535" spans="3:4" x14ac:dyDescent="0.25">
      <c r="C535" s="53"/>
      <c r="D535" s="53"/>
    </row>
    <row r="536" spans="3:4" x14ac:dyDescent="0.25">
      <c r="C536" s="53"/>
      <c r="D536" s="53"/>
    </row>
    <row r="537" spans="3:4" x14ac:dyDescent="0.25">
      <c r="C537" s="53"/>
      <c r="D537" s="53"/>
    </row>
    <row r="538" spans="3:4" x14ac:dyDescent="0.25">
      <c r="C538" s="53"/>
      <c r="D538" s="53"/>
    </row>
    <row r="539" spans="3:4" x14ac:dyDescent="0.25">
      <c r="C539" s="53"/>
      <c r="D539" s="53"/>
    </row>
    <row r="540" spans="3:4" x14ac:dyDescent="0.25">
      <c r="C540" s="53"/>
      <c r="D540" s="53"/>
    </row>
    <row r="541" spans="3:4" x14ac:dyDescent="0.25">
      <c r="C541" s="53"/>
      <c r="D541" s="53"/>
    </row>
    <row r="542" spans="3:4" x14ac:dyDescent="0.25">
      <c r="C542" s="53"/>
      <c r="D542" s="53"/>
    </row>
    <row r="543" spans="3:4" x14ac:dyDescent="0.25">
      <c r="C543" s="53"/>
      <c r="D543" s="53"/>
    </row>
    <row r="544" spans="3:4" x14ac:dyDescent="0.25">
      <c r="C544" s="53"/>
      <c r="D544" s="53"/>
    </row>
    <row r="545" spans="3:4" x14ac:dyDescent="0.25">
      <c r="C545" s="53"/>
      <c r="D545" s="53"/>
    </row>
    <row r="546" spans="3:4" x14ac:dyDescent="0.25">
      <c r="C546" s="53"/>
      <c r="D546" s="53"/>
    </row>
    <row r="547" spans="3:4" x14ac:dyDescent="0.25">
      <c r="C547" s="53"/>
      <c r="D547" s="53"/>
    </row>
    <row r="548" spans="3:4" x14ac:dyDescent="0.25">
      <c r="C548" s="53"/>
      <c r="D548" s="53"/>
    </row>
    <row r="549" spans="3:4" x14ac:dyDescent="0.25">
      <c r="C549" s="53"/>
      <c r="D549" s="53"/>
    </row>
    <row r="550" spans="3:4" x14ac:dyDescent="0.25">
      <c r="C550" s="53"/>
      <c r="D550" s="53"/>
    </row>
    <row r="551" spans="3:4" x14ac:dyDescent="0.25">
      <c r="C551" s="53"/>
      <c r="D551" s="53"/>
    </row>
    <row r="552" spans="3:4" x14ac:dyDescent="0.25">
      <c r="C552" s="53"/>
      <c r="D552" s="53"/>
    </row>
    <row r="553" spans="3:4" x14ac:dyDescent="0.25">
      <c r="C553" s="53"/>
      <c r="D553" s="53"/>
    </row>
    <row r="554" spans="3:4" x14ac:dyDescent="0.25">
      <c r="C554" s="53"/>
      <c r="D554" s="53"/>
    </row>
    <row r="555" spans="3:4" x14ac:dyDescent="0.25">
      <c r="C555" s="53"/>
      <c r="D555" s="53"/>
    </row>
    <row r="556" spans="3:4" x14ac:dyDescent="0.25">
      <c r="C556" s="53"/>
      <c r="D556" s="53"/>
    </row>
    <row r="557" spans="3:4" x14ac:dyDescent="0.25">
      <c r="C557" s="53"/>
      <c r="D557" s="53"/>
    </row>
    <row r="558" spans="3:4" x14ac:dyDescent="0.25">
      <c r="C558" s="53"/>
      <c r="D558" s="53"/>
    </row>
    <row r="559" spans="3:4" x14ac:dyDescent="0.25">
      <c r="C559" s="53"/>
      <c r="D559" s="53"/>
    </row>
    <row r="560" spans="3:4" x14ac:dyDescent="0.25">
      <c r="C560" s="53"/>
      <c r="D560" s="53"/>
    </row>
    <row r="561" spans="3:4" x14ac:dyDescent="0.25">
      <c r="C561" s="53"/>
      <c r="D561" s="53"/>
    </row>
    <row r="562" spans="3:4" x14ac:dyDescent="0.25">
      <c r="C562" s="53"/>
      <c r="D562" s="53"/>
    </row>
    <row r="563" spans="3:4" x14ac:dyDescent="0.25">
      <c r="C563" s="53"/>
      <c r="D563" s="53"/>
    </row>
    <row r="564" spans="3:4" x14ac:dyDescent="0.25">
      <c r="C564" s="53"/>
      <c r="D564" s="53"/>
    </row>
    <row r="565" spans="3:4" x14ac:dyDescent="0.25">
      <c r="C565" s="53"/>
      <c r="D565" s="53"/>
    </row>
    <row r="566" spans="3:4" x14ac:dyDescent="0.25">
      <c r="C566" s="53"/>
      <c r="D566" s="53"/>
    </row>
    <row r="567" spans="3:4" x14ac:dyDescent="0.25">
      <c r="C567" s="53"/>
      <c r="D567" s="53"/>
    </row>
    <row r="568" spans="3:4" x14ac:dyDescent="0.25">
      <c r="C568" s="53"/>
      <c r="D568" s="53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Вк.буџет, закл.со 28.02.2025</vt:lpstr>
      <vt:lpstr>Sheet1</vt:lpstr>
      <vt:lpstr>'Вк.буџет, закл.со 28.02.2025'!Print_Area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2025-03-14T12:49:55Z</dcterms:modified>
</cp:coreProperties>
</file>