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.plan 637-osnoven" sheetId="1" r:id="rId1"/>
    <sheet name="к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2" l="1"/>
  <c r="L85" i="2"/>
  <c r="K85" i="2"/>
  <c r="O20" i="1" l="1"/>
  <c r="K20" i="1"/>
  <c r="K11" i="2" l="1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2" i="2"/>
  <c r="L22" i="2"/>
  <c r="M22" i="2"/>
  <c r="N22" i="2"/>
  <c r="K21" i="1" s="1"/>
  <c r="K22" i="1"/>
  <c r="K23" i="2"/>
  <c r="L23" i="2"/>
  <c r="M23" i="2"/>
  <c r="N23" i="2"/>
  <c r="K23" i="1" s="1"/>
  <c r="K24" i="2"/>
  <c r="L24" i="2"/>
  <c r="M24" i="2"/>
  <c r="N24" i="2"/>
  <c r="K24" i="1" s="1"/>
  <c r="K26" i="2"/>
  <c r="L26" i="2"/>
  <c r="M26" i="2"/>
  <c r="N26" i="2"/>
  <c r="K27" i="2"/>
  <c r="L27" i="2"/>
  <c r="M27" i="2"/>
  <c r="N27" i="2"/>
  <c r="K27" i="1" s="1"/>
  <c r="K28" i="2"/>
  <c r="L28" i="2"/>
  <c r="M28" i="2"/>
  <c r="N28" i="2"/>
  <c r="K29" i="2"/>
  <c r="L29" i="2"/>
  <c r="M29" i="2"/>
  <c r="N29" i="2"/>
  <c r="K29" i="1" s="1"/>
  <c r="K30" i="2"/>
  <c r="L30" i="2"/>
  <c r="M30" i="2"/>
  <c r="N30" i="2"/>
  <c r="K32" i="2"/>
  <c r="L32" i="2"/>
  <c r="M32" i="2"/>
  <c r="N32" i="2"/>
  <c r="K32" i="1" s="1"/>
  <c r="K33" i="2"/>
  <c r="L33" i="2"/>
  <c r="L31" i="2" s="1"/>
  <c r="M33" i="2"/>
  <c r="N33" i="2"/>
  <c r="K33" i="1" s="1"/>
  <c r="K35" i="2"/>
  <c r="L35" i="2"/>
  <c r="M35" i="2"/>
  <c r="N35" i="2"/>
  <c r="K36" i="2"/>
  <c r="L36" i="2"/>
  <c r="M36" i="2"/>
  <c r="N36" i="2"/>
  <c r="K37" i="1" s="1"/>
  <c r="K38" i="2"/>
  <c r="L38" i="2"/>
  <c r="M38" i="2"/>
  <c r="N38" i="2"/>
  <c r="K39" i="1" s="1"/>
  <c r="K39" i="2"/>
  <c r="L39" i="2"/>
  <c r="M39" i="2"/>
  <c r="N39" i="2"/>
  <c r="K40" i="1" s="1"/>
  <c r="K40" i="2"/>
  <c r="L40" i="2"/>
  <c r="M40" i="2"/>
  <c r="N40" i="2"/>
  <c r="K41" i="1" s="1"/>
  <c r="K41" i="2"/>
  <c r="L41" i="2"/>
  <c r="M41" i="2"/>
  <c r="N41" i="2"/>
  <c r="K42" i="2"/>
  <c r="L42" i="2"/>
  <c r="M42" i="2"/>
  <c r="N42" i="2"/>
  <c r="K43" i="1" s="1"/>
  <c r="K43" i="2"/>
  <c r="L43" i="2"/>
  <c r="M43" i="2"/>
  <c r="N43" i="2"/>
  <c r="K44" i="1" s="1"/>
  <c r="K44" i="2"/>
  <c r="L44" i="2"/>
  <c r="M44" i="2"/>
  <c r="N44" i="2"/>
  <c r="K46" i="2"/>
  <c r="L46" i="2"/>
  <c r="M46" i="2"/>
  <c r="N46" i="2"/>
  <c r="K47" i="2"/>
  <c r="L47" i="2"/>
  <c r="M47" i="2"/>
  <c r="N47" i="2"/>
  <c r="K48" i="2"/>
  <c r="L48" i="2"/>
  <c r="M48" i="2"/>
  <c r="N48" i="2"/>
  <c r="K49" i="2"/>
  <c r="L49" i="2"/>
  <c r="M49" i="2"/>
  <c r="N49" i="2"/>
  <c r="K49" i="1" s="1"/>
  <c r="K50" i="2"/>
  <c r="L50" i="2"/>
  <c r="M50" i="2"/>
  <c r="N50" i="2"/>
  <c r="K50" i="1" s="1"/>
  <c r="K52" i="2"/>
  <c r="L52" i="2"/>
  <c r="M52" i="2"/>
  <c r="N52" i="2"/>
  <c r="K52" i="1" s="1"/>
  <c r="K53" i="2"/>
  <c r="L53" i="2"/>
  <c r="M53" i="2"/>
  <c r="N53" i="2"/>
  <c r="K53" i="1" s="1"/>
  <c r="K54" i="2"/>
  <c r="L54" i="2"/>
  <c r="M54" i="2"/>
  <c r="N54" i="2"/>
  <c r="K54" i="1" s="1"/>
  <c r="K55" i="2"/>
  <c r="L55" i="2"/>
  <c r="M55" i="2"/>
  <c r="N55" i="2"/>
  <c r="K55" i="1" s="1"/>
  <c r="K56" i="2"/>
  <c r="L56" i="2"/>
  <c r="M56" i="2"/>
  <c r="N56" i="2"/>
  <c r="K56" i="1" s="1"/>
  <c r="K57" i="1"/>
  <c r="K59" i="2"/>
  <c r="L59" i="2"/>
  <c r="L58" i="2" s="1"/>
  <c r="M59" i="2"/>
  <c r="N59" i="2"/>
  <c r="K62" i="2"/>
  <c r="L62" i="2"/>
  <c r="M62" i="2"/>
  <c r="N62" i="2"/>
  <c r="K62" i="1" s="1"/>
  <c r="K63" i="2"/>
  <c r="L63" i="2"/>
  <c r="M63" i="2"/>
  <c r="N63" i="2"/>
  <c r="K63" i="1" s="1"/>
  <c r="K65" i="2"/>
  <c r="L65" i="2"/>
  <c r="M65" i="2"/>
  <c r="N65" i="2"/>
  <c r="K66" i="2"/>
  <c r="L66" i="2"/>
  <c r="M66" i="2"/>
  <c r="N66" i="2"/>
  <c r="K67" i="2"/>
  <c r="L67" i="2"/>
  <c r="M67" i="2"/>
  <c r="N67" i="2"/>
  <c r="K68" i="2"/>
  <c r="L68" i="2"/>
  <c r="M68" i="2"/>
  <c r="N68" i="2"/>
  <c r="K69" i="2"/>
  <c r="L69" i="2"/>
  <c r="M69" i="2"/>
  <c r="K70" i="2"/>
  <c r="L70" i="2"/>
  <c r="M70" i="2"/>
  <c r="N70" i="2"/>
  <c r="K71" i="2"/>
  <c r="L71" i="2"/>
  <c r="M71" i="2"/>
  <c r="N71" i="2"/>
  <c r="K71" i="1" s="1"/>
  <c r="K72" i="2"/>
  <c r="L72" i="2"/>
  <c r="M72" i="2"/>
  <c r="N72" i="2"/>
  <c r="K72" i="1" s="1"/>
  <c r="K73" i="2"/>
  <c r="L73" i="2"/>
  <c r="M73" i="2"/>
  <c r="N73" i="2"/>
  <c r="K73" i="1" s="1"/>
  <c r="K75" i="2"/>
  <c r="K74" i="2" s="1"/>
  <c r="L75" i="2"/>
  <c r="L74" i="2" s="1"/>
  <c r="M75" i="2"/>
  <c r="M74" i="2" s="1"/>
  <c r="N75" i="2"/>
  <c r="K75" i="1" s="1"/>
  <c r="K77" i="2"/>
  <c r="L77" i="2"/>
  <c r="M77" i="2"/>
  <c r="N77" i="2"/>
  <c r="K78" i="2"/>
  <c r="L78" i="2"/>
  <c r="M78" i="2"/>
  <c r="N78" i="2"/>
  <c r="K78" i="1" s="1"/>
  <c r="K79" i="2"/>
  <c r="L79" i="2"/>
  <c r="M79" i="2"/>
  <c r="N79" i="2"/>
  <c r="K80" i="2"/>
  <c r="L80" i="2"/>
  <c r="M80" i="2"/>
  <c r="N80" i="2"/>
  <c r="K79" i="1" s="1"/>
  <c r="K81" i="2"/>
  <c r="L81" i="2"/>
  <c r="M81" i="2"/>
  <c r="N81" i="2"/>
  <c r="K80" i="1" s="1"/>
  <c r="K82" i="2"/>
  <c r="L82" i="2"/>
  <c r="M82" i="2"/>
  <c r="K83" i="2"/>
  <c r="L83" i="2"/>
  <c r="K84" i="2"/>
  <c r="L84" i="2"/>
  <c r="M84" i="2"/>
  <c r="M83" i="2" s="1"/>
  <c r="N84" i="2"/>
  <c r="K83" i="1" s="1"/>
  <c r="N83" i="1"/>
  <c r="N82" i="1" s="1"/>
  <c r="M83" i="1"/>
  <c r="M82" i="1" s="1"/>
  <c r="L83" i="1"/>
  <c r="L82" i="1" s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N75" i="1"/>
  <c r="N74" i="1" s="1"/>
  <c r="M75" i="1"/>
  <c r="M74" i="1" s="1"/>
  <c r="L75" i="1"/>
  <c r="L74" i="1" s="1"/>
  <c r="N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K69" i="1"/>
  <c r="N68" i="1"/>
  <c r="M68" i="1"/>
  <c r="L68" i="1"/>
  <c r="K68" i="1"/>
  <c r="O68" i="1" s="1"/>
  <c r="N67" i="1"/>
  <c r="M67" i="1"/>
  <c r="L67" i="1"/>
  <c r="K67" i="1"/>
  <c r="N66" i="1"/>
  <c r="M66" i="1"/>
  <c r="L66" i="1"/>
  <c r="K66" i="1"/>
  <c r="N65" i="1"/>
  <c r="M65" i="1"/>
  <c r="L65" i="1"/>
  <c r="N63" i="1"/>
  <c r="M63" i="1"/>
  <c r="L63" i="1"/>
  <c r="N62" i="1"/>
  <c r="N61" i="1" s="1"/>
  <c r="M62" i="1"/>
  <c r="L62" i="1"/>
  <c r="N60" i="1"/>
  <c r="M60" i="1"/>
  <c r="L60" i="1"/>
  <c r="K60" i="1"/>
  <c r="N59" i="1"/>
  <c r="M59" i="1"/>
  <c r="M58" i="1" s="1"/>
  <c r="L59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7" i="1"/>
  <c r="M37" i="1"/>
  <c r="L37" i="1"/>
  <c r="N36" i="1"/>
  <c r="M36" i="1"/>
  <c r="L36" i="1"/>
  <c r="L34" i="1"/>
  <c r="K34" i="1"/>
  <c r="N33" i="1"/>
  <c r="M33" i="1"/>
  <c r="L33" i="1"/>
  <c r="N32" i="1"/>
  <c r="M32" i="1"/>
  <c r="L32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4" i="1"/>
  <c r="M24" i="1"/>
  <c r="L24" i="1"/>
  <c r="N23" i="1"/>
  <c r="M23" i="1"/>
  <c r="L23" i="1"/>
  <c r="N22" i="1"/>
  <c r="M22" i="1"/>
  <c r="L22" i="1"/>
  <c r="N21" i="1"/>
  <c r="M21" i="1"/>
  <c r="L21" i="1"/>
  <c r="K19" i="1"/>
  <c r="O19" i="1" s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M76" i="1" l="1"/>
  <c r="L45" i="1"/>
  <c r="O69" i="1"/>
  <c r="M45" i="1"/>
  <c r="O22" i="1"/>
  <c r="N45" i="1"/>
  <c r="O12" i="1"/>
  <c r="O14" i="1"/>
  <c r="O18" i="1"/>
  <c r="O16" i="1"/>
  <c r="O15" i="1"/>
  <c r="M38" i="1"/>
  <c r="O80" i="1"/>
  <c r="O71" i="1"/>
  <c r="N58" i="1"/>
  <c r="O57" i="1"/>
  <c r="M31" i="1"/>
  <c r="N51" i="1"/>
  <c r="M64" i="1"/>
  <c r="O17" i="1"/>
  <c r="O43" i="1"/>
  <c r="O33" i="1"/>
  <c r="O23" i="1"/>
  <c r="L38" i="1"/>
  <c r="O83" i="1"/>
  <c r="O82" i="1" s="1"/>
  <c r="K9" i="1"/>
  <c r="O73" i="1"/>
  <c r="L35" i="1"/>
  <c r="O67" i="1"/>
  <c r="L76" i="1"/>
  <c r="O50" i="1"/>
  <c r="O37" i="1"/>
  <c r="O29" i="1"/>
  <c r="N9" i="1"/>
  <c r="N31" i="1"/>
  <c r="L61" i="1"/>
  <c r="K76" i="2"/>
  <c r="M34" i="2"/>
  <c r="L61" i="2"/>
  <c r="L21" i="2"/>
  <c r="N83" i="2"/>
  <c r="M25" i="2"/>
  <c r="N69" i="2"/>
  <c r="N64" i="2" s="1"/>
  <c r="K61" i="2"/>
  <c r="K31" i="2"/>
  <c r="K61" i="1"/>
  <c r="N45" i="2"/>
  <c r="M45" i="2"/>
  <c r="M76" i="2"/>
  <c r="O39" i="1"/>
  <c r="N10" i="2"/>
  <c r="O72" i="1"/>
  <c r="O41" i="1"/>
  <c r="M10" i="2"/>
  <c r="M51" i="1"/>
  <c r="O53" i="1"/>
  <c r="L37" i="2"/>
  <c r="M20" i="1"/>
  <c r="M25" i="1"/>
  <c r="K48" i="1"/>
  <c r="O48" i="1" s="1"/>
  <c r="M64" i="2"/>
  <c r="M51" i="2"/>
  <c r="K37" i="2"/>
  <c r="K21" i="2"/>
  <c r="L20" i="1"/>
  <c r="O10" i="1"/>
  <c r="M9" i="1"/>
  <c r="N25" i="1"/>
  <c r="K46" i="1"/>
  <c r="O46" i="1" s="1"/>
  <c r="L64" i="1"/>
  <c r="N76" i="1"/>
  <c r="L64" i="2"/>
  <c r="K58" i="2"/>
  <c r="L51" i="2"/>
  <c r="L45" i="2"/>
  <c r="N37" i="2"/>
  <c r="O40" i="1"/>
  <c r="K31" i="1"/>
  <c r="O27" i="1"/>
  <c r="O21" i="1"/>
  <c r="O11" i="1"/>
  <c r="K28" i="1"/>
  <c r="O28" i="1" s="1"/>
  <c r="K30" i="1"/>
  <c r="O30" i="1" s="1"/>
  <c r="N38" i="1"/>
  <c r="O60" i="1"/>
  <c r="K70" i="1"/>
  <c r="O70" i="1" s="1"/>
  <c r="O78" i="1"/>
  <c r="K64" i="2"/>
  <c r="K51" i="2"/>
  <c r="K45" i="2"/>
  <c r="M37" i="2"/>
  <c r="M31" i="2"/>
  <c r="M21" i="2"/>
  <c r="N82" i="2"/>
  <c r="N76" i="2" s="1"/>
  <c r="O55" i="1"/>
  <c r="L9" i="1"/>
  <c r="O13" i="1"/>
  <c r="M35" i="1"/>
  <c r="L51" i="1"/>
  <c r="L58" i="1"/>
  <c r="M61" i="1"/>
  <c r="N64" i="1"/>
  <c r="O62" i="1"/>
  <c r="M58" i="2"/>
  <c r="O54" i="1"/>
  <c r="O52" i="1"/>
  <c r="O49" i="1"/>
  <c r="L34" i="2"/>
  <c r="L25" i="2"/>
  <c r="L10" i="2"/>
  <c r="L76" i="2"/>
  <c r="N20" i="1"/>
  <c r="L25" i="1"/>
  <c r="O34" i="1"/>
  <c r="N35" i="1"/>
  <c r="O44" i="1"/>
  <c r="M61" i="2"/>
  <c r="K34" i="2"/>
  <c r="K25" i="2"/>
  <c r="K10" i="2"/>
  <c r="O75" i="1"/>
  <c r="O74" i="1" s="1"/>
  <c r="K74" i="1"/>
  <c r="N51" i="2"/>
  <c r="K47" i="1"/>
  <c r="O47" i="1" s="1"/>
  <c r="N61" i="2"/>
  <c r="O24" i="1"/>
  <c r="K77" i="1"/>
  <c r="O77" i="1" s="1"/>
  <c r="N58" i="2"/>
  <c r="N34" i="2"/>
  <c r="N31" i="2"/>
  <c r="N25" i="2"/>
  <c r="N21" i="2"/>
  <c r="K59" i="1"/>
  <c r="N74" i="2"/>
  <c r="O56" i="1"/>
  <c r="O79" i="1"/>
  <c r="K26" i="1"/>
  <c r="O26" i="1" s="1"/>
  <c r="O32" i="1"/>
  <c r="K42" i="1"/>
  <c r="O42" i="1" s="1"/>
  <c r="K65" i="1"/>
  <c r="O65" i="1" s="1"/>
  <c r="K82" i="1"/>
  <c r="K36" i="1"/>
  <c r="O36" i="1" s="1"/>
  <c r="L31" i="1"/>
  <c r="O66" i="1"/>
  <c r="K51" i="1"/>
  <c r="O63" i="1"/>
  <c r="K81" i="1" l="1"/>
  <c r="O81" i="1" s="1"/>
  <c r="O76" i="1" s="1"/>
  <c r="O31" i="1"/>
  <c r="O9" i="1"/>
  <c r="O61" i="1"/>
  <c r="O35" i="1"/>
  <c r="N84" i="1"/>
  <c r="M84" i="1"/>
  <c r="O45" i="1"/>
  <c r="K35" i="1"/>
  <c r="O38" i="1"/>
  <c r="K45" i="1"/>
  <c r="O25" i="1"/>
  <c r="K25" i="1"/>
  <c r="L84" i="1"/>
  <c r="O51" i="1"/>
  <c r="N85" i="2"/>
  <c r="O64" i="1"/>
  <c r="K38" i="1"/>
  <c r="K58" i="1"/>
  <c r="O59" i="1"/>
  <c r="O58" i="1" s="1"/>
  <c r="K64" i="1"/>
  <c r="K76" i="1" l="1"/>
  <c r="O84" i="1"/>
  <c r="K84" i="1"/>
</calcChain>
</file>

<file path=xl/sharedStrings.xml><?xml version="1.0" encoding="utf-8"?>
<sst xmlns="http://schemas.openxmlformats.org/spreadsheetml/2006/main" count="97" uniqueCount="63">
  <si>
    <t>Prilog   1</t>
  </si>
  <si>
    <t>razdel</t>
  </si>
  <si>
    <t>rkb</t>
  </si>
  <si>
    <t>tip na smetka</t>
  </si>
  <si>
    <t>individualna partija</t>
  </si>
  <si>
    <t>naziv na buxetski korisnik</t>
  </si>
  <si>
    <t>0 0 1 1 6</t>
  </si>
  <si>
    <t>6 3 7</t>
  </si>
  <si>
    <t>1  7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</si>
  <si>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</si>
  <si>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</si>
  <si>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</si>
  <si>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</si>
  <si>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</si>
  <si>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</si>
  <si>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</si>
  <si>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</si>
  <si>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</si>
  <si>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godi[no</t>
  </si>
  <si>
    <t xml:space="preserve"> Administracija</t>
  </si>
  <si>
    <t xml:space="preserve">   </t>
  </si>
  <si>
    <t>Стручно оспособување и усовршување во земјата и во странство</t>
  </si>
  <si>
    <t>Me\unarodni aktivnosti</t>
  </si>
  <si>
    <t>1A</t>
  </si>
  <si>
    <t>Modernizacija vo MO</t>
  </si>
  <si>
    <t>Reforma na MO</t>
  </si>
  <si>
    <t>Funkcionirawe na ARСM</t>
  </si>
  <si>
    <t>Obuka</t>
  </si>
  <si>
    <t>Logistika vo ARСM</t>
  </si>
  <si>
    <t>VA</t>
  </si>
  <si>
    <t>Integracija vo NATO</t>
  </si>
  <si>
    <t>Меѓународни мисии и операции</t>
  </si>
  <si>
    <t>Тековно оdr`uvawe na objekti i infrastruktura</t>
  </si>
  <si>
    <t>5B</t>
  </si>
  <si>
    <t>Izgradba и rekonstrukcija na objekti i infrastruktura</t>
  </si>
  <si>
    <t>Воена Академија</t>
  </si>
  <si>
    <t>A2</t>
  </si>
  <si>
    <t>Пренесување на надлежности на ЕЛС</t>
  </si>
  <si>
    <t>Вкупно</t>
  </si>
  <si>
    <t>Образложение :</t>
  </si>
  <si>
    <t>Изработил:</t>
  </si>
  <si>
    <t>М.Димитриевска</t>
  </si>
  <si>
    <t xml:space="preserve"> Директорат за финансии</t>
  </si>
  <si>
    <t>овластено лице</t>
  </si>
  <si>
    <t>Даме Томески</t>
  </si>
  <si>
    <t>_______________________________</t>
  </si>
  <si>
    <t>______________</t>
  </si>
  <si>
    <t xml:space="preserve"> овластено лице</t>
  </si>
  <si>
    <t xml:space="preserve"> Директорат  за финансии</t>
  </si>
  <si>
    <t xml:space="preserve">Образложение : </t>
  </si>
  <si>
    <t>А2</t>
  </si>
  <si>
    <t>vkupno kvartalno</t>
  </si>
  <si>
    <t>M3</t>
  </si>
  <si>
    <t>M2</t>
  </si>
  <si>
    <t>M1</t>
  </si>
  <si>
    <t xml:space="preserve"> Planiran iznos po meseci</t>
  </si>
  <si>
    <t>1    7</t>
  </si>
  <si>
    <t xml:space="preserve">razdel   </t>
  </si>
  <si>
    <t>Prilog  2-a</t>
  </si>
  <si>
    <t>Квартален finansiski plan na rashodi po месеци za 2026 godina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</si>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</sst>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1"/>
      <color theme="1"/>
      <name val="M_Times"/>
      <family val="1"/>
    </font>
    <font>
      <b/>
      <sz val="11"/>
      <name val="StobiSerif Regular"/>
      <family val="3"/>
    </font>
    <font>
      <sz val="12"/>
      <name val="M_Times"/>
      <family val="1"/>
    </font>
    <font>
      <sz val="11"/>
      <name val="MAC C Times"/>
      <family val="1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2"/>
      <name val="MAC C Times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3" fontId="7" fillId="0" borderId="0" xfId="0" applyNumberFormat="1" applyFont="1"/>
    <xf numFmtId="3" fontId="1" fillId="0" borderId="2" xfId="0" applyNumberFormat="1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2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wrapText="1"/>
    </xf>
    <xf numFmtId="3" fontId="1" fillId="0" borderId="2" xfId="0" applyNumberFormat="1" applyFont="1" applyFill="1" applyBorder="1" applyAlignment="1">
      <alignment wrapText="1"/>
    </xf>
    <xf numFmtId="3" fontId="2" fillId="4" borderId="2" xfId="0" applyNumberFormat="1" applyFont="1" applyFill="1" applyBorder="1" applyAlignment="1">
      <alignment wrapText="1"/>
    </xf>
    <xf numFmtId="3" fontId="2" fillId="5" borderId="5" xfId="0" applyNumberFormat="1" applyFont="1" applyFill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center" wrapText="1"/>
    </xf>
    <xf numFmtId="3" fontId="1" fillId="3" borderId="3" xfId="0" applyNumberFormat="1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vertical="top" wrapText="1"/>
    </xf>
    <xf numFmtId="3" fontId="1" fillId="0" borderId="7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1" fillId="0" borderId="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siski%20plan%20637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.plan 637-osnoven"/>
      <sheetName val="kvart - K1"/>
      <sheetName val="kvart-K2"/>
      <sheetName val="kvart -K3"/>
      <sheetName val="kvart -K4"/>
    </sheetNames>
    <sheetDataSet>
      <sheetData sheetId="0">
        <row r="11">
          <cell r="Q11">
            <v>0</v>
          </cell>
        </row>
        <row r="48">
          <cell r="G48">
            <v>0</v>
          </cell>
          <cell r="O48">
            <v>0</v>
          </cell>
        </row>
        <row r="60">
          <cell r="Q60">
            <v>40000</v>
          </cell>
        </row>
        <row r="61">
          <cell r="G61">
            <v>0</v>
          </cell>
        </row>
        <row r="62">
          <cell r="Q62">
            <v>0</v>
          </cell>
        </row>
        <row r="63">
          <cell r="Q63">
            <v>125000</v>
          </cell>
        </row>
        <row r="64">
          <cell r="Q64">
            <v>0</v>
          </cell>
        </row>
        <row r="66">
          <cell r="Q66">
            <v>0</v>
          </cell>
        </row>
        <row r="67">
          <cell r="Q67">
            <v>0</v>
          </cell>
        </row>
        <row r="68">
          <cell r="Q68">
            <v>0</v>
          </cell>
        </row>
        <row r="69">
          <cell r="Q69">
            <v>0</v>
          </cell>
        </row>
        <row r="72">
          <cell r="P72">
            <v>50000000</v>
          </cell>
        </row>
      </sheetData>
      <sheetData sheetId="1">
        <row r="11">
          <cell r="Q11">
            <v>650000</v>
          </cell>
        </row>
        <row r="49">
          <cell r="Q49">
            <v>0</v>
          </cell>
        </row>
        <row r="63">
          <cell r="Q63">
            <v>9250000</v>
          </cell>
        </row>
        <row r="64">
          <cell r="Q64">
            <v>9250000</v>
          </cell>
        </row>
        <row r="65">
          <cell r="Q65">
            <v>125000</v>
          </cell>
        </row>
        <row r="66">
          <cell r="G66">
            <v>517500</v>
          </cell>
        </row>
      </sheetData>
      <sheetData sheetId="2">
        <row r="29">
          <cell r="Q29">
            <v>0</v>
          </cell>
        </row>
        <row r="61">
          <cell r="Q61">
            <v>40000</v>
          </cell>
        </row>
        <row r="62">
          <cell r="Q62">
            <v>9250000</v>
          </cell>
        </row>
        <row r="63">
          <cell r="Q63">
            <v>9250000</v>
          </cell>
        </row>
        <row r="64">
          <cell r="Q64">
            <v>125000</v>
          </cell>
        </row>
      </sheetData>
      <sheetData sheetId="3">
        <row r="4">
          <cell r="G4">
            <v>500000</v>
          </cell>
          <cell r="K4">
            <v>500000</v>
          </cell>
          <cell r="O4">
            <v>217500</v>
          </cell>
          <cell r="Q4">
            <v>1217500</v>
          </cell>
        </row>
        <row r="5">
          <cell r="G5">
            <v>10028750</v>
          </cell>
          <cell r="K5">
            <v>5000000</v>
          </cell>
          <cell r="O5">
            <v>3028750</v>
          </cell>
          <cell r="Q5">
            <v>18057500</v>
          </cell>
        </row>
        <row r="6">
          <cell r="G6">
            <v>4000000</v>
          </cell>
          <cell r="K6">
            <v>3000000</v>
          </cell>
          <cell r="O6">
            <v>3000000</v>
          </cell>
          <cell r="Q6">
            <v>10000000</v>
          </cell>
        </row>
        <row r="7">
          <cell r="G7">
            <v>8500000</v>
          </cell>
          <cell r="K7">
            <v>4000000</v>
          </cell>
          <cell r="O7">
            <v>4000000</v>
          </cell>
          <cell r="Q7">
            <v>16500000</v>
          </cell>
        </row>
        <row r="8">
          <cell r="G8">
            <v>20000000</v>
          </cell>
          <cell r="K8">
            <v>15000000</v>
          </cell>
          <cell r="O8">
            <v>15000000</v>
          </cell>
          <cell r="Q8">
            <v>50000000</v>
          </cell>
        </row>
        <row r="9">
          <cell r="G9">
            <v>6000000</v>
          </cell>
          <cell r="K9">
            <v>1610000</v>
          </cell>
          <cell r="O9">
            <v>0</v>
          </cell>
          <cell r="Q9">
            <v>7610000</v>
          </cell>
        </row>
        <row r="10">
          <cell r="G10">
            <v>4000000</v>
          </cell>
          <cell r="K10">
            <v>3000000</v>
          </cell>
          <cell r="O10">
            <v>3000000</v>
          </cell>
          <cell r="Q10">
            <v>10000000</v>
          </cell>
        </row>
        <row r="11">
          <cell r="G11">
            <v>700000</v>
          </cell>
          <cell r="K11">
            <v>300000</v>
          </cell>
          <cell r="O11">
            <v>300000</v>
          </cell>
          <cell r="Q11">
            <v>1300000</v>
          </cell>
        </row>
        <row r="12">
          <cell r="G12">
            <v>68268000</v>
          </cell>
          <cell r="K12">
            <v>30000000</v>
          </cell>
          <cell r="O12">
            <v>30000000</v>
          </cell>
          <cell r="Q12">
            <v>128268000</v>
          </cell>
        </row>
        <row r="13">
          <cell r="G13">
            <v>0</v>
          </cell>
          <cell r="K13">
            <v>0</v>
          </cell>
          <cell r="O13">
            <v>0</v>
          </cell>
          <cell r="Q13">
            <v>0</v>
          </cell>
        </row>
        <row r="15">
          <cell r="G15">
            <v>5173334</v>
          </cell>
          <cell r="K15">
            <v>5173333</v>
          </cell>
          <cell r="O15">
            <v>4173333</v>
          </cell>
          <cell r="Q15">
            <v>14520000</v>
          </cell>
        </row>
        <row r="18">
          <cell r="G18">
            <v>1106666</v>
          </cell>
          <cell r="K18">
            <v>526667</v>
          </cell>
          <cell r="O18">
            <v>526667</v>
          </cell>
          <cell r="Q18">
            <v>2160000</v>
          </cell>
        </row>
        <row r="19">
          <cell r="G19">
            <v>50000</v>
          </cell>
          <cell r="K19">
            <v>50000</v>
          </cell>
          <cell r="O19">
            <v>50000</v>
          </cell>
          <cell r="Q19">
            <v>150000</v>
          </cell>
        </row>
        <row r="21">
          <cell r="G21">
            <v>3425000</v>
          </cell>
          <cell r="K21">
            <v>3425000</v>
          </cell>
          <cell r="O21">
            <v>3425000</v>
          </cell>
          <cell r="Q21">
            <v>10275000</v>
          </cell>
        </row>
        <row r="22">
          <cell r="G22">
            <v>366667</v>
          </cell>
          <cell r="K22">
            <v>366667</v>
          </cell>
          <cell r="O22">
            <v>366666</v>
          </cell>
          <cell r="Q22">
            <v>1100000</v>
          </cell>
        </row>
        <row r="23">
          <cell r="G23">
            <v>33334</v>
          </cell>
          <cell r="K23">
            <v>33333</v>
          </cell>
          <cell r="O23">
            <v>33333</v>
          </cell>
          <cell r="Q23">
            <v>100000</v>
          </cell>
        </row>
        <row r="24">
          <cell r="G24">
            <v>17550000</v>
          </cell>
          <cell r="K24">
            <v>5000000</v>
          </cell>
          <cell r="O24">
            <v>5000000</v>
          </cell>
          <cell r="Q24">
            <v>27550000</v>
          </cell>
        </row>
        <row r="25">
          <cell r="G25">
            <v>15385166</v>
          </cell>
          <cell r="K25">
            <v>25345917</v>
          </cell>
          <cell r="O25">
            <v>29095917</v>
          </cell>
          <cell r="Q25">
            <v>69827000</v>
          </cell>
        </row>
        <row r="27">
          <cell r="G27">
            <v>7000000</v>
          </cell>
          <cell r="K27">
            <v>2000000</v>
          </cell>
          <cell r="O27">
            <v>1000000</v>
          </cell>
          <cell r="Q27">
            <v>10000000</v>
          </cell>
        </row>
        <row r="28">
          <cell r="G28">
            <v>1000000</v>
          </cell>
          <cell r="K28">
            <v>0</v>
          </cell>
          <cell r="O28">
            <v>0</v>
          </cell>
          <cell r="Q28">
            <v>1000000</v>
          </cell>
        </row>
        <row r="29">
          <cell r="Q29">
            <v>0</v>
          </cell>
        </row>
        <row r="31">
          <cell r="G31">
            <v>65375000</v>
          </cell>
          <cell r="K31">
            <v>55375000</v>
          </cell>
          <cell r="O31">
            <v>51500000</v>
          </cell>
          <cell r="Q31">
            <v>172250000</v>
          </cell>
        </row>
        <row r="32">
          <cell r="K32">
            <v>0</v>
          </cell>
          <cell r="O32">
            <v>0</v>
          </cell>
          <cell r="Q32">
            <v>0</v>
          </cell>
        </row>
        <row r="34">
          <cell r="G34">
            <v>18262916</v>
          </cell>
          <cell r="K34">
            <v>18253167</v>
          </cell>
          <cell r="O34">
            <v>9243417</v>
          </cell>
          <cell r="Q34">
            <v>45759500</v>
          </cell>
        </row>
        <row r="35">
          <cell r="G35">
            <v>4211000</v>
          </cell>
          <cell r="K35">
            <v>3551000</v>
          </cell>
          <cell r="O35">
            <v>1551000</v>
          </cell>
          <cell r="Q35">
            <v>9313000</v>
          </cell>
        </row>
        <row r="36">
          <cell r="G36">
            <v>3136666</v>
          </cell>
          <cell r="K36">
            <v>784167</v>
          </cell>
          <cell r="O36">
            <v>784167</v>
          </cell>
          <cell r="Q36">
            <v>4705000</v>
          </cell>
        </row>
        <row r="37">
          <cell r="G37">
            <v>133334000</v>
          </cell>
          <cell r="K37">
            <v>108333000</v>
          </cell>
          <cell r="O37">
            <v>108333000</v>
          </cell>
          <cell r="Q37">
            <v>350000000</v>
          </cell>
        </row>
        <row r="38">
          <cell r="G38">
            <v>667084</v>
          </cell>
          <cell r="K38">
            <v>667083</v>
          </cell>
          <cell r="O38">
            <v>667083</v>
          </cell>
          <cell r="Q38">
            <v>2001250</v>
          </cell>
        </row>
        <row r="39">
          <cell r="G39">
            <v>16800000</v>
          </cell>
          <cell r="K39">
            <v>20000000</v>
          </cell>
          <cell r="O39">
            <v>10000000</v>
          </cell>
          <cell r="Q39">
            <v>46800000</v>
          </cell>
        </row>
        <row r="40">
          <cell r="G40">
            <v>0</v>
          </cell>
          <cell r="K40">
            <v>0</v>
          </cell>
          <cell r="O40">
            <v>0</v>
          </cell>
          <cell r="Q40">
            <v>0</v>
          </cell>
        </row>
        <row r="42">
          <cell r="G42">
            <v>15000000</v>
          </cell>
          <cell r="K42">
            <v>10000000</v>
          </cell>
          <cell r="O42">
            <v>10000000</v>
          </cell>
          <cell r="Q42">
            <v>35000000</v>
          </cell>
        </row>
        <row r="43">
          <cell r="G43">
            <v>8603000</v>
          </cell>
          <cell r="K43">
            <v>3603000</v>
          </cell>
          <cell r="O43">
            <v>3603000</v>
          </cell>
          <cell r="Q43">
            <v>15809000</v>
          </cell>
        </row>
        <row r="44">
          <cell r="G44">
            <v>750000</v>
          </cell>
          <cell r="K44">
            <v>750000</v>
          </cell>
          <cell r="O44">
            <v>750000</v>
          </cell>
          <cell r="Q44">
            <v>2250000</v>
          </cell>
        </row>
        <row r="45">
          <cell r="G45">
            <v>0</v>
          </cell>
          <cell r="K45">
            <v>0</v>
          </cell>
          <cell r="O45">
            <v>0</v>
          </cell>
          <cell r="Q45">
            <v>0</v>
          </cell>
        </row>
        <row r="46">
          <cell r="G46">
            <v>0</v>
          </cell>
          <cell r="K46">
            <v>0</v>
          </cell>
          <cell r="O46">
            <v>0</v>
          </cell>
          <cell r="Q46">
            <v>0</v>
          </cell>
        </row>
        <row r="48">
          <cell r="G48">
            <v>51500</v>
          </cell>
          <cell r="K48">
            <v>51500</v>
          </cell>
          <cell r="O48">
            <v>51500</v>
          </cell>
          <cell r="Q48">
            <v>154500</v>
          </cell>
        </row>
        <row r="49">
          <cell r="G49">
            <v>150000000</v>
          </cell>
          <cell r="K49">
            <v>150000000</v>
          </cell>
          <cell r="O49">
            <v>150000000</v>
          </cell>
          <cell r="Q49">
            <v>450000000</v>
          </cell>
        </row>
        <row r="50">
          <cell r="G50">
            <v>60000000</v>
          </cell>
          <cell r="K50">
            <v>50000000</v>
          </cell>
          <cell r="O50">
            <v>40000000</v>
          </cell>
          <cell r="Q50">
            <v>150000000</v>
          </cell>
        </row>
        <row r="51">
          <cell r="G51">
            <v>10000000</v>
          </cell>
          <cell r="K51">
            <v>5000000</v>
          </cell>
          <cell r="O51">
            <v>5000000</v>
          </cell>
          <cell r="Q51">
            <v>20000000</v>
          </cell>
        </row>
        <row r="52">
          <cell r="G52">
            <v>1383334</v>
          </cell>
          <cell r="K52">
            <v>1383333</v>
          </cell>
          <cell r="O52">
            <v>1383333</v>
          </cell>
          <cell r="Q52">
            <v>4150000</v>
          </cell>
        </row>
        <row r="56">
          <cell r="G56">
            <v>508291666</v>
          </cell>
          <cell r="K56">
            <v>508291667</v>
          </cell>
          <cell r="O56">
            <v>508291667</v>
          </cell>
          <cell r="Q56">
            <v>1524875000</v>
          </cell>
        </row>
        <row r="59">
          <cell r="G59">
            <v>20000000</v>
          </cell>
          <cell r="K59">
            <v>20000000</v>
          </cell>
          <cell r="O59">
            <v>10000000</v>
          </cell>
          <cell r="Q59">
            <v>50000000</v>
          </cell>
        </row>
        <row r="60">
          <cell r="G60">
            <v>43000000</v>
          </cell>
          <cell r="K60">
            <v>40000000</v>
          </cell>
          <cell r="O60">
            <v>40000000</v>
          </cell>
          <cell r="Q60">
            <v>123000000</v>
          </cell>
        </row>
        <row r="62">
          <cell r="G62">
            <v>13334</v>
          </cell>
          <cell r="K62">
            <v>13333</v>
          </cell>
          <cell r="O62">
            <v>13333</v>
          </cell>
          <cell r="Q62">
            <v>40000</v>
          </cell>
        </row>
        <row r="63">
          <cell r="G63">
            <v>12333334</v>
          </cell>
          <cell r="K63">
            <v>3083333</v>
          </cell>
          <cell r="O63">
            <v>3083333</v>
          </cell>
          <cell r="Q63">
            <v>18500000</v>
          </cell>
        </row>
        <row r="64">
          <cell r="G64">
            <v>12333334</v>
          </cell>
          <cell r="K64">
            <v>3083333</v>
          </cell>
          <cell r="O64">
            <v>3083333</v>
          </cell>
          <cell r="Q64">
            <v>18500000</v>
          </cell>
        </row>
        <row r="65">
          <cell r="G65">
            <v>41666</v>
          </cell>
          <cell r="K65">
            <v>41667</v>
          </cell>
          <cell r="O65">
            <v>41667</v>
          </cell>
          <cell r="Q65">
            <v>125000</v>
          </cell>
        </row>
        <row r="66">
          <cell r="G66">
            <v>690000</v>
          </cell>
          <cell r="H66">
            <v>172500</v>
          </cell>
          <cell r="O66">
            <v>172500</v>
          </cell>
          <cell r="P66">
            <v>1035000</v>
          </cell>
        </row>
        <row r="68">
          <cell r="Q68">
            <v>0</v>
          </cell>
        </row>
        <row r="69">
          <cell r="G69">
            <v>0</v>
          </cell>
          <cell r="K69">
            <v>0</v>
          </cell>
          <cell r="O69">
            <v>0</v>
          </cell>
          <cell r="Q69">
            <v>0</v>
          </cell>
        </row>
        <row r="70">
          <cell r="G70">
            <v>0</v>
          </cell>
          <cell r="K70">
            <v>0</v>
          </cell>
          <cell r="O70">
            <v>0</v>
          </cell>
          <cell r="Q70">
            <v>0</v>
          </cell>
        </row>
        <row r="71">
          <cell r="G71">
            <v>0</v>
          </cell>
          <cell r="K71">
            <v>0</v>
          </cell>
          <cell r="O71">
            <v>0</v>
          </cell>
          <cell r="Q71">
            <v>0</v>
          </cell>
        </row>
        <row r="72">
          <cell r="G72">
            <v>0</v>
          </cell>
          <cell r="K72">
            <v>0</v>
          </cell>
          <cell r="O72">
            <v>0</v>
          </cell>
        </row>
        <row r="74">
          <cell r="G74">
            <v>10000000</v>
          </cell>
          <cell r="K74">
            <v>10000000</v>
          </cell>
          <cell r="O74">
            <v>10000000</v>
          </cell>
          <cell r="Q74">
            <v>30000000</v>
          </cell>
        </row>
        <row r="76">
          <cell r="G76">
            <v>104166</v>
          </cell>
          <cell r="K76">
            <v>104167</v>
          </cell>
          <cell r="O76">
            <v>104167</v>
          </cell>
          <cell r="Q76">
            <v>312500</v>
          </cell>
        </row>
        <row r="77">
          <cell r="G77">
            <v>158334</v>
          </cell>
          <cell r="K77">
            <v>158333</v>
          </cell>
          <cell r="O77">
            <v>158333</v>
          </cell>
          <cell r="Q77">
            <v>475000</v>
          </cell>
        </row>
        <row r="78">
          <cell r="G78">
            <v>0</v>
          </cell>
          <cell r="K78">
            <v>0</v>
          </cell>
          <cell r="O78">
            <v>0</v>
          </cell>
          <cell r="Q78">
            <v>0</v>
          </cell>
        </row>
        <row r="79">
          <cell r="G79">
            <v>3000000</v>
          </cell>
          <cell r="K79">
            <v>500000</v>
          </cell>
          <cell r="O79">
            <v>500000</v>
          </cell>
          <cell r="Q79">
            <v>4000000</v>
          </cell>
        </row>
        <row r="80">
          <cell r="G80">
            <v>166666</v>
          </cell>
          <cell r="K80">
            <v>166667</v>
          </cell>
          <cell r="O80">
            <v>166667</v>
          </cell>
          <cell r="Q80">
            <v>500000</v>
          </cell>
        </row>
        <row r="81">
          <cell r="G81">
            <v>4000000</v>
          </cell>
          <cell r="K81">
            <v>2000000</v>
          </cell>
          <cell r="O81">
            <v>2000000</v>
          </cell>
        </row>
        <row r="82">
          <cell r="G82">
            <v>100000000</v>
          </cell>
          <cell r="H82">
            <v>100000000</v>
          </cell>
        </row>
        <row r="83">
          <cell r="G83">
            <v>100000000</v>
          </cell>
          <cell r="K83">
            <v>100000000</v>
          </cell>
          <cell r="O83">
            <v>100000000</v>
          </cell>
          <cell r="Q83">
            <v>300000000</v>
          </cell>
        </row>
      </sheetData>
      <sheetData sheetId="4" refreshError="1"/>
      <sheetData sheetId="5"/>
      <sheetData sheetId="6">
        <row r="8">
          <cell r="N8">
            <v>1217500</v>
          </cell>
        </row>
        <row r="9">
          <cell r="N9">
            <v>11028750</v>
          </cell>
        </row>
        <row r="10">
          <cell r="N10">
            <v>5225000</v>
          </cell>
        </row>
        <row r="11">
          <cell r="N11">
            <v>8250000</v>
          </cell>
        </row>
        <row r="12">
          <cell r="N12">
            <v>53556000</v>
          </cell>
        </row>
        <row r="13">
          <cell r="N13">
            <v>7610000</v>
          </cell>
        </row>
        <row r="14">
          <cell r="N14">
            <v>8000000</v>
          </cell>
        </row>
        <row r="15">
          <cell r="N15">
            <v>650000</v>
          </cell>
        </row>
        <row r="16">
          <cell r="N16">
            <v>90000000</v>
          </cell>
        </row>
        <row r="19">
          <cell r="N19">
            <v>13740000</v>
          </cell>
        </row>
        <row r="20">
          <cell r="N20">
            <v>0</v>
          </cell>
        </row>
        <row r="22">
          <cell r="N22">
            <v>1580000</v>
          </cell>
        </row>
        <row r="23">
          <cell r="N23">
            <v>150000</v>
          </cell>
        </row>
        <row r="25">
          <cell r="N25">
            <v>10275000</v>
          </cell>
        </row>
        <row r="26">
          <cell r="N26">
            <v>1100000</v>
          </cell>
        </row>
        <row r="27">
          <cell r="N27">
            <v>100000</v>
          </cell>
        </row>
        <row r="28">
          <cell r="N28">
            <v>22550000</v>
          </cell>
        </row>
        <row r="29">
          <cell r="N29">
            <v>66037000</v>
          </cell>
        </row>
        <row r="31">
          <cell r="N31">
            <v>5000000</v>
          </cell>
        </row>
        <row r="32">
          <cell r="N32">
            <v>700000</v>
          </cell>
        </row>
        <row r="34">
          <cell r="N34">
            <v>156125000</v>
          </cell>
        </row>
        <row r="35">
          <cell r="N35">
            <v>0</v>
          </cell>
        </row>
        <row r="37">
          <cell r="N37">
            <v>34278500</v>
          </cell>
        </row>
        <row r="38">
          <cell r="N38">
            <v>4650000</v>
          </cell>
        </row>
        <row r="39">
          <cell r="N39">
            <v>2352500</v>
          </cell>
        </row>
        <row r="40">
          <cell r="N40">
            <v>275000000</v>
          </cell>
        </row>
        <row r="41">
          <cell r="N41">
            <v>2001250</v>
          </cell>
        </row>
        <row r="42">
          <cell r="N42">
            <v>23400000</v>
          </cell>
        </row>
        <row r="45">
          <cell r="N45">
            <v>6771000</v>
          </cell>
        </row>
        <row r="46">
          <cell r="N46">
            <v>10809000</v>
          </cell>
        </row>
        <row r="47">
          <cell r="N47">
            <v>2250000</v>
          </cell>
        </row>
        <row r="48">
          <cell r="N48">
            <v>0</v>
          </cell>
        </row>
        <row r="49">
          <cell r="N49">
            <v>0</v>
          </cell>
        </row>
        <row r="51">
          <cell r="N51">
            <v>154500</v>
          </cell>
        </row>
        <row r="52">
          <cell r="N52">
            <v>183872000</v>
          </cell>
        </row>
        <row r="53">
          <cell r="N53">
            <v>150000000</v>
          </cell>
        </row>
        <row r="54">
          <cell r="N54">
            <v>15000000</v>
          </cell>
        </row>
        <row r="55">
          <cell r="N55">
            <v>4150000</v>
          </cell>
        </row>
        <row r="56">
          <cell r="N56">
            <v>0</v>
          </cell>
        </row>
        <row r="58">
          <cell r="N58">
            <v>1524875000</v>
          </cell>
        </row>
        <row r="59">
          <cell r="N59">
            <v>0</v>
          </cell>
        </row>
        <row r="61">
          <cell r="N61">
            <v>40000000</v>
          </cell>
        </row>
        <row r="62">
          <cell r="N62">
            <v>120000000</v>
          </cell>
        </row>
        <row r="69">
          <cell r="N69">
            <v>517500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5">
          <cell r="N75">
            <v>50000000</v>
          </cell>
        </row>
        <row r="77">
          <cell r="N77">
            <v>312500</v>
          </cell>
        </row>
        <row r="78">
          <cell r="N78">
            <v>475000</v>
          </cell>
        </row>
        <row r="80">
          <cell r="N80">
            <v>1500000</v>
          </cell>
        </row>
        <row r="81">
          <cell r="N81">
            <v>500000</v>
          </cell>
        </row>
        <row r="82">
          <cell r="N82">
            <v>6000000</v>
          </cell>
        </row>
        <row r="84">
          <cell r="N84">
            <v>250000000</v>
          </cell>
        </row>
      </sheetData>
      <sheetData sheetId="7">
        <row r="8">
          <cell r="N8">
            <v>1217500</v>
          </cell>
        </row>
        <row r="9">
          <cell r="N9">
            <v>7028750</v>
          </cell>
        </row>
        <row r="10">
          <cell r="N10">
            <v>0</v>
          </cell>
        </row>
        <row r="11">
          <cell r="N11">
            <v>8250000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6000000</v>
          </cell>
        </row>
        <row r="16">
          <cell r="N16">
            <v>0</v>
          </cell>
        </row>
        <row r="19">
          <cell r="N19">
            <v>5520000</v>
          </cell>
        </row>
        <row r="20">
          <cell r="N20">
            <v>0</v>
          </cell>
        </row>
        <row r="22">
          <cell r="N22">
            <v>1580000</v>
          </cell>
        </row>
        <row r="23">
          <cell r="N23">
            <v>150000</v>
          </cell>
        </row>
        <row r="25">
          <cell r="N25">
            <v>10275000</v>
          </cell>
        </row>
        <row r="26">
          <cell r="N26">
            <v>1100000</v>
          </cell>
        </row>
        <row r="27">
          <cell r="N27">
            <v>100000</v>
          </cell>
        </row>
        <row r="28">
          <cell r="N28">
            <v>20100000</v>
          </cell>
        </row>
        <row r="29">
          <cell r="N29">
            <v>26000000</v>
          </cell>
        </row>
        <row r="31">
          <cell r="N31">
            <v>5000000</v>
          </cell>
        </row>
        <row r="32">
          <cell r="N32">
            <v>0</v>
          </cell>
        </row>
        <row r="34">
          <cell r="N34">
            <v>136125000</v>
          </cell>
        </row>
        <row r="35">
          <cell r="N35">
            <v>0</v>
          </cell>
        </row>
        <row r="37">
          <cell r="N37">
            <v>19000000</v>
          </cell>
        </row>
        <row r="38">
          <cell r="N38">
            <v>4650000</v>
          </cell>
        </row>
        <row r="39">
          <cell r="N39">
            <v>2352500</v>
          </cell>
        </row>
        <row r="40">
          <cell r="N40">
            <v>75000000</v>
          </cell>
        </row>
        <row r="41">
          <cell r="N41">
            <v>2001250</v>
          </cell>
        </row>
        <row r="42">
          <cell r="N42">
            <v>23400000</v>
          </cell>
        </row>
        <row r="45">
          <cell r="N45">
            <v>0</v>
          </cell>
        </row>
        <row r="46">
          <cell r="N46">
            <v>10809000</v>
          </cell>
        </row>
        <row r="47">
          <cell r="N47">
            <v>2250000</v>
          </cell>
        </row>
        <row r="48">
          <cell r="N48">
            <v>0</v>
          </cell>
        </row>
        <row r="49">
          <cell r="N49">
            <v>0</v>
          </cell>
        </row>
        <row r="51">
          <cell r="N51">
            <v>154500</v>
          </cell>
        </row>
        <row r="53">
          <cell r="N53">
            <v>87783000</v>
          </cell>
        </row>
        <row r="54">
          <cell r="N54">
            <v>0</v>
          </cell>
        </row>
        <row r="55">
          <cell r="N55">
            <v>4150000</v>
          </cell>
        </row>
        <row r="56">
          <cell r="N56">
            <v>0</v>
          </cell>
        </row>
        <row r="58">
          <cell r="N58">
            <v>1524875000</v>
          </cell>
        </row>
        <row r="59">
          <cell r="N59">
            <v>0</v>
          </cell>
        </row>
        <row r="61">
          <cell r="N61">
            <v>12046000</v>
          </cell>
        </row>
        <row r="62">
          <cell r="N62">
            <v>84954000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6">
          <cell r="N76">
            <v>20000000</v>
          </cell>
        </row>
        <row r="78">
          <cell r="N78">
            <v>312500</v>
          </cell>
        </row>
        <row r="79">
          <cell r="N79">
            <v>475000</v>
          </cell>
        </row>
        <row r="81">
          <cell r="N81">
            <v>500000</v>
          </cell>
        </row>
        <row r="82">
          <cell r="N82">
            <v>500000</v>
          </cell>
        </row>
        <row r="83">
          <cell r="N83">
            <v>6000000</v>
          </cell>
        </row>
        <row r="85">
          <cell r="N85">
            <v>250000000</v>
          </cell>
        </row>
      </sheetData>
      <sheetData sheetId="8">
        <row r="8">
          <cell r="N8">
            <v>1217500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9">
          <cell r="N19">
            <v>4300000</v>
          </cell>
        </row>
        <row r="20">
          <cell r="N20">
            <v>0</v>
          </cell>
        </row>
        <row r="22">
          <cell r="N22">
            <v>1000000</v>
          </cell>
        </row>
        <row r="23">
          <cell r="N23">
            <v>150000</v>
          </cell>
        </row>
        <row r="25">
          <cell r="N25">
            <v>10275000</v>
          </cell>
        </row>
        <row r="26">
          <cell r="N26">
            <v>1100000</v>
          </cell>
        </row>
        <row r="27">
          <cell r="N27">
            <v>100000</v>
          </cell>
        </row>
        <row r="28">
          <cell r="N28">
            <v>0</v>
          </cell>
        </row>
        <row r="29">
          <cell r="N29">
            <v>22287000</v>
          </cell>
        </row>
        <row r="31">
          <cell r="N31">
            <v>0</v>
          </cell>
        </row>
        <row r="32">
          <cell r="N32">
            <v>0</v>
          </cell>
        </row>
        <row r="34">
          <cell r="N34">
            <v>80000000</v>
          </cell>
        </row>
        <row r="35">
          <cell r="N35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2001250</v>
          </cell>
        </row>
        <row r="42">
          <cell r="N42">
            <v>0</v>
          </cell>
        </row>
        <row r="45">
          <cell r="N45">
            <v>0</v>
          </cell>
        </row>
        <row r="46">
          <cell r="N46">
            <v>5809000</v>
          </cell>
        </row>
        <row r="47">
          <cell r="N47">
            <v>2250000</v>
          </cell>
        </row>
        <row r="48">
          <cell r="N48">
            <v>0</v>
          </cell>
        </row>
        <row r="49">
          <cell r="N49">
            <v>0</v>
          </cell>
        </row>
        <row r="51">
          <cell r="N51">
            <v>154500</v>
          </cell>
        </row>
        <row r="53">
          <cell r="N53">
            <v>0</v>
          </cell>
        </row>
        <row r="54">
          <cell r="N54">
            <v>0</v>
          </cell>
        </row>
        <row r="55">
          <cell r="N55">
            <v>4150000</v>
          </cell>
        </row>
        <row r="56">
          <cell r="N56">
            <v>0</v>
          </cell>
        </row>
        <row r="58">
          <cell r="N58">
            <v>1524875000</v>
          </cell>
        </row>
        <row r="59">
          <cell r="N59">
            <v>0</v>
          </cell>
        </row>
        <row r="61">
          <cell r="N61">
            <v>0</v>
          </cell>
        </row>
        <row r="62">
          <cell r="N62">
            <v>0</v>
          </cell>
        </row>
        <row r="78">
          <cell r="N78">
            <v>312500</v>
          </cell>
        </row>
        <row r="79">
          <cell r="N79">
            <v>475000</v>
          </cell>
        </row>
        <row r="81">
          <cell r="N81">
            <v>0</v>
          </cell>
        </row>
        <row r="82">
          <cell r="N82">
            <v>500000</v>
          </cell>
        </row>
        <row r="83">
          <cell r="N83">
            <v>4000000</v>
          </cell>
        </row>
        <row r="85">
          <cell r="N85">
            <v>200000000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opLeftCell="A42" workbookViewId="0">
      <selection activeCell="S94" sqref="S94"/>
    </sheetView>
  </sheetViews>
  <sheetFormatPr defaultRowHeight="15" x14ac:dyDescent="0.25"/>
  <cols>
    <col min="1" max="1" width="2.85546875" style="20" customWidth="1"/>
    <col min="2" max="2" width="2" style="21" customWidth="1"/>
    <col min="3" max="3" width="1.28515625" style="21" hidden="1" customWidth="1"/>
    <col min="4" max="4" width="3.7109375" style="21" customWidth="1"/>
    <col min="5" max="5" width="2.140625" style="21" customWidth="1"/>
    <col min="6" max="6" width="3.7109375" style="21" customWidth="1"/>
    <col min="7" max="7" width="15.28515625" style="21" customWidth="1"/>
    <col min="8" max="8" width="3" style="21" customWidth="1"/>
    <col min="9" max="9" width="3.140625" style="21" customWidth="1"/>
    <col min="10" max="10" width="1.7109375" style="21" customWidth="1"/>
    <col min="11" max="11" width="14.42578125" style="21" customWidth="1"/>
    <col min="12" max="12" width="14.85546875" style="21" customWidth="1"/>
    <col min="13" max="13" width="15.85546875" style="21" customWidth="1"/>
    <col min="14" max="14" width="16.7109375" style="21" customWidth="1"/>
    <col min="15" max="15" width="15.5703125" style="21" customWidth="1"/>
  </cols>
  <sheetData>
    <row r="1" spans="1:15" x14ac:dyDescent="0.25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x14ac:dyDescent="0.25">
      <c r="A2" s="87" t="s">
        <v>61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5" x14ac:dyDescent="0.25">
      <c r="A3" s="87" t="s">
        <v>62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" t="s">
        <v>0</v>
      </c>
    </row>
    <row r="4" spans="1:15" ht="30" x14ac:dyDescent="0.25">
      <c r="A4" s="99" t="s">
        <v>1</v>
      </c>
      <c r="B4" s="100"/>
      <c r="C4" s="100"/>
      <c r="D4" s="100"/>
      <c r="E4" s="101"/>
      <c r="F4" s="99" t="s">
        <v>2</v>
      </c>
      <c r="G4" s="100"/>
      <c r="H4" s="99" t="s">
        <v>3</v>
      </c>
      <c r="I4" s="100"/>
      <c r="J4" s="101"/>
      <c r="K4" s="2" t="s">
        <v>4</v>
      </c>
      <c r="L4" s="99" t="s">
        <v>5</v>
      </c>
      <c r="M4" s="100"/>
      <c r="N4" s="100"/>
      <c r="O4" s="101"/>
    </row>
    <row r="5" spans="1:15" x14ac:dyDescent="0.25">
      <c r="A5" s="3">
        <v>0</v>
      </c>
      <c r="B5" s="3">
        <v>5</v>
      </c>
      <c r="C5" s="3">
        <v>0</v>
      </c>
      <c r="D5" s="3">
        <v>0</v>
      </c>
      <c r="E5" s="3">
        <v>1</v>
      </c>
      <c r="F5" s="102" t="s">
        <v>6</v>
      </c>
      <c r="G5" s="103"/>
      <c r="H5" s="102" t="s">
        <v>7</v>
      </c>
      <c r="I5" s="104"/>
      <c r="J5" s="103"/>
      <c r="K5" s="3" t="s">
        <v>8</v>
      </c>
      <c r="L5" s="105" t="s">
        <v>9</v>
      </c>
      <c r="M5" s="106"/>
      <c r="N5" s="106"/>
      <c r="O5" s="107"/>
    </row>
    <row r="6" spans="1:15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1:15" x14ac:dyDescent="0.25">
      <c r="A7" s="90" t="s">
        <v>10</v>
      </c>
      <c r="B7" s="91"/>
      <c r="C7" s="92"/>
      <c r="D7" s="90" t="s">
        <v>11</v>
      </c>
      <c r="E7" s="91"/>
      <c r="F7" s="91"/>
      <c r="G7" s="91"/>
      <c r="H7" s="90" t="s">
        <v>12</v>
      </c>
      <c r="I7" s="91"/>
      <c r="J7" s="92"/>
      <c r="K7" s="96" t="s">
        <v>13</v>
      </c>
      <c r="L7" s="97"/>
      <c r="M7" s="97"/>
      <c r="N7" s="97"/>
      <c r="O7" s="98"/>
    </row>
    <row r="8" spans="1:15" ht="30" x14ac:dyDescent="0.25">
      <c r="A8" s="93"/>
      <c r="B8" s="94"/>
      <c r="C8" s="95"/>
      <c r="D8" s="93"/>
      <c r="E8" s="94"/>
      <c r="F8" s="94"/>
      <c r="G8" s="94"/>
      <c r="H8" s="93"/>
      <c r="I8" s="94"/>
      <c r="J8" s="95"/>
      <c r="K8" s="4" t="s">
        <v>14</v>
      </c>
      <c r="L8" s="4" t="s">
        <v>15</v>
      </c>
      <c r="M8" s="4" t="s">
        <v>16</v>
      </c>
      <c r="N8" s="4" t="s">
        <v>17</v>
      </c>
      <c r="O8" s="5" t="s">
        <v>18</v>
      </c>
    </row>
    <row r="9" spans="1:15" x14ac:dyDescent="0.25">
      <c r="A9" s="48">
        <v>10</v>
      </c>
      <c r="B9" s="48"/>
      <c r="C9" s="48"/>
      <c r="D9" s="62" t="s">
        <v>19</v>
      </c>
      <c r="E9" s="63"/>
      <c r="F9" s="63"/>
      <c r="G9" s="64"/>
      <c r="H9" s="67"/>
      <c r="I9" s="67"/>
      <c r="J9" s="67"/>
      <c r="K9" s="6">
        <f>SUM(K10:K18)</f>
        <v>242953000</v>
      </c>
      <c r="L9" s="6">
        <f>SUM(L10:L18)</f>
        <v>185537250</v>
      </c>
      <c r="M9" s="6">
        <f>SUM(M10:M18)</f>
        <v>23146250</v>
      </c>
      <c r="N9" s="6">
        <f>SUM(N10:N18)</f>
        <v>1217500</v>
      </c>
      <c r="O9" s="6">
        <f>SUM(O10:O18)</f>
        <v>452854000</v>
      </c>
    </row>
    <row r="10" spans="1:15" x14ac:dyDescent="0.25">
      <c r="A10" s="52"/>
      <c r="B10" s="52"/>
      <c r="C10" s="52"/>
      <c r="D10" s="66"/>
      <c r="E10" s="66"/>
      <c r="F10" s="66"/>
      <c r="G10" s="66"/>
      <c r="H10" s="50">
        <v>420</v>
      </c>
      <c r="I10" s="50"/>
      <c r="J10" s="50"/>
      <c r="K10" s="7">
        <f>SUM([1]K1!Q4)</f>
        <v>1217500</v>
      </c>
      <c r="L10" s="7">
        <f>'[1]kvart-K2'!N8</f>
        <v>1217500</v>
      </c>
      <c r="M10" s="7">
        <f>'[1]kvart -K3'!N8</f>
        <v>1217500</v>
      </c>
      <c r="N10" s="7">
        <f>'[1]kvart -K4'!N8</f>
        <v>1217500</v>
      </c>
      <c r="O10" s="8">
        <f>K10+L10+M10+N10</f>
        <v>4870000</v>
      </c>
    </row>
    <row r="11" spans="1:15" x14ac:dyDescent="0.25">
      <c r="A11" s="52"/>
      <c r="B11" s="52"/>
      <c r="C11" s="52"/>
      <c r="D11" s="66"/>
      <c r="E11" s="66"/>
      <c r="F11" s="66"/>
      <c r="G11" s="66"/>
      <c r="H11" s="50">
        <v>421</v>
      </c>
      <c r="I11" s="50"/>
      <c r="J11" s="50"/>
      <c r="K11" s="7">
        <f>SUM([1]K1!Q5)</f>
        <v>18057500</v>
      </c>
      <c r="L11" s="7">
        <f>'[1]kvart-K2'!N9</f>
        <v>11028750</v>
      </c>
      <c r="M11" s="7">
        <f>'[1]kvart -K3'!N9</f>
        <v>7028750</v>
      </c>
      <c r="N11" s="7">
        <f>'[1]kvart -K4'!N9</f>
        <v>0</v>
      </c>
      <c r="O11" s="8">
        <f t="shared" ref="O11:O19" si="0">K11+L11+M11+N11</f>
        <v>36115000</v>
      </c>
    </row>
    <row r="12" spans="1:15" x14ac:dyDescent="0.25">
      <c r="A12" s="52"/>
      <c r="B12" s="52"/>
      <c r="C12" s="52"/>
      <c r="D12" s="66"/>
      <c r="E12" s="66"/>
      <c r="F12" s="66"/>
      <c r="G12" s="66"/>
      <c r="H12" s="50">
        <v>423</v>
      </c>
      <c r="I12" s="50"/>
      <c r="J12" s="50"/>
      <c r="K12" s="7">
        <f>SUM([1]K1!Q6)</f>
        <v>10000000</v>
      </c>
      <c r="L12" s="7">
        <f>'[1]kvart-K2'!N10</f>
        <v>5225000</v>
      </c>
      <c r="M12" s="7">
        <f>'[1]kvart -K3'!N10</f>
        <v>0</v>
      </c>
      <c r="N12" s="7">
        <f>'[1]kvart -K4'!N10</f>
        <v>0</v>
      </c>
      <c r="O12" s="8">
        <f t="shared" si="0"/>
        <v>15225000</v>
      </c>
    </row>
    <row r="13" spans="1:15" x14ac:dyDescent="0.25">
      <c r="A13" s="52"/>
      <c r="B13" s="52"/>
      <c r="C13" s="52"/>
      <c r="D13" s="66" t="s">
        <v>20</v>
      </c>
      <c r="E13" s="66"/>
      <c r="F13" s="66"/>
      <c r="G13" s="66"/>
      <c r="H13" s="50">
        <v>424</v>
      </c>
      <c r="I13" s="50"/>
      <c r="J13" s="50"/>
      <c r="K13" s="7">
        <f>SUM([1]K1!Q7)</f>
        <v>16500000</v>
      </c>
      <c r="L13" s="7">
        <f>'[1]kvart-K2'!N11</f>
        <v>8250000</v>
      </c>
      <c r="M13" s="7">
        <f>'[1]kvart -K3'!N11</f>
        <v>8250000</v>
      </c>
      <c r="N13" s="9">
        <f>'[1]kvart -K4'!N11</f>
        <v>0</v>
      </c>
      <c r="O13" s="8">
        <f t="shared" si="0"/>
        <v>33000000</v>
      </c>
    </row>
    <row r="14" spans="1:15" x14ac:dyDescent="0.25">
      <c r="A14" s="52"/>
      <c r="B14" s="52"/>
      <c r="C14" s="52"/>
      <c r="D14" s="66"/>
      <c r="E14" s="66"/>
      <c r="F14" s="66"/>
      <c r="G14" s="66"/>
      <c r="H14" s="50">
        <v>425</v>
      </c>
      <c r="I14" s="50"/>
      <c r="J14" s="50"/>
      <c r="K14" s="7">
        <f>SUM([1]K1!Q8)</f>
        <v>50000000</v>
      </c>
      <c r="L14" s="7">
        <f>'[1]kvart-K2'!N12</f>
        <v>53556000</v>
      </c>
      <c r="M14" s="7">
        <f>'[1]kvart -K3'!N12</f>
        <v>0</v>
      </c>
      <c r="N14" s="9">
        <f>'[1]kvart -K4'!N12</f>
        <v>0</v>
      </c>
      <c r="O14" s="8">
        <f t="shared" si="0"/>
        <v>103556000</v>
      </c>
    </row>
    <row r="15" spans="1:15" x14ac:dyDescent="0.25">
      <c r="A15" s="52"/>
      <c r="B15" s="52"/>
      <c r="C15" s="52"/>
      <c r="D15" s="66"/>
      <c r="E15" s="66"/>
      <c r="F15" s="66"/>
      <c r="G15" s="66"/>
      <c r="H15" s="50">
        <v>426</v>
      </c>
      <c r="I15" s="50"/>
      <c r="J15" s="50"/>
      <c r="K15" s="7">
        <f>SUM([1]K1!Q9)</f>
        <v>7610000</v>
      </c>
      <c r="L15" s="7">
        <f>'[1]kvart-K2'!N13</f>
        <v>7610000</v>
      </c>
      <c r="M15" s="7">
        <f>'[1]kvart -K3'!N13</f>
        <v>0</v>
      </c>
      <c r="N15" s="7">
        <f>SUM('[1]kvart -K4'!N13)</f>
        <v>0</v>
      </c>
      <c r="O15" s="8">
        <f t="shared" si="0"/>
        <v>15220000</v>
      </c>
    </row>
    <row r="16" spans="1:15" x14ac:dyDescent="0.25">
      <c r="A16" s="53"/>
      <c r="B16" s="54"/>
      <c r="C16" s="55"/>
      <c r="D16" s="53"/>
      <c r="E16" s="54"/>
      <c r="F16" s="54"/>
      <c r="G16" s="55"/>
      <c r="H16" s="56">
        <v>427</v>
      </c>
      <c r="I16" s="57"/>
      <c r="J16" s="58"/>
      <c r="K16" s="7">
        <f>SUM([1]K1!Q10)</f>
        <v>10000000</v>
      </c>
      <c r="L16" s="7">
        <f>'[1]kvart-K2'!N14</f>
        <v>8000000</v>
      </c>
      <c r="M16" s="7">
        <f>'[1]kvart -K3'!N14</f>
        <v>6000000</v>
      </c>
      <c r="N16" s="7">
        <f>'[1]kvart -K4'!N14</f>
        <v>0</v>
      </c>
      <c r="O16" s="8">
        <f t="shared" si="0"/>
        <v>24000000</v>
      </c>
    </row>
    <row r="17" spans="1:15" x14ac:dyDescent="0.25">
      <c r="A17" s="10"/>
      <c r="B17" s="11"/>
      <c r="C17" s="12"/>
      <c r="D17" s="10"/>
      <c r="E17" s="11"/>
      <c r="F17" s="11"/>
      <c r="G17" s="12"/>
      <c r="H17" s="56">
        <v>463</v>
      </c>
      <c r="I17" s="57"/>
      <c r="J17" s="58"/>
      <c r="K17" s="7">
        <f>SUM([1]K1!Q11)</f>
        <v>1300000</v>
      </c>
      <c r="L17" s="7">
        <f>'[1]kvart-K2'!N15</f>
        <v>650000</v>
      </c>
      <c r="M17" s="7">
        <f>SUM([1]K3!Q11)</f>
        <v>650000</v>
      </c>
      <c r="N17" s="9">
        <f>SUM([1]K4!Q11)</f>
        <v>0</v>
      </c>
      <c r="O17" s="8">
        <f t="shared" si="0"/>
        <v>2600000</v>
      </c>
    </row>
    <row r="18" spans="1:15" x14ac:dyDescent="0.25">
      <c r="A18" s="52"/>
      <c r="B18" s="52"/>
      <c r="C18" s="52"/>
      <c r="D18" s="52"/>
      <c r="E18" s="52"/>
      <c r="F18" s="52"/>
      <c r="G18" s="52"/>
      <c r="H18" s="50">
        <v>464</v>
      </c>
      <c r="I18" s="50"/>
      <c r="J18" s="50"/>
      <c r="K18" s="7">
        <f>SUM([1]K1!Q12)</f>
        <v>128268000</v>
      </c>
      <c r="L18" s="7">
        <f>'[1]kvart-K2'!N16</f>
        <v>90000000</v>
      </c>
      <c r="M18" s="7">
        <f>'[1]kvart -K3'!N16</f>
        <v>0</v>
      </c>
      <c r="N18" s="7">
        <f>'[1]kvart -K4'!N16</f>
        <v>0</v>
      </c>
      <c r="O18" s="8">
        <f t="shared" si="0"/>
        <v>218268000</v>
      </c>
    </row>
    <row r="19" spans="1:15" hidden="1" x14ac:dyDescent="0.25">
      <c r="A19" s="10"/>
      <c r="B19" s="11"/>
      <c r="C19" s="12"/>
      <c r="D19" s="53"/>
      <c r="E19" s="54"/>
      <c r="F19" s="54"/>
      <c r="G19" s="55"/>
      <c r="H19" s="56">
        <v>465</v>
      </c>
      <c r="I19" s="57"/>
      <c r="J19" s="58"/>
      <c r="K19" s="7">
        <f>SUM([1]K1!Q13)</f>
        <v>0</v>
      </c>
      <c r="L19" s="7"/>
      <c r="M19" s="9"/>
      <c r="N19" s="9"/>
      <c r="O19" s="8">
        <f t="shared" si="0"/>
        <v>0</v>
      </c>
    </row>
    <row r="20" spans="1:15" x14ac:dyDescent="0.25">
      <c r="A20" s="59">
        <v>11</v>
      </c>
      <c r="B20" s="60"/>
      <c r="C20" s="61"/>
      <c r="D20" s="62" t="s">
        <v>21</v>
      </c>
      <c r="E20" s="77"/>
      <c r="F20" s="77"/>
      <c r="G20" s="78"/>
      <c r="H20" s="79"/>
      <c r="I20" s="80"/>
      <c r="J20" s="81"/>
      <c r="K20" s="6">
        <f>K21+K23+K24</f>
        <v>16830000</v>
      </c>
      <c r="L20" s="6">
        <f>SUM(L21:L24)</f>
        <v>15470000</v>
      </c>
      <c r="M20" s="6">
        <f>SUM(M21:M24)</f>
        <v>7250000</v>
      </c>
      <c r="N20" s="6">
        <f>SUM(N21:N24)</f>
        <v>5450000</v>
      </c>
      <c r="O20" s="6">
        <f>K20+L20+M20+N20</f>
        <v>45000000</v>
      </c>
    </row>
    <row r="21" spans="1:15" x14ac:dyDescent="0.25">
      <c r="A21" s="52"/>
      <c r="B21" s="52"/>
      <c r="C21" s="52"/>
      <c r="D21" s="66"/>
      <c r="E21" s="66"/>
      <c r="F21" s="66"/>
      <c r="G21" s="66"/>
      <c r="H21" s="50">
        <v>420</v>
      </c>
      <c r="I21" s="50"/>
      <c r="J21" s="50"/>
      <c r="K21" s="9">
        <f>'к-1'!N22</f>
        <v>14520000</v>
      </c>
      <c r="L21" s="9">
        <f>'[1]kvart-K2'!N19</f>
        <v>13740000</v>
      </c>
      <c r="M21" s="9">
        <f>'[1]kvart -K3'!N19</f>
        <v>5520000</v>
      </c>
      <c r="N21" s="7">
        <f>'[1]kvart -K4'!N19</f>
        <v>4300000</v>
      </c>
      <c r="O21" s="8">
        <f>K21+L21+M21+N21</f>
        <v>38080000</v>
      </c>
    </row>
    <row r="22" spans="1:15" hidden="1" x14ac:dyDescent="0.25">
      <c r="A22" s="53"/>
      <c r="B22" s="54"/>
      <c r="C22" s="55"/>
      <c r="D22" s="53"/>
      <c r="E22" s="54"/>
      <c r="F22" s="54"/>
      <c r="G22" s="55"/>
      <c r="H22" s="56">
        <v>423</v>
      </c>
      <c r="I22" s="57"/>
      <c r="J22" s="58"/>
      <c r="K22" s="9" t="e">
        <f>'к-1'!#REF!</f>
        <v>#REF!</v>
      </c>
      <c r="L22" s="9">
        <f>'[1]kvart-K2'!N20</f>
        <v>0</v>
      </c>
      <c r="M22" s="9">
        <f>'[1]kvart -K3'!N20</f>
        <v>0</v>
      </c>
      <c r="N22" s="7">
        <f>'[1]kvart -K4'!N20</f>
        <v>0</v>
      </c>
      <c r="O22" s="8" t="e">
        <f>K22+L22+M22+N22</f>
        <v>#REF!</v>
      </c>
    </row>
    <row r="23" spans="1:15" x14ac:dyDescent="0.25">
      <c r="A23" s="52"/>
      <c r="B23" s="52"/>
      <c r="C23" s="52"/>
      <c r="D23" s="66"/>
      <c r="E23" s="66"/>
      <c r="F23" s="66"/>
      <c r="G23" s="66"/>
      <c r="H23" s="50">
        <v>425</v>
      </c>
      <c r="I23" s="50"/>
      <c r="J23" s="50"/>
      <c r="K23" s="7">
        <f>'к-1'!N23</f>
        <v>2160000</v>
      </c>
      <c r="L23" s="7">
        <f>'[1]kvart-K2'!N22</f>
        <v>1580000</v>
      </c>
      <c r="M23" s="7">
        <f>'[1]kvart -K3'!N22</f>
        <v>1580000</v>
      </c>
      <c r="N23" s="7">
        <f>'[1]kvart -K4'!N22</f>
        <v>1000000</v>
      </c>
      <c r="O23" s="8">
        <f>K23+L23+M23+N23</f>
        <v>6320000</v>
      </c>
    </row>
    <row r="24" spans="1:15" x14ac:dyDescent="0.25">
      <c r="A24" s="52"/>
      <c r="B24" s="52"/>
      <c r="C24" s="52"/>
      <c r="D24" s="66"/>
      <c r="E24" s="66"/>
      <c r="F24" s="66"/>
      <c r="G24" s="66"/>
      <c r="H24" s="50">
        <v>426</v>
      </c>
      <c r="I24" s="50"/>
      <c r="J24" s="50"/>
      <c r="K24" s="7">
        <f>'к-1'!N24</f>
        <v>150000</v>
      </c>
      <c r="L24" s="7">
        <f>'[1]kvart-K2'!N23</f>
        <v>150000</v>
      </c>
      <c r="M24" s="7">
        <f>'[1]kvart -K3'!N23</f>
        <v>150000</v>
      </c>
      <c r="N24" s="7">
        <f>'[1]kvart -K4'!N23</f>
        <v>150000</v>
      </c>
      <c r="O24" s="8">
        <f>K24+L24+M24+N24</f>
        <v>600000</v>
      </c>
    </row>
    <row r="25" spans="1:15" x14ac:dyDescent="0.25">
      <c r="A25" s="59">
        <v>12</v>
      </c>
      <c r="B25" s="60"/>
      <c r="C25" s="61"/>
      <c r="D25" s="62" t="s">
        <v>22</v>
      </c>
      <c r="E25" s="77"/>
      <c r="F25" s="77"/>
      <c r="G25" s="78"/>
      <c r="H25" s="65"/>
      <c r="I25" s="65"/>
      <c r="J25" s="65"/>
      <c r="K25" s="6">
        <f>SUM(K26:K30)</f>
        <v>108852000</v>
      </c>
      <c r="L25" s="6">
        <f>SUM(L26:L30)</f>
        <v>100062000</v>
      </c>
      <c r="M25" s="6">
        <f>SUM(M26:M30)</f>
        <v>57575000</v>
      </c>
      <c r="N25" s="6">
        <f>SUM(N26:N30)</f>
        <v>33762000</v>
      </c>
      <c r="O25" s="6">
        <f>SUM(O26:O30)</f>
        <v>300251000</v>
      </c>
    </row>
    <row r="26" spans="1:15" x14ac:dyDescent="0.25">
      <c r="A26" s="52"/>
      <c r="B26" s="52"/>
      <c r="C26" s="52"/>
      <c r="D26" s="66"/>
      <c r="E26" s="66"/>
      <c r="F26" s="66"/>
      <c r="G26" s="66"/>
      <c r="H26" s="50">
        <v>420</v>
      </c>
      <c r="I26" s="50"/>
      <c r="J26" s="50"/>
      <c r="K26" s="7">
        <f>'к-1'!N26</f>
        <v>10275000</v>
      </c>
      <c r="L26" s="9">
        <f>'[1]kvart-K2'!N25</f>
        <v>10275000</v>
      </c>
      <c r="M26" s="9">
        <f>'[1]kvart -K3'!N25</f>
        <v>10275000</v>
      </c>
      <c r="N26" s="9">
        <f>'[1]kvart -K4'!N25</f>
        <v>10275000</v>
      </c>
      <c r="O26" s="8">
        <f>K26+L26+M26+N26</f>
        <v>41100000</v>
      </c>
    </row>
    <row r="27" spans="1:15" x14ac:dyDescent="0.25">
      <c r="A27" s="52"/>
      <c r="B27" s="52"/>
      <c r="C27" s="52"/>
      <c r="D27" s="66"/>
      <c r="E27" s="66"/>
      <c r="F27" s="66"/>
      <c r="G27" s="66"/>
      <c r="H27" s="50">
        <v>421</v>
      </c>
      <c r="I27" s="50"/>
      <c r="J27" s="50"/>
      <c r="K27" s="7">
        <f>'к-1'!N27</f>
        <v>1100000</v>
      </c>
      <c r="L27" s="9">
        <f>'[1]kvart-K2'!N26</f>
        <v>1100000</v>
      </c>
      <c r="M27" s="7">
        <f>'[1]kvart -K3'!N26</f>
        <v>1100000</v>
      </c>
      <c r="N27" s="9">
        <f>'[1]kvart -K4'!N26</f>
        <v>1100000</v>
      </c>
      <c r="O27" s="8">
        <f>K27+L27+M27+N27</f>
        <v>4400000</v>
      </c>
    </row>
    <row r="28" spans="1:15" x14ac:dyDescent="0.25">
      <c r="A28" s="52"/>
      <c r="B28" s="52"/>
      <c r="C28" s="52"/>
      <c r="D28" s="66"/>
      <c r="E28" s="66"/>
      <c r="F28" s="66"/>
      <c r="G28" s="66"/>
      <c r="H28" s="50">
        <v>423</v>
      </c>
      <c r="I28" s="50"/>
      <c r="J28" s="50"/>
      <c r="K28" s="7">
        <f>'к-1'!N28</f>
        <v>100000</v>
      </c>
      <c r="L28" s="7">
        <f>'[1]kvart-K2'!N27</f>
        <v>100000</v>
      </c>
      <c r="M28" s="7">
        <f>'[1]kvart -K3'!N27</f>
        <v>100000</v>
      </c>
      <c r="N28" s="7">
        <f>'[1]kvart -K4'!N27</f>
        <v>100000</v>
      </c>
      <c r="O28" s="8">
        <f>K28+L28+M28+N28</f>
        <v>400000</v>
      </c>
    </row>
    <row r="29" spans="1:15" x14ac:dyDescent="0.25">
      <c r="A29" s="52"/>
      <c r="B29" s="52"/>
      <c r="C29" s="52"/>
      <c r="D29" s="66"/>
      <c r="E29" s="66"/>
      <c r="F29" s="66"/>
      <c r="G29" s="66"/>
      <c r="H29" s="50">
        <v>425</v>
      </c>
      <c r="I29" s="50"/>
      <c r="J29" s="50"/>
      <c r="K29" s="9">
        <f>'к-1'!N29</f>
        <v>27550000</v>
      </c>
      <c r="L29" s="7">
        <f>'[1]kvart-K2'!N28</f>
        <v>22550000</v>
      </c>
      <c r="M29" s="7">
        <f>'[1]kvart -K3'!N28</f>
        <v>20100000</v>
      </c>
      <c r="N29" s="7">
        <f>'[1]kvart -K4'!N28</f>
        <v>0</v>
      </c>
      <c r="O29" s="8">
        <f>K29+L29+M29+N29</f>
        <v>70200000</v>
      </c>
    </row>
    <row r="30" spans="1:15" x14ac:dyDescent="0.25">
      <c r="A30" s="52"/>
      <c r="B30" s="52"/>
      <c r="C30" s="52"/>
      <c r="D30" s="66"/>
      <c r="E30" s="66"/>
      <c r="F30" s="66"/>
      <c r="G30" s="66"/>
      <c r="H30" s="50">
        <v>426</v>
      </c>
      <c r="I30" s="50"/>
      <c r="J30" s="50"/>
      <c r="K30" s="7">
        <f>'к-1'!N30</f>
        <v>69827000</v>
      </c>
      <c r="L30" s="7">
        <f>'[1]kvart-K2'!N29</f>
        <v>66037000</v>
      </c>
      <c r="M30" s="7">
        <f>'[1]kvart -K3'!N29</f>
        <v>26000000</v>
      </c>
      <c r="N30" s="7">
        <f>'[1]kvart -K4'!N29</f>
        <v>22287000</v>
      </c>
      <c r="O30" s="8">
        <f>K30+L30+M30+N30</f>
        <v>184151000</v>
      </c>
    </row>
    <row r="31" spans="1:15" x14ac:dyDescent="0.25">
      <c r="A31" s="59" t="s">
        <v>23</v>
      </c>
      <c r="B31" s="60"/>
      <c r="C31" s="61"/>
      <c r="D31" s="62" t="s">
        <v>24</v>
      </c>
      <c r="E31" s="63"/>
      <c r="F31" s="63"/>
      <c r="G31" s="64"/>
      <c r="H31" s="75"/>
      <c r="I31" s="76"/>
      <c r="J31" s="76"/>
      <c r="K31" s="6">
        <f>SUM(K32:K33)</f>
        <v>11000000</v>
      </c>
      <c r="L31" s="6">
        <f>SUM(L32:L33)</f>
        <v>5700000</v>
      </c>
      <c r="M31" s="6">
        <f>SUM(M32:M33)</f>
        <v>5000000</v>
      </c>
      <c r="N31" s="6">
        <f>SUM(N32:N33)</f>
        <v>0</v>
      </c>
      <c r="O31" s="6">
        <f>SUM(O32:O33)</f>
        <v>21700000</v>
      </c>
    </row>
    <row r="32" spans="1:15" x14ac:dyDescent="0.25">
      <c r="A32" s="53"/>
      <c r="B32" s="54"/>
      <c r="C32" s="55"/>
      <c r="D32" s="52"/>
      <c r="E32" s="52"/>
      <c r="F32" s="52"/>
      <c r="G32" s="52"/>
      <c r="H32" s="50">
        <v>480</v>
      </c>
      <c r="I32" s="68"/>
      <c r="J32" s="68"/>
      <c r="K32" s="7">
        <f>'к-1'!N32</f>
        <v>10000000</v>
      </c>
      <c r="L32" s="9">
        <f>'[1]kvart-K2'!N31</f>
        <v>5000000</v>
      </c>
      <c r="M32" s="9">
        <f>'[1]kvart -K3'!N31</f>
        <v>5000000</v>
      </c>
      <c r="N32" s="9">
        <f>'[1]kvart -K4'!N31</f>
        <v>0</v>
      </c>
      <c r="O32" s="8">
        <f>K32+L32+M32+N32</f>
        <v>20000000</v>
      </c>
    </row>
    <row r="33" spans="1:15" x14ac:dyDescent="0.25">
      <c r="A33" s="72"/>
      <c r="B33" s="73"/>
      <c r="C33" s="74"/>
      <c r="D33" s="53"/>
      <c r="E33" s="54"/>
      <c r="F33" s="54"/>
      <c r="G33" s="55"/>
      <c r="H33" s="56">
        <v>483</v>
      </c>
      <c r="I33" s="57"/>
      <c r="J33" s="58"/>
      <c r="K33" s="9">
        <f>'к-1'!N33</f>
        <v>1000000</v>
      </c>
      <c r="L33" s="9">
        <f>'[1]kvart-K2'!N32</f>
        <v>700000</v>
      </c>
      <c r="M33" s="7">
        <f>'[1]kvart -K3'!N32</f>
        <v>0</v>
      </c>
      <c r="N33" s="7">
        <f>'[1]kvart -K4'!N32</f>
        <v>0</v>
      </c>
      <c r="O33" s="8">
        <f>K33+L33+M33+N33</f>
        <v>1700000</v>
      </c>
    </row>
    <row r="34" spans="1:15" hidden="1" x14ac:dyDescent="0.25">
      <c r="A34" s="53"/>
      <c r="B34" s="54"/>
      <c r="C34" s="55"/>
      <c r="D34" s="53"/>
      <c r="E34" s="54"/>
      <c r="F34" s="54"/>
      <c r="G34" s="55"/>
      <c r="H34" s="56">
        <v>486</v>
      </c>
      <c r="I34" s="57"/>
      <c r="J34" s="58"/>
      <c r="K34" s="9">
        <f>SUM([1]K1!Q29)</f>
        <v>0</v>
      </c>
      <c r="L34" s="9">
        <f>SUM([1]K2!Q29)</f>
        <v>0</v>
      </c>
      <c r="M34" s="7"/>
      <c r="N34" s="7"/>
      <c r="O34" s="8">
        <f>K34+L34+M34+N34</f>
        <v>0</v>
      </c>
    </row>
    <row r="35" spans="1:15" x14ac:dyDescent="0.25">
      <c r="A35" s="69">
        <v>14</v>
      </c>
      <c r="B35" s="70"/>
      <c r="C35" s="71"/>
      <c r="D35" s="62" t="s">
        <v>25</v>
      </c>
      <c r="E35" s="63"/>
      <c r="F35" s="63"/>
      <c r="G35" s="64"/>
      <c r="H35" s="65"/>
      <c r="I35" s="65"/>
      <c r="J35" s="65"/>
      <c r="K35" s="6">
        <f>SUM(K36+K37)</f>
        <v>172250000</v>
      </c>
      <c r="L35" s="6">
        <f>SUM(L36+L37)</f>
        <v>156125000</v>
      </c>
      <c r="M35" s="6">
        <f>SUM(M36+M37)</f>
        <v>136125000</v>
      </c>
      <c r="N35" s="6">
        <f>SUM(N36+N37)</f>
        <v>80000000</v>
      </c>
      <c r="O35" s="6">
        <f>SUM(O36+O37)</f>
        <v>544500000</v>
      </c>
    </row>
    <row r="36" spans="1:15" x14ac:dyDescent="0.25">
      <c r="A36" s="52"/>
      <c r="B36" s="52"/>
      <c r="C36" s="52"/>
      <c r="D36" s="66"/>
      <c r="E36" s="66"/>
      <c r="F36" s="66"/>
      <c r="G36" s="66"/>
      <c r="H36" s="50">
        <v>431</v>
      </c>
      <c r="I36" s="50"/>
      <c r="J36" s="50"/>
      <c r="K36" s="7">
        <f>'к-1'!N35</f>
        <v>172250000</v>
      </c>
      <c r="L36" s="7">
        <f>'[1]kvart-K2'!N34</f>
        <v>156125000</v>
      </c>
      <c r="M36" s="7">
        <f>'[1]kvart -K3'!N34</f>
        <v>136125000</v>
      </c>
      <c r="N36" s="7">
        <f>'[1]kvart -K4'!N34</f>
        <v>80000000</v>
      </c>
      <c r="O36" s="8">
        <f>K36+L36+M36+N36</f>
        <v>544500000</v>
      </c>
    </row>
    <row r="37" spans="1:15" hidden="1" x14ac:dyDescent="0.25">
      <c r="A37" s="52"/>
      <c r="B37" s="52"/>
      <c r="C37" s="52"/>
      <c r="D37" s="66"/>
      <c r="E37" s="66"/>
      <c r="F37" s="66"/>
      <c r="G37" s="66"/>
      <c r="H37" s="50">
        <v>464</v>
      </c>
      <c r="I37" s="50"/>
      <c r="J37" s="50"/>
      <c r="K37" s="7">
        <f>'к-1'!N36</f>
        <v>0</v>
      </c>
      <c r="L37" s="9">
        <f>'[1]kvart-K2'!N35</f>
        <v>0</v>
      </c>
      <c r="M37" s="7">
        <f>'[1]kvart -K3'!N35</f>
        <v>0</v>
      </c>
      <c r="N37" s="9">
        <f>'[1]kvart -K4'!N35</f>
        <v>0</v>
      </c>
      <c r="O37" s="8">
        <f>K37+L37+M37+N37</f>
        <v>0</v>
      </c>
    </row>
    <row r="38" spans="1:15" x14ac:dyDescent="0.25">
      <c r="A38" s="59">
        <v>20</v>
      </c>
      <c r="B38" s="60"/>
      <c r="C38" s="61"/>
      <c r="D38" s="62" t="s">
        <v>26</v>
      </c>
      <c r="E38" s="63"/>
      <c r="F38" s="63"/>
      <c r="G38" s="64"/>
      <c r="H38" s="65"/>
      <c r="I38" s="65"/>
      <c r="J38" s="65"/>
      <c r="K38" s="6">
        <f>SUM(K39:K44)</f>
        <v>458578750</v>
      </c>
      <c r="L38" s="6">
        <f>SUM(L39:L44)</f>
        <v>341682250</v>
      </c>
      <c r="M38" s="6">
        <f>SUM(M39:M44)</f>
        <v>126403750</v>
      </c>
      <c r="N38" s="6">
        <f>SUM(N39:N44)</f>
        <v>2001250</v>
      </c>
      <c r="O38" s="6">
        <f>SUM(O39:O44)</f>
        <v>928666000</v>
      </c>
    </row>
    <row r="39" spans="1:15" x14ac:dyDescent="0.25">
      <c r="A39" s="52"/>
      <c r="B39" s="52"/>
      <c r="C39" s="52"/>
      <c r="D39" s="66"/>
      <c r="E39" s="66"/>
      <c r="F39" s="66"/>
      <c r="G39" s="66"/>
      <c r="H39" s="50">
        <v>420</v>
      </c>
      <c r="I39" s="50"/>
      <c r="J39" s="50"/>
      <c r="K39" s="7">
        <f>'к-1'!N38</f>
        <v>45759500</v>
      </c>
      <c r="L39" s="9">
        <f>'[1]kvart-K2'!N37</f>
        <v>34278500</v>
      </c>
      <c r="M39" s="9">
        <f>'[1]kvart -K3'!N37</f>
        <v>19000000</v>
      </c>
      <c r="N39" s="7">
        <f>'[1]kvart -K4'!N37</f>
        <v>0</v>
      </c>
      <c r="O39" s="8">
        <f t="shared" ref="O39:O44" si="1">K39+L39+M39+N39</f>
        <v>99038000</v>
      </c>
    </row>
    <row r="40" spans="1:15" x14ac:dyDescent="0.25">
      <c r="A40" s="52"/>
      <c r="B40" s="52"/>
      <c r="C40" s="52"/>
      <c r="D40" s="66"/>
      <c r="E40" s="66"/>
      <c r="F40" s="66"/>
      <c r="G40" s="66"/>
      <c r="H40" s="50">
        <v>421</v>
      </c>
      <c r="I40" s="50"/>
      <c r="J40" s="50"/>
      <c r="K40" s="7">
        <f>'к-1'!N39</f>
        <v>9313000</v>
      </c>
      <c r="L40" s="7">
        <f>'[1]kvart-K2'!N38</f>
        <v>4650000</v>
      </c>
      <c r="M40" s="9">
        <f>'[1]kvart -K3'!N38</f>
        <v>4650000</v>
      </c>
      <c r="N40" s="7">
        <f>'[1]kvart -K4'!N38</f>
        <v>0</v>
      </c>
      <c r="O40" s="8">
        <f t="shared" si="1"/>
        <v>18613000</v>
      </c>
    </row>
    <row r="41" spans="1:15" x14ac:dyDescent="0.25">
      <c r="A41" s="52"/>
      <c r="B41" s="52"/>
      <c r="C41" s="52"/>
      <c r="D41" s="66"/>
      <c r="E41" s="66"/>
      <c r="F41" s="66"/>
      <c r="G41" s="66"/>
      <c r="H41" s="50">
        <v>423</v>
      </c>
      <c r="I41" s="50"/>
      <c r="J41" s="50"/>
      <c r="K41" s="7">
        <f>'к-1'!N40</f>
        <v>4705000</v>
      </c>
      <c r="L41" s="7">
        <f>'[1]kvart-K2'!N39</f>
        <v>2352500</v>
      </c>
      <c r="M41" s="9">
        <f>'[1]kvart -K3'!N39</f>
        <v>2352500</v>
      </c>
      <c r="N41" s="7">
        <f>'[1]kvart -K4'!N39</f>
        <v>0</v>
      </c>
      <c r="O41" s="8">
        <f t="shared" si="1"/>
        <v>9410000</v>
      </c>
    </row>
    <row r="42" spans="1:15" x14ac:dyDescent="0.25">
      <c r="A42" s="53"/>
      <c r="B42" s="54"/>
      <c r="C42" s="55"/>
      <c r="D42" s="52"/>
      <c r="E42" s="52"/>
      <c r="F42" s="52"/>
      <c r="G42" s="52"/>
      <c r="H42" s="50">
        <v>425</v>
      </c>
      <c r="I42" s="68"/>
      <c r="J42" s="68"/>
      <c r="K42" s="7">
        <f>'к-1'!N41</f>
        <v>350000000</v>
      </c>
      <c r="L42" s="9">
        <f>'[1]kvart-K2'!N40</f>
        <v>275000000</v>
      </c>
      <c r="M42" s="9">
        <f>'[1]kvart -K3'!N40</f>
        <v>75000000</v>
      </c>
      <c r="N42" s="7">
        <f>'[1]kvart -K4'!N40</f>
        <v>0</v>
      </c>
      <c r="O42" s="8">
        <f t="shared" si="1"/>
        <v>700000000</v>
      </c>
    </row>
    <row r="43" spans="1:15" x14ac:dyDescent="0.25">
      <c r="A43" s="52"/>
      <c r="B43" s="52"/>
      <c r="C43" s="52"/>
      <c r="D43" s="66"/>
      <c r="E43" s="66"/>
      <c r="F43" s="66"/>
      <c r="G43" s="66"/>
      <c r="H43" s="50">
        <v>426</v>
      </c>
      <c r="I43" s="50"/>
      <c r="J43" s="50"/>
      <c r="K43" s="7">
        <f>'к-1'!N42</f>
        <v>2001250</v>
      </c>
      <c r="L43" s="7">
        <f>'[1]kvart-K2'!N41</f>
        <v>2001250</v>
      </c>
      <c r="M43" s="7">
        <f>'[1]kvart -K3'!N41</f>
        <v>2001250</v>
      </c>
      <c r="N43" s="7">
        <f>'[1]kvart -K4'!N41</f>
        <v>2001250</v>
      </c>
      <c r="O43" s="8">
        <f t="shared" si="1"/>
        <v>8005000</v>
      </c>
    </row>
    <row r="44" spans="1:15" x14ac:dyDescent="0.25">
      <c r="A44" s="52"/>
      <c r="B44" s="52"/>
      <c r="C44" s="52"/>
      <c r="D44" s="66"/>
      <c r="E44" s="66"/>
      <c r="F44" s="66"/>
      <c r="G44" s="66"/>
      <c r="H44" s="50">
        <v>464</v>
      </c>
      <c r="I44" s="50"/>
      <c r="J44" s="50"/>
      <c r="K44" s="7">
        <f>'к-1'!N43</f>
        <v>46800000</v>
      </c>
      <c r="L44" s="7">
        <f>'[1]kvart-K2'!N42</f>
        <v>23400000</v>
      </c>
      <c r="M44" s="7">
        <f>'[1]kvart -K3'!N42</f>
        <v>23400000</v>
      </c>
      <c r="N44" s="7">
        <f>'[1]kvart -K4'!N42</f>
        <v>0</v>
      </c>
      <c r="O44" s="8">
        <f t="shared" si="1"/>
        <v>93600000</v>
      </c>
    </row>
    <row r="45" spans="1:15" x14ac:dyDescent="0.25">
      <c r="A45" s="59">
        <v>21</v>
      </c>
      <c r="B45" s="60"/>
      <c r="C45" s="61"/>
      <c r="D45" s="62" t="s">
        <v>27</v>
      </c>
      <c r="E45" s="63"/>
      <c r="F45" s="63"/>
      <c r="G45" s="64"/>
      <c r="H45" s="65"/>
      <c r="I45" s="65"/>
      <c r="J45" s="65"/>
      <c r="K45" s="6">
        <f>SUM(K46:K48)</f>
        <v>53059000</v>
      </c>
      <c r="L45" s="6">
        <f>SUM(L46:L48)</f>
        <v>19830000</v>
      </c>
      <c r="M45" s="6">
        <f>SUM(M46:M48)</f>
        <v>13059000</v>
      </c>
      <c r="N45" s="6">
        <f>SUM(N46:N48)</f>
        <v>8059000</v>
      </c>
      <c r="O45" s="6">
        <f>SUM(O46:O48)</f>
        <v>94007000</v>
      </c>
    </row>
    <row r="46" spans="1:15" x14ac:dyDescent="0.25">
      <c r="A46" s="52"/>
      <c r="B46" s="52"/>
      <c r="C46" s="52"/>
      <c r="D46" s="66"/>
      <c r="E46" s="66"/>
      <c r="F46" s="66"/>
      <c r="G46" s="66"/>
      <c r="H46" s="50">
        <v>420</v>
      </c>
      <c r="I46" s="50"/>
      <c r="J46" s="50"/>
      <c r="K46" s="7">
        <f>'к-1'!N46</f>
        <v>35000000</v>
      </c>
      <c r="L46" s="9">
        <f>'[1]kvart-K2'!N45</f>
        <v>6771000</v>
      </c>
      <c r="M46" s="9">
        <f>'[1]kvart -K3'!N45</f>
        <v>0</v>
      </c>
      <c r="N46" s="7">
        <f>'[1]kvart -K4'!N45</f>
        <v>0</v>
      </c>
      <c r="O46" s="8">
        <f>K46+L46+M46+N46</f>
        <v>41771000</v>
      </c>
    </row>
    <row r="47" spans="1:15" x14ac:dyDescent="0.25">
      <c r="A47" s="52"/>
      <c r="B47" s="52"/>
      <c r="C47" s="52"/>
      <c r="D47" s="66"/>
      <c r="E47" s="66"/>
      <c r="F47" s="66"/>
      <c r="G47" s="66"/>
      <c r="H47" s="50">
        <v>423</v>
      </c>
      <c r="I47" s="50"/>
      <c r="J47" s="50"/>
      <c r="K47" s="7">
        <f>'к-1'!N47</f>
        <v>15809000</v>
      </c>
      <c r="L47" s="9">
        <f>'[1]kvart-K2'!N46</f>
        <v>10809000</v>
      </c>
      <c r="M47" s="9">
        <f>'[1]kvart -K3'!N46</f>
        <v>10809000</v>
      </c>
      <c r="N47" s="9">
        <f>'[1]kvart -K4'!N46</f>
        <v>5809000</v>
      </c>
      <c r="O47" s="8">
        <f>K47+L47+M47+N47</f>
        <v>43236000</v>
      </c>
    </row>
    <row r="48" spans="1:15" x14ac:dyDescent="0.25">
      <c r="A48" s="52"/>
      <c r="B48" s="52"/>
      <c r="C48" s="52"/>
      <c r="D48" s="66"/>
      <c r="E48" s="66"/>
      <c r="F48" s="66"/>
      <c r="G48" s="66"/>
      <c r="H48" s="50">
        <v>425</v>
      </c>
      <c r="I48" s="50"/>
      <c r="J48" s="50"/>
      <c r="K48" s="7">
        <f>'к-1'!N48</f>
        <v>2250000</v>
      </c>
      <c r="L48" s="9">
        <f>'[1]kvart-K2'!N47</f>
        <v>2250000</v>
      </c>
      <c r="M48" s="9">
        <f>'[1]kvart -K3'!N47</f>
        <v>2250000</v>
      </c>
      <c r="N48" s="9">
        <f>'[1]kvart -K4'!N47</f>
        <v>2250000</v>
      </c>
      <c r="O48" s="8">
        <f>K48+L48+M48+N48</f>
        <v>9000000</v>
      </c>
    </row>
    <row r="49" spans="1:15" hidden="1" x14ac:dyDescent="0.25">
      <c r="A49" s="52"/>
      <c r="B49" s="52"/>
      <c r="C49" s="52"/>
      <c r="D49" s="66"/>
      <c r="E49" s="66"/>
      <c r="F49" s="66"/>
      <c r="G49" s="66"/>
      <c r="H49" s="50">
        <v>426</v>
      </c>
      <c r="I49" s="50"/>
      <c r="J49" s="50"/>
      <c r="K49" s="7">
        <f>'к-1'!N49</f>
        <v>0</v>
      </c>
      <c r="L49" s="9">
        <f>'[1]kvart-K2'!N48</f>
        <v>0</v>
      </c>
      <c r="M49" s="9">
        <f>'[1]kvart -K3'!N48</f>
        <v>0</v>
      </c>
      <c r="N49" s="9">
        <f>'[1]kvart -K4'!N48</f>
        <v>0</v>
      </c>
      <c r="O49" s="8">
        <f>K49+L49+M49+N49</f>
        <v>0</v>
      </c>
    </row>
    <row r="50" spans="1:15" hidden="1" x14ac:dyDescent="0.25">
      <c r="A50" s="52"/>
      <c r="B50" s="52"/>
      <c r="C50" s="52"/>
      <c r="D50" s="66"/>
      <c r="E50" s="66"/>
      <c r="F50" s="66"/>
      <c r="G50" s="66"/>
      <c r="H50" s="50">
        <v>464</v>
      </c>
      <c r="I50" s="50"/>
      <c r="J50" s="50"/>
      <c r="K50" s="7">
        <f>'к-1'!N50</f>
        <v>0</v>
      </c>
      <c r="L50" s="7">
        <f>'[1]kvart-K2'!N49</f>
        <v>0</v>
      </c>
      <c r="M50" s="7">
        <f>'[1]kvart -K3'!N49</f>
        <v>0</v>
      </c>
      <c r="N50" s="7">
        <f>'[1]kvart -K4'!N49</f>
        <v>0</v>
      </c>
      <c r="O50" s="8">
        <f>K50+L50+M50+N50</f>
        <v>0</v>
      </c>
    </row>
    <row r="51" spans="1:15" x14ac:dyDescent="0.25">
      <c r="A51" s="59">
        <v>22</v>
      </c>
      <c r="B51" s="60"/>
      <c r="C51" s="61"/>
      <c r="D51" s="62" t="s">
        <v>28</v>
      </c>
      <c r="E51" s="63"/>
      <c r="F51" s="63"/>
      <c r="G51" s="64"/>
      <c r="H51" s="67"/>
      <c r="I51" s="67"/>
      <c r="J51" s="67"/>
      <c r="K51" s="6">
        <f>SUM(K52:K56)</f>
        <v>624304500</v>
      </c>
      <c r="L51" s="6">
        <f>SUM(L52:L56)</f>
        <v>353176500</v>
      </c>
      <c r="M51" s="6">
        <f>SUM(M52:M56)</f>
        <v>92087500</v>
      </c>
      <c r="N51" s="6">
        <f>SUM(N52:N56)</f>
        <v>4304500</v>
      </c>
      <c r="O51" s="6">
        <f>SUM(O52:O56)</f>
        <v>1073873000</v>
      </c>
    </row>
    <row r="52" spans="1:15" x14ac:dyDescent="0.25">
      <c r="A52" s="52"/>
      <c r="B52" s="52"/>
      <c r="C52" s="52"/>
      <c r="D52" s="66"/>
      <c r="E52" s="66"/>
      <c r="F52" s="66"/>
      <c r="G52" s="66"/>
      <c r="H52" s="50">
        <v>420</v>
      </c>
      <c r="I52" s="50"/>
      <c r="J52" s="50"/>
      <c r="K52" s="7">
        <f>'к-1'!N52</f>
        <v>154500</v>
      </c>
      <c r="L52" s="7">
        <f>'[1]kvart-K2'!N51</f>
        <v>154500</v>
      </c>
      <c r="M52" s="7">
        <f>'[1]kvart -K3'!N51</f>
        <v>154500</v>
      </c>
      <c r="N52" s="7">
        <f>'[1]kvart -K4'!N51</f>
        <v>154500</v>
      </c>
      <c r="O52" s="8">
        <f t="shared" ref="O52:O57" si="2">K52+L52+M52+N52</f>
        <v>618000</v>
      </c>
    </row>
    <row r="53" spans="1:15" x14ac:dyDescent="0.25">
      <c r="A53" s="52"/>
      <c r="B53" s="52"/>
      <c r="C53" s="52"/>
      <c r="D53" s="66"/>
      <c r="E53" s="66"/>
      <c r="F53" s="66"/>
      <c r="G53" s="66"/>
      <c r="H53" s="50">
        <v>421</v>
      </c>
      <c r="I53" s="50"/>
      <c r="J53" s="50"/>
      <c r="K53" s="7">
        <f>'к-1'!N53</f>
        <v>450000000</v>
      </c>
      <c r="L53" s="7">
        <f>'[1]kvart-K2'!N52</f>
        <v>183872000</v>
      </c>
      <c r="M53" s="9">
        <f>SUM([1]K3!Q49)</f>
        <v>0</v>
      </c>
      <c r="N53" s="7">
        <f>SUM([1]K4!O48+[1]K4!G48)</f>
        <v>0</v>
      </c>
      <c r="O53" s="8">
        <f t="shared" si="2"/>
        <v>633872000</v>
      </c>
    </row>
    <row r="54" spans="1:15" x14ac:dyDescent="0.25">
      <c r="A54" s="52"/>
      <c r="B54" s="52"/>
      <c r="C54" s="52"/>
      <c r="D54" s="66"/>
      <c r="E54" s="66"/>
      <c r="F54" s="66"/>
      <c r="G54" s="66"/>
      <c r="H54" s="50">
        <v>423</v>
      </c>
      <c r="I54" s="50"/>
      <c r="J54" s="50"/>
      <c r="K54" s="9">
        <f>'к-1'!N54</f>
        <v>150000000</v>
      </c>
      <c r="L54" s="7">
        <f>'[1]kvart-K2'!N53</f>
        <v>150000000</v>
      </c>
      <c r="M54" s="9">
        <f>'[1]kvart -K3'!N53</f>
        <v>87783000</v>
      </c>
      <c r="N54" s="7">
        <f>'[1]kvart -K4'!N53</f>
        <v>0</v>
      </c>
      <c r="O54" s="8">
        <f t="shared" si="2"/>
        <v>387783000</v>
      </c>
    </row>
    <row r="55" spans="1:15" x14ac:dyDescent="0.25">
      <c r="A55" s="52"/>
      <c r="B55" s="52"/>
      <c r="C55" s="52"/>
      <c r="D55" s="66"/>
      <c r="E55" s="66"/>
      <c r="F55" s="66"/>
      <c r="G55" s="66"/>
      <c r="H55" s="50">
        <v>424</v>
      </c>
      <c r="I55" s="50"/>
      <c r="J55" s="50"/>
      <c r="K55" s="7">
        <f>'к-1'!N55</f>
        <v>20000000</v>
      </c>
      <c r="L55" s="7">
        <f>'[1]kvart-K2'!N54</f>
        <v>15000000</v>
      </c>
      <c r="M55" s="9">
        <f>'[1]kvart -K3'!N54</f>
        <v>0</v>
      </c>
      <c r="N55" s="9">
        <f>'[1]kvart -K4'!N54</f>
        <v>0</v>
      </c>
      <c r="O55" s="8">
        <f t="shared" si="2"/>
        <v>35000000</v>
      </c>
    </row>
    <row r="56" spans="1:15" x14ac:dyDescent="0.25">
      <c r="A56" s="52"/>
      <c r="B56" s="52"/>
      <c r="C56" s="52"/>
      <c r="D56" s="66"/>
      <c r="E56" s="66"/>
      <c r="F56" s="66"/>
      <c r="G56" s="66"/>
      <c r="H56" s="50">
        <v>425</v>
      </c>
      <c r="I56" s="50"/>
      <c r="J56" s="50"/>
      <c r="K56" s="9">
        <f>'к-1'!N56</f>
        <v>4150000</v>
      </c>
      <c r="L56" s="9">
        <f>'[1]kvart-K2'!N55</f>
        <v>4150000</v>
      </c>
      <c r="M56" s="9">
        <f>'[1]kvart -K3'!N55</f>
        <v>4150000</v>
      </c>
      <c r="N56" s="9">
        <f>'[1]kvart -K4'!N55</f>
        <v>4150000</v>
      </c>
      <c r="O56" s="8">
        <f t="shared" si="2"/>
        <v>16600000</v>
      </c>
    </row>
    <row r="57" spans="1:15" hidden="1" x14ac:dyDescent="0.25">
      <c r="A57" s="52"/>
      <c r="B57" s="52"/>
      <c r="C57" s="52"/>
      <c r="D57" s="66"/>
      <c r="E57" s="66"/>
      <c r="F57" s="66"/>
      <c r="G57" s="66"/>
      <c r="H57" s="50">
        <v>426</v>
      </c>
      <c r="I57" s="50"/>
      <c r="J57" s="50"/>
      <c r="K57" s="7">
        <f>'к-1'!N57</f>
        <v>0</v>
      </c>
      <c r="L57" s="9">
        <f>'[1]kvart-K2'!N56</f>
        <v>0</v>
      </c>
      <c r="M57" s="9">
        <f>'[1]kvart -K3'!N56</f>
        <v>0</v>
      </c>
      <c r="N57" s="9">
        <f>'[1]kvart -K4'!N56</f>
        <v>0</v>
      </c>
      <c r="O57" s="8">
        <f t="shared" si="2"/>
        <v>0</v>
      </c>
    </row>
    <row r="58" spans="1:15" x14ac:dyDescent="0.25">
      <c r="A58" s="59" t="s">
        <v>29</v>
      </c>
      <c r="B58" s="60"/>
      <c r="C58" s="61"/>
      <c r="D58" s="62" t="s">
        <v>30</v>
      </c>
      <c r="E58" s="63"/>
      <c r="F58" s="63"/>
      <c r="G58" s="64"/>
      <c r="H58" s="65"/>
      <c r="I58" s="65"/>
      <c r="J58" s="65"/>
      <c r="K58" s="6">
        <f>SUM(K59+K60)</f>
        <v>1524875000</v>
      </c>
      <c r="L58" s="6">
        <f>SUM(L59+L60)</f>
        <v>1524875000</v>
      </c>
      <c r="M58" s="6">
        <f>SUM(M59+M60)</f>
        <v>1524875000</v>
      </c>
      <c r="N58" s="6">
        <f>SUM(N59+N60)</f>
        <v>1524875000</v>
      </c>
      <c r="O58" s="6">
        <f>SUM(O59+O60)</f>
        <v>6099500000</v>
      </c>
    </row>
    <row r="59" spans="1:15" x14ac:dyDescent="0.25">
      <c r="A59" s="52"/>
      <c r="B59" s="52"/>
      <c r="C59" s="52"/>
      <c r="D59" s="66"/>
      <c r="E59" s="66"/>
      <c r="F59" s="66"/>
      <c r="G59" s="66"/>
      <c r="H59" s="50">
        <v>480</v>
      </c>
      <c r="I59" s="50"/>
      <c r="J59" s="50"/>
      <c r="K59" s="13">
        <f>'к-1'!N59</f>
        <v>1524875000</v>
      </c>
      <c r="L59" s="9">
        <f>'[1]kvart-K2'!N58</f>
        <v>1524875000</v>
      </c>
      <c r="M59" s="9">
        <f>'[1]kvart -K3'!N58</f>
        <v>1524875000</v>
      </c>
      <c r="N59" s="9">
        <f>'[1]kvart -K4'!N58</f>
        <v>1524875000</v>
      </c>
      <c r="O59" s="14">
        <f>SUM(K59+L59+M59+N59)</f>
        <v>6099500000</v>
      </c>
    </row>
    <row r="60" spans="1:15" hidden="1" x14ac:dyDescent="0.25">
      <c r="A60" s="52"/>
      <c r="B60" s="52"/>
      <c r="C60" s="52"/>
      <c r="D60" s="66"/>
      <c r="E60" s="66"/>
      <c r="F60" s="66"/>
      <c r="G60" s="66"/>
      <c r="H60" s="50">
        <v>485</v>
      </c>
      <c r="I60" s="50"/>
      <c r="J60" s="50"/>
      <c r="K60" s="7">
        <f>SUM([1]K1!G57)</f>
        <v>0</v>
      </c>
      <c r="L60" s="7">
        <f>'[1]kvart-K2'!N59</f>
        <v>0</v>
      </c>
      <c r="M60" s="9">
        <f>'[1]kvart -K3'!N59</f>
        <v>0</v>
      </c>
      <c r="N60" s="9">
        <f>'[1]kvart -K4'!N59</f>
        <v>0</v>
      </c>
      <c r="O60" s="8">
        <f>K60+L60+M60+N60</f>
        <v>0</v>
      </c>
    </row>
    <row r="61" spans="1:15" x14ac:dyDescent="0.25">
      <c r="A61" s="59">
        <v>30</v>
      </c>
      <c r="B61" s="60"/>
      <c r="C61" s="61"/>
      <c r="D61" s="62" t="s">
        <v>31</v>
      </c>
      <c r="E61" s="63"/>
      <c r="F61" s="63"/>
      <c r="G61" s="64"/>
      <c r="H61" s="65"/>
      <c r="I61" s="65"/>
      <c r="J61" s="65"/>
      <c r="K61" s="6">
        <f>SUM(K62:K63)</f>
        <v>173000000</v>
      </c>
      <c r="L61" s="6">
        <f>SUM(L62:L63)</f>
        <v>160000000</v>
      </c>
      <c r="M61" s="6">
        <f>SUM(M62:M63)</f>
        <v>97000000</v>
      </c>
      <c r="N61" s="6">
        <f>SUM(N62:N63)</f>
        <v>0</v>
      </c>
      <c r="O61" s="6">
        <f>SUM(O62:O63)</f>
        <v>430000000</v>
      </c>
    </row>
    <row r="62" spans="1:15" x14ac:dyDescent="0.25">
      <c r="A62" s="52"/>
      <c r="B62" s="52"/>
      <c r="C62" s="52"/>
      <c r="D62" s="66"/>
      <c r="E62" s="66"/>
      <c r="F62" s="66"/>
      <c r="G62" s="66"/>
      <c r="H62" s="50">
        <v>423</v>
      </c>
      <c r="I62" s="50"/>
      <c r="J62" s="50"/>
      <c r="K62" s="7">
        <f>'к-1'!N62</f>
        <v>50000000</v>
      </c>
      <c r="L62" s="9">
        <f>'[1]kvart-K2'!N61</f>
        <v>40000000</v>
      </c>
      <c r="M62" s="9">
        <f>'[1]kvart -K3'!N61</f>
        <v>12046000</v>
      </c>
      <c r="N62" s="7">
        <f>'[1]kvart -K4'!N61</f>
        <v>0</v>
      </c>
      <c r="O62" s="8">
        <f>K62+L62+M62+N62</f>
        <v>102046000</v>
      </c>
    </row>
    <row r="63" spans="1:15" x14ac:dyDescent="0.25">
      <c r="A63" s="52"/>
      <c r="B63" s="52"/>
      <c r="C63" s="52"/>
      <c r="D63" s="66"/>
      <c r="E63" s="66"/>
      <c r="F63" s="66"/>
      <c r="G63" s="66"/>
      <c r="H63" s="50">
        <v>426</v>
      </c>
      <c r="I63" s="50"/>
      <c r="J63" s="50"/>
      <c r="K63" s="7">
        <f>'к-1'!N63</f>
        <v>123000000</v>
      </c>
      <c r="L63" s="7">
        <f>'[1]kvart-K2'!N62</f>
        <v>120000000</v>
      </c>
      <c r="M63" s="9">
        <f>'[1]kvart -K3'!N62</f>
        <v>84954000</v>
      </c>
      <c r="N63" s="7">
        <f>'[1]kvart -K4'!N62</f>
        <v>0</v>
      </c>
      <c r="O63" s="8">
        <f>K63+L63+M63+N63</f>
        <v>327954000</v>
      </c>
    </row>
    <row r="64" spans="1:15" x14ac:dyDescent="0.25">
      <c r="A64" s="59">
        <v>50</v>
      </c>
      <c r="B64" s="60"/>
      <c r="C64" s="61"/>
      <c r="D64" s="62" t="s">
        <v>32</v>
      </c>
      <c r="E64" s="63"/>
      <c r="F64" s="63"/>
      <c r="G64" s="64"/>
      <c r="H64" s="65"/>
      <c r="I64" s="65"/>
      <c r="J64" s="65"/>
      <c r="K64" s="6">
        <f>SUM(K65:K69)</f>
        <v>38200000</v>
      </c>
      <c r="L64" s="6">
        <f>SUM(L65:L69)</f>
        <v>19182500</v>
      </c>
      <c r="M64" s="6">
        <f>SUM(M65:M69)</f>
        <v>19182500</v>
      </c>
      <c r="N64" s="6">
        <f>SUM(N65:N69)</f>
        <v>165000</v>
      </c>
      <c r="O64" s="6">
        <f>SUM(O65:O69)</f>
        <v>76730000</v>
      </c>
    </row>
    <row r="65" spans="1:15" x14ac:dyDescent="0.25">
      <c r="A65" s="59"/>
      <c r="B65" s="60"/>
      <c r="C65" s="61"/>
      <c r="D65" s="59"/>
      <c r="E65" s="60"/>
      <c r="F65" s="60"/>
      <c r="G65" s="61"/>
      <c r="H65" s="56">
        <v>420</v>
      </c>
      <c r="I65" s="57"/>
      <c r="J65" s="58"/>
      <c r="K65" s="15">
        <f>SUM('к-1'!N65)</f>
        <v>40000</v>
      </c>
      <c r="L65" s="15">
        <f>SUM([1]K2!Q61)</f>
        <v>40000</v>
      </c>
      <c r="M65" s="15">
        <f>SUM([1]K2!Q61)</f>
        <v>40000</v>
      </c>
      <c r="N65" s="15">
        <f>SUM([1]K4!Q60)</f>
        <v>40000</v>
      </c>
      <c r="O65" s="16">
        <f>SUM(K65+L65+M65+N65)</f>
        <v>160000</v>
      </c>
    </row>
    <row r="66" spans="1:15" x14ac:dyDescent="0.25">
      <c r="A66" s="52"/>
      <c r="B66" s="52"/>
      <c r="C66" s="52"/>
      <c r="D66" s="66"/>
      <c r="E66" s="66"/>
      <c r="F66" s="66"/>
      <c r="G66" s="66"/>
      <c r="H66" s="50">
        <v>421</v>
      </c>
      <c r="I66" s="50"/>
      <c r="J66" s="50"/>
      <c r="K66" s="7">
        <f>SUM([1]K1!Q63)</f>
        <v>18500000</v>
      </c>
      <c r="L66" s="7">
        <f>SUM([1]K2!Q62)</f>
        <v>9250000</v>
      </c>
      <c r="M66" s="7">
        <f>SUM([1]K3!Q63)</f>
        <v>9250000</v>
      </c>
      <c r="N66" s="7">
        <f>SUM([1]K4!G61)</f>
        <v>0</v>
      </c>
      <c r="O66" s="8">
        <f>K66+L66+M66+N66</f>
        <v>37000000</v>
      </c>
    </row>
    <row r="67" spans="1:15" x14ac:dyDescent="0.25">
      <c r="A67" s="53"/>
      <c r="B67" s="54"/>
      <c r="C67" s="55"/>
      <c r="D67" s="53"/>
      <c r="E67" s="54"/>
      <c r="F67" s="54"/>
      <c r="G67" s="55"/>
      <c r="H67" s="56">
        <v>424</v>
      </c>
      <c r="I67" s="57"/>
      <c r="J67" s="58"/>
      <c r="K67" s="7">
        <f>SUM([1]K1!Q64)</f>
        <v>18500000</v>
      </c>
      <c r="L67" s="7">
        <f>SUM([1]K2!Q63)</f>
        <v>9250000</v>
      </c>
      <c r="M67" s="7">
        <f>SUM([1]K3!Q64)</f>
        <v>9250000</v>
      </c>
      <c r="N67" s="7">
        <f>SUM([1]K4!Q62)</f>
        <v>0</v>
      </c>
      <c r="O67" s="8">
        <f>K67+L67+M67+N67</f>
        <v>37000000</v>
      </c>
    </row>
    <row r="68" spans="1:15" x14ac:dyDescent="0.25">
      <c r="A68" s="52"/>
      <c r="B68" s="52"/>
      <c r="C68" s="52"/>
      <c r="D68" s="66"/>
      <c r="E68" s="66"/>
      <c r="F68" s="66"/>
      <c r="G68" s="66"/>
      <c r="H68" s="50">
        <v>425</v>
      </c>
      <c r="I68" s="50"/>
      <c r="J68" s="50"/>
      <c r="K68" s="7">
        <f>SUM([1]K1!Q65)</f>
        <v>125000</v>
      </c>
      <c r="L68" s="7">
        <f>SUM([1]K2!Q64)</f>
        <v>125000</v>
      </c>
      <c r="M68" s="7">
        <f>SUM([1]K3!Q65)</f>
        <v>125000</v>
      </c>
      <c r="N68" s="7">
        <f>SUM([1]K4!Q63)</f>
        <v>125000</v>
      </c>
      <c r="O68" s="8">
        <f>K68+L68+M68+N68</f>
        <v>500000</v>
      </c>
    </row>
    <row r="69" spans="1:15" x14ac:dyDescent="0.25">
      <c r="A69" s="52"/>
      <c r="B69" s="52"/>
      <c r="C69" s="52"/>
      <c r="D69" s="66"/>
      <c r="E69" s="66"/>
      <c r="F69" s="66"/>
      <c r="G69" s="66"/>
      <c r="H69" s="50">
        <v>426</v>
      </c>
      <c r="I69" s="50"/>
      <c r="J69" s="50"/>
      <c r="K69" s="7">
        <f>SUM([1]K1!P66)</f>
        <v>1035000</v>
      </c>
      <c r="L69" s="7">
        <f>'[1]kvart-K2'!N69</f>
        <v>517500</v>
      </c>
      <c r="M69" s="7">
        <f>SUM([1]K3!G66)</f>
        <v>517500</v>
      </c>
      <c r="N69" s="7">
        <f>SUM([1]K4!Q64)</f>
        <v>0</v>
      </c>
      <c r="O69" s="8">
        <f t="shared" ref="O69:O75" si="3">K69+L69+M69+N69</f>
        <v>2070000</v>
      </c>
    </row>
    <row r="70" spans="1:15" hidden="1" x14ac:dyDescent="0.25">
      <c r="A70" s="48"/>
      <c r="B70" s="48"/>
      <c r="C70" s="48"/>
      <c r="D70" s="51"/>
      <c r="E70" s="51"/>
      <c r="F70" s="51"/>
      <c r="G70" s="51"/>
      <c r="H70" s="50">
        <v>423</v>
      </c>
      <c r="I70" s="50"/>
      <c r="J70" s="50"/>
      <c r="K70" s="7">
        <f>'к-1'!N70</f>
        <v>0</v>
      </c>
      <c r="L70" s="9">
        <f>'[1]kvart-K2'!N70</f>
        <v>0</v>
      </c>
      <c r="M70" s="9">
        <f>'[1]kvart -K3'!N71</f>
        <v>0</v>
      </c>
      <c r="N70" s="7">
        <f>SUM([1]K4!Q66)</f>
        <v>0</v>
      </c>
      <c r="O70" s="8">
        <f t="shared" si="3"/>
        <v>0</v>
      </c>
    </row>
    <row r="71" spans="1:15" hidden="1" x14ac:dyDescent="0.25">
      <c r="A71" s="52"/>
      <c r="B71" s="52"/>
      <c r="C71" s="52"/>
      <c r="D71" s="66"/>
      <c r="E71" s="66"/>
      <c r="F71" s="66"/>
      <c r="G71" s="66"/>
      <c r="H71" s="50">
        <v>424</v>
      </c>
      <c r="I71" s="50"/>
      <c r="J71" s="50"/>
      <c r="K71" s="7">
        <f>'к-1'!N71</f>
        <v>0</v>
      </c>
      <c r="L71" s="7">
        <f>'[1]kvart-K2'!N71</f>
        <v>0</v>
      </c>
      <c r="M71" s="7">
        <f>'[1]kvart -K3'!N72</f>
        <v>0</v>
      </c>
      <c r="N71" s="7">
        <f>SUM([1]K4!Q67)</f>
        <v>0</v>
      </c>
      <c r="O71" s="8">
        <f t="shared" si="3"/>
        <v>0</v>
      </c>
    </row>
    <row r="72" spans="1:15" hidden="1" x14ac:dyDescent="0.25">
      <c r="A72" s="48"/>
      <c r="B72" s="48"/>
      <c r="C72" s="48"/>
      <c r="D72" s="51"/>
      <c r="E72" s="51"/>
      <c r="F72" s="51"/>
      <c r="G72" s="51"/>
      <c r="H72" s="50">
        <v>425</v>
      </c>
      <c r="I72" s="50"/>
      <c r="J72" s="50"/>
      <c r="K72" s="7">
        <f>'к-1'!N72</f>
        <v>0</v>
      </c>
      <c r="L72" s="7">
        <f>'[1]kvart-K2'!N72</f>
        <v>0</v>
      </c>
      <c r="M72" s="7">
        <f>'[1]kvart -K3'!N73</f>
        <v>0</v>
      </c>
      <c r="N72" s="7">
        <f>SUM([1]K4!Q68)</f>
        <v>0</v>
      </c>
      <c r="O72" s="8">
        <f t="shared" si="3"/>
        <v>0</v>
      </c>
    </row>
    <row r="73" spans="1:15" hidden="1" x14ac:dyDescent="0.25">
      <c r="A73" s="52"/>
      <c r="B73" s="52"/>
      <c r="C73" s="52"/>
      <c r="D73" s="66"/>
      <c r="E73" s="66"/>
      <c r="F73" s="66"/>
      <c r="G73" s="66"/>
      <c r="H73" s="50">
        <v>426</v>
      </c>
      <c r="I73" s="50"/>
      <c r="J73" s="50"/>
      <c r="K73" s="7">
        <f>'к-1'!N73</f>
        <v>0</v>
      </c>
      <c r="L73" s="7">
        <f>'[1]kvart-K2'!N73</f>
        <v>0</v>
      </c>
      <c r="M73" s="7">
        <v>0</v>
      </c>
      <c r="N73" s="7">
        <f>SUM([1]K4!Q69)</f>
        <v>0</v>
      </c>
      <c r="O73" s="8">
        <f>K73+L73+M73+N73</f>
        <v>0</v>
      </c>
    </row>
    <row r="74" spans="1:15" x14ac:dyDescent="0.25">
      <c r="A74" s="59" t="s">
        <v>33</v>
      </c>
      <c r="B74" s="60"/>
      <c r="C74" s="61"/>
      <c r="D74" s="62" t="s">
        <v>34</v>
      </c>
      <c r="E74" s="63"/>
      <c r="F74" s="63"/>
      <c r="G74" s="64"/>
      <c r="H74" s="65"/>
      <c r="I74" s="65"/>
      <c r="J74" s="65"/>
      <c r="K74" s="17">
        <f>SUM(K75)</f>
        <v>30000000</v>
      </c>
      <c r="L74" s="17">
        <f>SUM(L75)</f>
        <v>50000000</v>
      </c>
      <c r="M74" s="17">
        <f>SUM(M75)</f>
        <v>20000000</v>
      </c>
      <c r="N74" s="17">
        <f>SUM(N75)</f>
        <v>50000000</v>
      </c>
      <c r="O74" s="17">
        <f>SUM(O75)</f>
        <v>150000000</v>
      </c>
    </row>
    <row r="75" spans="1:15" x14ac:dyDescent="0.25">
      <c r="A75" s="52"/>
      <c r="B75" s="52"/>
      <c r="C75" s="52"/>
      <c r="D75" s="66"/>
      <c r="E75" s="66"/>
      <c r="F75" s="66"/>
      <c r="G75" s="66"/>
      <c r="H75" s="50">
        <v>482</v>
      </c>
      <c r="I75" s="50"/>
      <c r="J75" s="50"/>
      <c r="K75" s="7">
        <f>'к-1'!N75</f>
        <v>30000000</v>
      </c>
      <c r="L75" s="7">
        <f>'[1]kvart-K2'!N75</f>
        <v>50000000</v>
      </c>
      <c r="M75" s="9">
        <f>'[1]kvart -K3'!N76</f>
        <v>20000000</v>
      </c>
      <c r="N75" s="7">
        <f>SUM([1]K4!P72)</f>
        <v>50000000</v>
      </c>
      <c r="O75" s="8">
        <f t="shared" si="3"/>
        <v>150000000</v>
      </c>
    </row>
    <row r="76" spans="1:15" x14ac:dyDescent="0.25">
      <c r="A76" s="59">
        <v>60</v>
      </c>
      <c r="B76" s="60"/>
      <c r="C76" s="61"/>
      <c r="D76" s="62" t="s">
        <v>35</v>
      </c>
      <c r="E76" s="63"/>
      <c r="F76" s="63"/>
      <c r="G76" s="64"/>
      <c r="H76" s="65"/>
      <c r="I76" s="65"/>
      <c r="J76" s="65"/>
      <c r="K76" s="6">
        <f>SUM(K77:K81)</f>
        <v>13287500</v>
      </c>
      <c r="L76" s="6">
        <f>SUM(L77:L81)</f>
        <v>8787500</v>
      </c>
      <c r="M76" s="6">
        <f>SUM(M77:M81)</f>
        <v>7787500</v>
      </c>
      <c r="N76" s="6">
        <f>SUM(N77:N81)</f>
        <v>5287500</v>
      </c>
      <c r="O76" s="6">
        <f>SUM(O77:O81)</f>
        <v>35150000</v>
      </c>
    </row>
    <row r="77" spans="1:15" x14ac:dyDescent="0.25">
      <c r="A77" s="52"/>
      <c r="B77" s="52"/>
      <c r="C77" s="52"/>
      <c r="D77" s="66"/>
      <c r="E77" s="66"/>
      <c r="F77" s="66"/>
      <c r="G77" s="66"/>
      <c r="H77" s="50">
        <v>420</v>
      </c>
      <c r="I77" s="50"/>
      <c r="J77" s="50"/>
      <c r="K77" s="7">
        <f>'к-1'!N77</f>
        <v>312500</v>
      </c>
      <c r="L77" s="7">
        <f>'[1]kvart-K2'!N77</f>
        <v>312500</v>
      </c>
      <c r="M77" s="7">
        <f>'[1]kvart -K3'!N78</f>
        <v>312500</v>
      </c>
      <c r="N77" s="7">
        <f>'[1]kvart -K4'!N78</f>
        <v>312500</v>
      </c>
      <c r="O77" s="8">
        <f>K77+L77+M77+N77</f>
        <v>1250000</v>
      </c>
    </row>
    <row r="78" spans="1:15" x14ac:dyDescent="0.25">
      <c r="A78" s="48"/>
      <c r="B78" s="48"/>
      <c r="C78" s="48"/>
      <c r="D78" s="51"/>
      <c r="E78" s="51"/>
      <c r="F78" s="51"/>
      <c r="G78" s="51"/>
      <c r="H78" s="50">
        <v>423</v>
      </c>
      <c r="I78" s="50"/>
      <c r="J78" s="50"/>
      <c r="K78" s="7">
        <f>'к-1'!N78</f>
        <v>475000</v>
      </c>
      <c r="L78" s="7">
        <f>'[1]kvart-K2'!N78</f>
        <v>475000</v>
      </c>
      <c r="M78" s="7">
        <f>'[1]kvart -K3'!N79</f>
        <v>475000</v>
      </c>
      <c r="N78" s="7">
        <f>'[1]kvart -K4'!N79</f>
        <v>475000</v>
      </c>
      <c r="O78" s="8">
        <f>K78+L78+M78+N78</f>
        <v>1900000</v>
      </c>
    </row>
    <row r="79" spans="1:15" x14ac:dyDescent="0.25">
      <c r="A79" s="53"/>
      <c r="B79" s="54"/>
      <c r="C79" s="55"/>
      <c r="D79" s="53"/>
      <c r="E79" s="54"/>
      <c r="F79" s="54"/>
      <c r="G79" s="55"/>
      <c r="H79" s="56">
        <v>425</v>
      </c>
      <c r="I79" s="57"/>
      <c r="J79" s="58"/>
      <c r="K79" s="7">
        <f>'к-1'!N80</f>
        <v>4000000</v>
      </c>
      <c r="L79" s="9">
        <f>'[1]kvart-K2'!N80</f>
        <v>1500000</v>
      </c>
      <c r="M79" s="9">
        <f>'[1]kvart -K3'!N81</f>
        <v>500000</v>
      </c>
      <c r="N79" s="7">
        <f>'[1]kvart -K4'!N81</f>
        <v>0</v>
      </c>
      <c r="O79" s="8">
        <f>K79+L79+M79+N79</f>
        <v>6000000</v>
      </c>
    </row>
    <row r="80" spans="1:15" x14ac:dyDescent="0.25">
      <c r="A80" s="48"/>
      <c r="B80" s="48"/>
      <c r="C80" s="48"/>
      <c r="D80" s="51"/>
      <c r="E80" s="51"/>
      <c r="F80" s="51"/>
      <c r="G80" s="51"/>
      <c r="H80" s="50">
        <v>426</v>
      </c>
      <c r="I80" s="50"/>
      <c r="J80" s="50"/>
      <c r="K80" s="7">
        <f>'к-1'!N81</f>
        <v>500000</v>
      </c>
      <c r="L80" s="9">
        <f>'[1]kvart-K2'!N81</f>
        <v>500000</v>
      </c>
      <c r="M80" s="9">
        <f>'[1]kvart -K3'!N82</f>
        <v>500000</v>
      </c>
      <c r="N80" s="9">
        <f>'[1]kvart -K4'!N82</f>
        <v>500000</v>
      </c>
      <c r="O80" s="8">
        <f>K80+L80+M80+N80</f>
        <v>2000000</v>
      </c>
    </row>
    <row r="81" spans="1:15" x14ac:dyDescent="0.25">
      <c r="A81" s="48"/>
      <c r="B81" s="48"/>
      <c r="C81" s="48"/>
      <c r="D81" s="51"/>
      <c r="E81" s="51"/>
      <c r="F81" s="51"/>
      <c r="G81" s="51"/>
      <c r="H81" s="52">
        <v>464</v>
      </c>
      <c r="I81" s="52"/>
      <c r="J81" s="52"/>
      <c r="K81" s="7">
        <f>'к-1'!N82</f>
        <v>8000000</v>
      </c>
      <c r="L81" s="9">
        <f>'[1]kvart-K2'!N82</f>
        <v>6000000</v>
      </c>
      <c r="M81" s="7">
        <f>'[1]kvart -K3'!N83</f>
        <v>6000000</v>
      </c>
      <c r="N81" s="9">
        <f>'[1]kvart -K4'!N83</f>
        <v>4000000</v>
      </c>
      <c r="O81" s="8">
        <f>K81+L81+M81+N81</f>
        <v>24000000</v>
      </c>
    </row>
    <row r="82" spans="1:15" ht="18" x14ac:dyDescent="0.25">
      <c r="A82" s="48" t="s">
        <v>36</v>
      </c>
      <c r="B82" s="48"/>
      <c r="C82" s="48"/>
      <c r="D82" s="49" t="s">
        <v>37</v>
      </c>
      <c r="E82" s="49"/>
      <c r="F82" s="49"/>
      <c r="G82" s="49"/>
      <c r="H82" s="50"/>
      <c r="I82" s="50"/>
      <c r="J82" s="50"/>
      <c r="K82" s="17">
        <f>SUM(K83)</f>
        <v>300000000</v>
      </c>
      <c r="L82" s="17">
        <f>SUM(L83)</f>
        <v>250000000</v>
      </c>
      <c r="M82" s="17">
        <f>SUM(M83)</f>
        <v>250000000</v>
      </c>
      <c r="N82" s="17">
        <f>SUM(N83)</f>
        <v>200000000</v>
      </c>
      <c r="O82" s="17">
        <f>SUM(O83)</f>
        <v>1000000000</v>
      </c>
    </row>
    <row r="83" spans="1:15" x14ac:dyDescent="0.25">
      <c r="A83" s="48"/>
      <c r="B83" s="48"/>
      <c r="C83" s="48"/>
      <c r="D83" s="51"/>
      <c r="E83" s="51"/>
      <c r="F83" s="51"/>
      <c r="G83" s="51"/>
      <c r="H83" s="52">
        <v>442</v>
      </c>
      <c r="I83" s="52"/>
      <c r="J83" s="52"/>
      <c r="K83" s="9">
        <f>'к-1'!N84</f>
        <v>300000000</v>
      </c>
      <c r="L83" s="7">
        <f>'[1]kvart-K2'!N84</f>
        <v>250000000</v>
      </c>
      <c r="M83" s="7">
        <f>'[1]kvart -K3'!N85</f>
        <v>250000000</v>
      </c>
      <c r="N83" s="7">
        <f>'[1]kvart -K4'!N85</f>
        <v>200000000</v>
      </c>
      <c r="O83" s="8">
        <f>SUM(K83+L83+M83+N83)</f>
        <v>1000000000</v>
      </c>
    </row>
    <row r="84" spans="1:15" ht="15" customHeight="1" x14ac:dyDescent="0.25">
      <c r="A84" s="84" t="s">
        <v>38</v>
      </c>
      <c r="B84" s="85"/>
      <c r="C84" s="85"/>
      <c r="D84" s="85"/>
      <c r="E84" s="85"/>
      <c r="F84" s="85"/>
      <c r="G84" s="85"/>
      <c r="H84" s="85"/>
      <c r="I84" s="85"/>
      <c r="J84" s="86"/>
      <c r="K84" s="6">
        <f>SUM(K9+K20+K25+K31+K35+K38+K45+K51+K58+K61+K64+K74+K76+K82)</f>
        <v>3767189750</v>
      </c>
      <c r="L84" s="6">
        <f>SUM(L9+L20+L25+L31+L35+L38+L45+L51+L58+L61+L64+L74+L76+L82)</f>
        <v>3190428000</v>
      </c>
      <c r="M84" s="6">
        <f>SUM(M9+M20+M25+M31+M35+M38+M45+M51+M58+M61+M64+M74+M76+M82)</f>
        <v>2379491500</v>
      </c>
      <c r="N84" s="6">
        <f>SUM(N9+N20+N25+N31+N35+N38+N45+N51+N58+N61+N64+N74+N76+N82)</f>
        <v>1915121750</v>
      </c>
      <c r="O84" s="6">
        <f>SUM(O9+O20+O25+O31+O35+O38+O45+O51+O58+O61+O64+O74+O76+O82)</f>
        <v>11252231000</v>
      </c>
    </row>
    <row r="85" spans="1:15" ht="15.75" customHeight="1" x14ac:dyDescent="0.25">
      <c r="A85" s="82" t="s">
        <v>39</v>
      </c>
      <c r="B85" s="83"/>
      <c r="C85" s="83"/>
      <c r="D85" s="83"/>
      <c r="E85" s="83"/>
      <c r="F85" s="83"/>
      <c r="G85" s="83"/>
      <c r="H85" s="83"/>
      <c r="I85" s="83"/>
      <c r="J85" s="83"/>
      <c r="K85" s="138"/>
      <c r="L85" s="138"/>
      <c r="M85" s="138"/>
      <c r="N85" s="138"/>
      <c r="O85" s="139"/>
    </row>
    <row r="86" spans="1:15" x14ac:dyDescent="0.25">
      <c r="A86" s="18"/>
      <c r="B86" s="19"/>
      <c r="C86" s="19"/>
      <c r="D86" s="19"/>
      <c r="E86" s="19"/>
      <c r="F86" s="19"/>
      <c r="G86" s="19"/>
      <c r="H86"/>
      <c r="I86"/>
      <c r="J86"/>
      <c r="K86"/>
      <c r="L86"/>
      <c r="M86"/>
      <c r="N86"/>
      <c r="O86" s="19"/>
    </row>
    <row r="87" spans="1:15" x14ac:dyDescent="0.25">
      <c r="D87" s="22"/>
      <c r="H87"/>
      <c r="I87"/>
      <c r="J87"/>
      <c r="K87"/>
      <c r="L87"/>
      <c r="M87"/>
      <c r="N87"/>
      <c r="O87" s="136"/>
    </row>
    <row r="88" spans="1:15" x14ac:dyDescent="0.25">
      <c r="H88"/>
      <c r="I88"/>
      <c r="J88"/>
      <c r="K88"/>
      <c r="L88"/>
      <c r="M88"/>
      <c r="N88"/>
      <c r="O88" s="135"/>
    </row>
    <row r="89" spans="1:15" x14ac:dyDescent="0.25">
      <c r="H89"/>
      <c r="I89"/>
      <c r="J89"/>
      <c r="K89"/>
      <c r="L89"/>
      <c r="M89"/>
      <c r="N89"/>
      <c r="O89" s="137"/>
    </row>
    <row r="90" spans="1:15" x14ac:dyDescent="0.25">
      <c r="H90"/>
      <c r="I90"/>
      <c r="J90"/>
      <c r="K90"/>
      <c r="L90"/>
      <c r="M90"/>
      <c r="N90"/>
      <c r="O90" s="137"/>
    </row>
    <row r="91" spans="1:15" ht="15.75" x14ac:dyDescent="0.25">
      <c r="A91" s="46" t="s">
        <v>40</v>
      </c>
      <c r="B91" s="46"/>
      <c r="C91" s="46"/>
      <c r="D91" s="46"/>
      <c r="E91" s="46"/>
      <c r="F91" s="46"/>
      <c r="G91" s="24"/>
      <c r="H91"/>
      <c r="I91"/>
      <c r="J91"/>
      <c r="K91"/>
      <c r="L91"/>
      <c r="M91"/>
      <c r="N91"/>
    </row>
    <row r="92" spans="1:15" x14ac:dyDescent="0.25">
      <c r="A92" s="47" t="s">
        <v>41</v>
      </c>
      <c r="B92" s="47"/>
      <c r="C92" s="47"/>
      <c r="D92" s="47"/>
      <c r="E92" s="47"/>
      <c r="F92" s="47"/>
      <c r="L92" s="45" t="s">
        <v>42</v>
      </c>
      <c r="M92" s="45"/>
      <c r="N92" s="45"/>
      <c r="O92" s="45"/>
    </row>
    <row r="93" spans="1:15" x14ac:dyDescent="0.25">
      <c r="A93" s="25"/>
      <c r="B93" s="25"/>
      <c r="C93" s="25"/>
      <c r="D93" s="25"/>
      <c r="E93" s="25"/>
      <c r="F93" s="25"/>
      <c r="L93" s="26"/>
      <c r="M93" s="45" t="s">
        <v>43</v>
      </c>
      <c r="N93" s="45"/>
      <c r="O93" s="26"/>
    </row>
    <row r="94" spans="1:15" x14ac:dyDescent="0.25">
      <c r="L94" s="26"/>
      <c r="M94" s="44" t="s">
        <v>44</v>
      </c>
      <c r="N94" s="45"/>
      <c r="O94" s="26"/>
    </row>
    <row r="95" spans="1:15" x14ac:dyDescent="0.25">
      <c r="L95" s="44" t="s">
        <v>45</v>
      </c>
      <c r="M95" s="44"/>
      <c r="N95" s="44"/>
      <c r="O95" s="44"/>
    </row>
    <row r="96" spans="1:15" x14ac:dyDescent="0.25">
      <c r="L96" s="27"/>
      <c r="M96" s="45"/>
      <c r="N96" s="45"/>
    </row>
    <row r="100" spans="11:13" x14ac:dyDescent="0.25">
      <c r="K100" s="23"/>
    </row>
    <row r="102" spans="11:13" x14ac:dyDescent="0.25">
      <c r="K102" s="23"/>
    </row>
    <row r="105" spans="11:13" x14ac:dyDescent="0.25">
      <c r="K105" s="23"/>
    </row>
    <row r="106" spans="11:13" x14ac:dyDescent="0.25">
      <c r="M106" s="28"/>
    </row>
    <row r="107" spans="11:13" x14ac:dyDescent="0.25">
      <c r="M107" s="28"/>
    </row>
    <row r="108" spans="11:13" x14ac:dyDescent="0.25">
      <c r="M108" s="28"/>
    </row>
    <row r="109" spans="11:13" x14ac:dyDescent="0.25">
      <c r="M109" s="28"/>
    </row>
    <row r="110" spans="11:13" x14ac:dyDescent="0.25">
      <c r="M110" s="28"/>
    </row>
    <row r="111" spans="11:13" x14ac:dyDescent="0.25">
      <c r="M111" s="28"/>
    </row>
    <row r="112" spans="11:13" x14ac:dyDescent="0.25">
      <c r="M112" s="28"/>
    </row>
    <row r="113" spans="13:13" x14ac:dyDescent="0.25">
      <c r="M113" s="28"/>
    </row>
    <row r="114" spans="13:13" x14ac:dyDescent="0.25">
      <c r="M114" s="28"/>
    </row>
    <row r="115" spans="13:13" x14ac:dyDescent="0.25">
      <c r="M115" s="28"/>
    </row>
    <row r="116" spans="13:13" x14ac:dyDescent="0.25">
      <c r="M116" s="28"/>
    </row>
    <row r="117" spans="13:13" x14ac:dyDescent="0.25">
      <c r="M117" s="28"/>
    </row>
    <row r="118" spans="13:13" x14ac:dyDescent="0.25">
      <c r="M118" s="28"/>
    </row>
    <row r="119" spans="13:13" x14ac:dyDescent="0.25">
      <c r="M119" s="28"/>
    </row>
    <row r="120" spans="13:13" x14ac:dyDescent="0.25">
      <c r="M120" s="28"/>
    </row>
    <row r="121" spans="13:13" x14ac:dyDescent="0.25">
      <c r="M121" s="28"/>
    </row>
    <row r="122" spans="13:13" x14ac:dyDescent="0.25">
      <c r="M122" s="28"/>
    </row>
    <row r="123" spans="13:13" x14ac:dyDescent="0.25">
      <c r="M123" s="28"/>
    </row>
    <row r="124" spans="13:13" x14ac:dyDescent="0.25">
      <c r="M124" s="28"/>
    </row>
    <row r="125" spans="13:13" x14ac:dyDescent="0.25">
      <c r="M125" s="28"/>
    </row>
    <row r="126" spans="13:13" x14ac:dyDescent="0.25">
      <c r="M126" s="28"/>
    </row>
    <row r="127" spans="13:13" x14ac:dyDescent="0.25">
      <c r="M127" s="28"/>
    </row>
    <row r="128" spans="13:13" x14ac:dyDescent="0.25">
      <c r="M128" s="28"/>
    </row>
    <row r="129" spans="13:13" x14ac:dyDescent="0.25">
      <c r="M129" s="28"/>
    </row>
    <row r="130" spans="13:13" x14ac:dyDescent="0.25">
      <c r="M130" s="28"/>
    </row>
    <row r="131" spans="13:13" x14ac:dyDescent="0.25">
      <c r="M131" s="28"/>
    </row>
    <row r="132" spans="13:13" x14ac:dyDescent="0.25">
      <c r="M132" s="28"/>
    </row>
    <row r="133" spans="13:13" x14ac:dyDescent="0.25">
      <c r="M133" s="28"/>
    </row>
    <row r="134" spans="13:13" x14ac:dyDescent="0.25">
      <c r="M134" s="28"/>
    </row>
    <row r="135" spans="13:13" x14ac:dyDescent="0.25">
      <c r="M135" s="28"/>
    </row>
    <row r="136" spans="13:13" x14ac:dyDescent="0.25">
      <c r="M136" s="28"/>
    </row>
    <row r="137" spans="13:13" x14ac:dyDescent="0.25">
      <c r="M137" s="28"/>
    </row>
    <row r="138" spans="13:13" x14ac:dyDescent="0.25">
      <c r="M138" s="28"/>
    </row>
    <row r="139" spans="13:13" x14ac:dyDescent="0.25">
      <c r="M139" s="28"/>
    </row>
    <row r="140" spans="13:13" x14ac:dyDescent="0.25">
      <c r="M140" s="28"/>
    </row>
    <row r="141" spans="13:13" x14ac:dyDescent="0.25">
      <c r="M141" s="28"/>
    </row>
    <row r="142" spans="13:13" x14ac:dyDescent="0.25">
      <c r="M142" s="28"/>
    </row>
    <row r="143" spans="13:13" x14ac:dyDescent="0.25">
      <c r="M143" s="28"/>
    </row>
    <row r="144" spans="13:13" x14ac:dyDescent="0.25">
      <c r="M144" s="28"/>
    </row>
    <row r="145" spans="13:13" x14ac:dyDescent="0.25">
      <c r="M145" s="28"/>
    </row>
    <row r="146" spans="13:13" x14ac:dyDescent="0.25">
      <c r="M146" s="28"/>
    </row>
    <row r="147" spans="13:13" x14ac:dyDescent="0.25">
      <c r="M147" s="28"/>
    </row>
    <row r="148" spans="13:13" x14ac:dyDescent="0.25">
      <c r="M148" s="28"/>
    </row>
    <row r="149" spans="13:13" x14ac:dyDescent="0.25">
      <c r="M149" s="28"/>
    </row>
    <row r="150" spans="13:13" x14ac:dyDescent="0.25">
      <c r="M150" s="28"/>
    </row>
    <row r="151" spans="13:13" x14ac:dyDescent="0.25">
      <c r="M151" s="28"/>
    </row>
    <row r="152" spans="13:13" x14ac:dyDescent="0.25">
      <c r="M152" s="28"/>
    </row>
    <row r="153" spans="13:13" x14ac:dyDescent="0.25">
      <c r="M153" s="28"/>
    </row>
    <row r="154" spans="13:13" x14ac:dyDescent="0.25">
      <c r="M154" s="28"/>
    </row>
    <row r="155" spans="13:13" x14ac:dyDescent="0.25">
      <c r="M155" s="28"/>
    </row>
    <row r="156" spans="13:13" x14ac:dyDescent="0.25">
      <c r="M156" s="28"/>
    </row>
    <row r="157" spans="13:13" x14ac:dyDescent="0.25">
      <c r="M157" s="28"/>
    </row>
    <row r="158" spans="13:13" x14ac:dyDescent="0.25">
      <c r="M158" s="28"/>
    </row>
    <row r="159" spans="13:13" x14ac:dyDescent="0.25">
      <c r="M159" s="28"/>
    </row>
    <row r="160" spans="13:13" x14ac:dyDescent="0.25">
      <c r="M160" s="28"/>
    </row>
    <row r="161" spans="13:13" x14ac:dyDescent="0.25">
      <c r="M161" s="28"/>
    </row>
    <row r="162" spans="13:13" x14ac:dyDescent="0.25">
      <c r="M162" s="28"/>
    </row>
    <row r="163" spans="13:13" x14ac:dyDescent="0.25">
      <c r="M163" s="28"/>
    </row>
    <row r="164" spans="13:13" x14ac:dyDescent="0.25">
      <c r="M164" s="28"/>
    </row>
    <row r="165" spans="13:13" x14ac:dyDescent="0.25">
      <c r="M165" s="28"/>
    </row>
    <row r="166" spans="13:13" x14ac:dyDescent="0.25">
      <c r="M166" s="28"/>
    </row>
    <row r="167" spans="13:13" x14ac:dyDescent="0.25">
      <c r="M167" s="28"/>
    </row>
    <row r="168" spans="13:13" x14ac:dyDescent="0.25">
      <c r="M168" s="28"/>
    </row>
    <row r="169" spans="13:13" x14ac:dyDescent="0.25">
      <c r="M169" s="28"/>
    </row>
    <row r="170" spans="13:13" x14ac:dyDescent="0.25">
      <c r="M170" s="28"/>
    </row>
    <row r="171" spans="13:13" x14ac:dyDescent="0.25">
      <c r="M171" s="28"/>
    </row>
    <row r="172" spans="13:13" x14ac:dyDescent="0.25">
      <c r="M172" s="28"/>
    </row>
    <row r="173" spans="13:13" x14ac:dyDescent="0.25">
      <c r="M173" s="28"/>
    </row>
    <row r="174" spans="13:13" x14ac:dyDescent="0.25">
      <c r="M174" s="28"/>
    </row>
    <row r="175" spans="13:13" x14ac:dyDescent="0.25">
      <c r="M175" s="28"/>
    </row>
    <row r="176" spans="13:13" x14ac:dyDescent="0.25">
      <c r="M176" s="28"/>
    </row>
    <row r="177" spans="13:13" x14ac:dyDescent="0.25">
      <c r="M177" s="28"/>
    </row>
    <row r="178" spans="13:13" x14ac:dyDescent="0.25">
      <c r="M178" s="28"/>
    </row>
    <row r="179" spans="13:13" x14ac:dyDescent="0.25">
      <c r="M179" s="28"/>
    </row>
    <row r="180" spans="13:13" x14ac:dyDescent="0.25">
      <c r="M180" s="28"/>
    </row>
    <row r="181" spans="13:13" x14ac:dyDescent="0.25">
      <c r="M181" s="28"/>
    </row>
  </sheetData>
  <mergeCells count="249">
    <mergeCell ref="A9:C9"/>
    <mergeCell ref="D9:G9"/>
    <mergeCell ref="H9:J9"/>
    <mergeCell ref="A4:E4"/>
    <mergeCell ref="F4:G4"/>
    <mergeCell ref="H4:J4"/>
    <mergeCell ref="A14:C14"/>
    <mergeCell ref="D14:G14"/>
    <mergeCell ref="H14:J14"/>
    <mergeCell ref="F5:G5"/>
    <mergeCell ref="H5:J5"/>
    <mergeCell ref="A12:C12"/>
    <mergeCell ref="A10:C10"/>
    <mergeCell ref="D10:G10"/>
    <mergeCell ref="H10:J10"/>
    <mergeCell ref="A11:C11"/>
    <mergeCell ref="D11:G11"/>
    <mergeCell ref="H11:J11"/>
    <mergeCell ref="D12:G12"/>
    <mergeCell ref="H12:J12"/>
    <mergeCell ref="A1:G1"/>
    <mergeCell ref="H1:N1"/>
    <mergeCell ref="A2:G2"/>
    <mergeCell ref="H2:N2"/>
    <mergeCell ref="H3:N3"/>
    <mergeCell ref="A6:O6"/>
    <mergeCell ref="A7:C8"/>
    <mergeCell ref="D7:G8"/>
    <mergeCell ref="H7:J8"/>
    <mergeCell ref="K7:O7"/>
    <mergeCell ref="L4:O4"/>
    <mergeCell ref="L5:O5"/>
    <mergeCell ref="A3:G3"/>
    <mergeCell ref="A13:C13"/>
    <mergeCell ref="D13:G13"/>
    <mergeCell ref="H13:J13"/>
    <mergeCell ref="D19:G19"/>
    <mergeCell ref="H19:J19"/>
    <mergeCell ref="A20:C20"/>
    <mergeCell ref="D20:G20"/>
    <mergeCell ref="H20:J20"/>
    <mergeCell ref="A21:C21"/>
    <mergeCell ref="D21:G21"/>
    <mergeCell ref="H21:J21"/>
    <mergeCell ref="A16:C16"/>
    <mergeCell ref="D16:G16"/>
    <mergeCell ref="H16:J16"/>
    <mergeCell ref="H17:J17"/>
    <mergeCell ref="A18:C18"/>
    <mergeCell ref="D18:G18"/>
    <mergeCell ref="H18:J18"/>
    <mergeCell ref="A15:C15"/>
    <mergeCell ref="D15:G15"/>
    <mergeCell ref="H15:J15"/>
    <mergeCell ref="A24:C24"/>
    <mergeCell ref="D24:G24"/>
    <mergeCell ref="H24:J24"/>
    <mergeCell ref="A25:C25"/>
    <mergeCell ref="D25:G25"/>
    <mergeCell ref="H25:J25"/>
    <mergeCell ref="A22:C22"/>
    <mergeCell ref="D22:G22"/>
    <mergeCell ref="H22:J22"/>
    <mergeCell ref="A23:C23"/>
    <mergeCell ref="D23:G23"/>
    <mergeCell ref="H23:J23"/>
    <mergeCell ref="A28:C28"/>
    <mergeCell ref="D28:G28"/>
    <mergeCell ref="H28:J28"/>
    <mergeCell ref="A29:C29"/>
    <mergeCell ref="D29:G29"/>
    <mergeCell ref="H29:J29"/>
    <mergeCell ref="A26:C26"/>
    <mergeCell ref="D26:G26"/>
    <mergeCell ref="H26:J26"/>
    <mergeCell ref="A27:C27"/>
    <mergeCell ref="D27:G27"/>
    <mergeCell ref="H27:J27"/>
    <mergeCell ref="A32:C32"/>
    <mergeCell ref="D32:G32"/>
    <mergeCell ref="H32:J32"/>
    <mergeCell ref="A33:C33"/>
    <mergeCell ref="D33:G33"/>
    <mergeCell ref="H33:J33"/>
    <mergeCell ref="A30:C30"/>
    <mergeCell ref="D30:G30"/>
    <mergeCell ref="H30:J30"/>
    <mergeCell ref="A31:C31"/>
    <mergeCell ref="D31:G31"/>
    <mergeCell ref="H31:J31"/>
    <mergeCell ref="A36:C36"/>
    <mergeCell ref="D36:G36"/>
    <mergeCell ref="H36:J36"/>
    <mergeCell ref="A37:C37"/>
    <mergeCell ref="D37:G37"/>
    <mergeCell ref="H37:J37"/>
    <mergeCell ref="A34:C34"/>
    <mergeCell ref="D34:G34"/>
    <mergeCell ref="H34:J34"/>
    <mergeCell ref="A35:C35"/>
    <mergeCell ref="D35:G35"/>
    <mergeCell ref="H35:J35"/>
    <mergeCell ref="A40:C40"/>
    <mergeCell ref="D40:G40"/>
    <mergeCell ref="H40:J40"/>
    <mergeCell ref="A41:C41"/>
    <mergeCell ref="D41:G41"/>
    <mergeCell ref="H41:J41"/>
    <mergeCell ref="A38:C38"/>
    <mergeCell ref="D38:G38"/>
    <mergeCell ref="H38:J38"/>
    <mergeCell ref="A39:C39"/>
    <mergeCell ref="D39:G39"/>
    <mergeCell ref="H39:J39"/>
    <mergeCell ref="A44:C44"/>
    <mergeCell ref="D44:G44"/>
    <mergeCell ref="H44:J44"/>
    <mergeCell ref="A45:C45"/>
    <mergeCell ref="D45:G45"/>
    <mergeCell ref="H45:J45"/>
    <mergeCell ref="A42:C42"/>
    <mergeCell ref="D42:G42"/>
    <mergeCell ref="H42:J42"/>
    <mergeCell ref="A43:C43"/>
    <mergeCell ref="D43:G43"/>
    <mergeCell ref="H43:J43"/>
    <mergeCell ref="A48:C48"/>
    <mergeCell ref="D48:G48"/>
    <mergeCell ref="H48:J48"/>
    <mergeCell ref="A49:C49"/>
    <mergeCell ref="D49:G49"/>
    <mergeCell ref="H49:J49"/>
    <mergeCell ref="A46:C46"/>
    <mergeCell ref="D46:G46"/>
    <mergeCell ref="H46:J46"/>
    <mergeCell ref="A47:C47"/>
    <mergeCell ref="D47:G47"/>
    <mergeCell ref="H47:J47"/>
    <mergeCell ref="A52:C52"/>
    <mergeCell ref="D52:G52"/>
    <mergeCell ref="H52:J52"/>
    <mergeCell ref="A53:C53"/>
    <mergeCell ref="D53:G53"/>
    <mergeCell ref="H53:J53"/>
    <mergeCell ref="A50:C50"/>
    <mergeCell ref="D50:G50"/>
    <mergeCell ref="H50:J50"/>
    <mergeCell ref="A51:C51"/>
    <mergeCell ref="D51:G51"/>
    <mergeCell ref="H51:J51"/>
    <mergeCell ref="A56:C56"/>
    <mergeCell ref="D56:G56"/>
    <mergeCell ref="H56:J56"/>
    <mergeCell ref="A57:C57"/>
    <mergeCell ref="D57:G57"/>
    <mergeCell ref="H57:J57"/>
    <mergeCell ref="A54:C54"/>
    <mergeCell ref="D54:G54"/>
    <mergeCell ref="H54:J54"/>
    <mergeCell ref="A55:C55"/>
    <mergeCell ref="D55:G55"/>
    <mergeCell ref="H55:J55"/>
    <mergeCell ref="A60:C60"/>
    <mergeCell ref="D60:G60"/>
    <mergeCell ref="H60:J60"/>
    <mergeCell ref="A61:C61"/>
    <mergeCell ref="D61:G61"/>
    <mergeCell ref="H61:J61"/>
    <mergeCell ref="A58:C58"/>
    <mergeCell ref="D58:G58"/>
    <mergeCell ref="H58:J58"/>
    <mergeCell ref="A59:C59"/>
    <mergeCell ref="D59:G59"/>
    <mergeCell ref="H59:J59"/>
    <mergeCell ref="A64:C64"/>
    <mergeCell ref="D64:G64"/>
    <mergeCell ref="H64:J64"/>
    <mergeCell ref="A65:C65"/>
    <mergeCell ref="D65:G65"/>
    <mergeCell ref="H65:J65"/>
    <mergeCell ref="A62:C62"/>
    <mergeCell ref="D62:G62"/>
    <mergeCell ref="H62:J62"/>
    <mergeCell ref="A63:C63"/>
    <mergeCell ref="D63:G63"/>
    <mergeCell ref="H63:J63"/>
    <mergeCell ref="A68:C68"/>
    <mergeCell ref="D68:G68"/>
    <mergeCell ref="H68:J68"/>
    <mergeCell ref="A69:C69"/>
    <mergeCell ref="D69:G69"/>
    <mergeCell ref="H69:J69"/>
    <mergeCell ref="A66:C66"/>
    <mergeCell ref="D66:G66"/>
    <mergeCell ref="H66:J66"/>
    <mergeCell ref="A67:C67"/>
    <mergeCell ref="D67:G67"/>
    <mergeCell ref="H67:J67"/>
    <mergeCell ref="A72:C72"/>
    <mergeCell ref="D72:G72"/>
    <mergeCell ref="H72:J72"/>
    <mergeCell ref="A73:C73"/>
    <mergeCell ref="D73:G73"/>
    <mergeCell ref="H73:J73"/>
    <mergeCell ref="A70:C70"/>
    <mergeCell ref="D70:G70"/>
    <mergeCell ref="H70:J70"/>
    <mergeCell ref="A71:C71"/>
    <mergeCell ref="D71:G71"/>
    <mergeCell ref="H71:J71"/>
    <mergeCell ref="A76:C76"/>
    <mergeCell ref="D76:G76"/>
    <mergeCell ref="H76:J76"/>
    <mergeCell ref="A77:C77"/>
    <mergeCell ref="D77:G77"/>
    <mergeCell ref="H77:J77"/>
    <mergeCell ref="A74:C74"/>
    <mergeCell ref="D74:G74"/>
    <mergeCell ref="H74:J74"/>
    <mergeCell ref="A75:C75"/>
    <mergeCell ref="D75:G75"/>
    <mergeCell ref="H75:J75"/>
    <mergeCell ref="A80:C80"/>
    <mergeCell ref="D80:G80"/>
    <mergeCell ref="H80:J80"/>
    <mergeCell ref="A81:C81"/>
    <mergeCell ref="D81:G81"/>
    <mergeCell ref="H81:J81"/>
    <mergeCell ref="A78:C78"/>
    <mergeCell ref="D78:G78"/>
    <mergeCell ref="H78:J78"/>
    <mergeCell ref="A79:C79"/>
    <mergeCell ref="D79:G79"/>
    <mergeCell ref="H79:J79"/>
    <mergeCell ref="M94:N94"/>
    <mergeCell ref="L95:O95"/>
    <mergeCell ref="M96:N96"/>
    <mergeCell ref="A91:F91"/>
    <mergeCell ref="A92:F92"/>
    <mergeCell ref="L92:O92"/>
    <mergeCell ref="M93:N93"/>
    <mergeCell ref="A82:C82"/>
    <mergeCell ref="D82:G82"/>
    <mergeCell ref="H82:J82"/>
    <mergeCell ref="A83:C83"/>
    <mergeCell ref="D83:G83"/>
    <mergeCell ref="H83:J83"/>
    <mergeCell ref="A85:O85"/>
    <mergeCell ref="A84:J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workbookViewId="0">
      <selection activeCell="A86" sqref="A86:N86"/>
    </sheetView>
  </sheetViews>
  <sheetFormatPr defaultRowHeight="15" x14ac:dyDescent="0.25"/>
  <cols>
    <col min="1" max="5" width="2.7109375" customWidth="1"/>
    <col min="6" max="6" width="5.7109375" customWidth="1"/>
    <col min="7" max="7" width="17.7109375" customWidth="1"/>
    <col min="8" max="9" width="2.7109375" customWidth="1"/>
    <col min="10" max="10" width="6.28515625" customWidth="1"/>
    <col min="11" max="11" width="16.85546875" customWidth="1"/>
    <col min="12" max="12" width="15.42578125" customWidth="1"/>
    <col min="13" max="13" width="14.140625" customWidth="1"/>
    <col min="14" max="14" width="14.85546875" customWidth="1"/>
  </cols>
  <sheetData>
    <row r="1" spans="1:14" x14ac:dyDescent="0.25">
      <c r="A1" s="87" t="s">
        <v>60</v>
      </c>
      <c r="B1" s="87"/>
      <c r="C1" s="87"/>
      <c r="D1" s="87"/>
      <c r="E1" s="87"/>
      <c r="F1" s="87"/>
      <c r="G1" s="87"/>
    </row>
    <row r="2" spans="1:14" x14ac:dyDescent="0.25">
      <c r="A2" s="87" t="s">
        <v>61</v>
      </c>
      <c r="B2" s="87"/>
      <c r="C2" s="87"/>
      <c r="D2" s="87"/>
      <c r="E2" s="87"/>
      <c r="F2" s="87"/>
      <c r="G2" s="87"/>
    </row>
    <row r="3" spans="1:14" x14ac:dyDescent="0.25">
      <c r="A3" s="87" t="s">
        <v>62</v>
      </c>
      <c r="B3" s="87"/>
      <c r="C3" s="87"/>
      <c r="D3" s="87"/>
      <c r="E3" s="87"/>
      <c r="F3" s="87"/>
      <c r="G3" s="87"/>
    </row>
    <row r="4" spans="1:14" x14ac:dyDescent="0.25">
      <c r="A4" s="121" t="s">
        <v>59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" t="s">
        <v>58</v>
      </c>
    </row>
    <row r="5" spans="1:14" ht="30" x14ac:dyDescent="0.25">
      <c r="A5" s="99" t="s">
        <v>57</v>
      </c>
      <c r="B5" s="100"/>
      <c r="C5" s="100"/>
      <c r="D5" s="100"/>
      <c r="E5" s="101"/>
      <c r="F5" s="99" t="s">
        <v>2</v>
      </c>
      <c r="G5" s="101"/>
      <c r="H5" s="99" t="s">
        <v>3</v>
      </c>
      <c r="I5" s="100"/>
      <c r="J5" s="101"/>
      <c r="K5" s="2" t="s">
        <v>4</v>
      </c>
      <c r="L5" s="99" t="s">
        <v>5</v>
      </c>
      <c r="M5" s="100"/>
      <c r="N5" s="101"/>
    </row>
    <row r="6" spans="1:14" x14ac:dyDescent="0.25">
      <c r="A6" s="42">
        <v>0</v>
      </c>
      <c r="B6" s="42">
        <v>5</v>
      </c>
      <c r="C6" s="42">
        <v>0</v>
      </c>
      <c r="D6" s="42">
        <v>0</v>
      </c>
      <c r="E6" s="43">
        <v>1</v>
      </c>
      <c r="F6" s="105" t="s">
        <v>6</v>
      </c>
      <c r="G6" s="107"/>
      <c r="H6" s="105" t="s">
        <v>7</v>
      </c>
      <c r="I6" s="106"/>
      <c r="J6" s="107"/>
      <c r="K6" s="42" t="s">
        <v>56</v>
      </c>
      <c r="L6" s="105" t="s">
        <v>9</v>
      </c>
      <c r="M6" s="106"/>
      <c r="N6" s="107"/>
    </row>
    <row r="7" spans="1:14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14" x14ac:dyDescent="0.25">
      <c r="A8" s="90" t="s">
        <v>10</v>
      </c>
      <c r="B8" s="91"/>
      <c r="C8" s="92"/>
      <c r="D8" s="90" t="s">
        <v>11</v>
      </c>
      <c r="E8" s="91"/>
      <c r="F8" s="91"/>
      <c r="G8" s="92"/>
      <c r="H8" s="90" t="s">
        <v>12</v>
      </c>
      <c r="I8" s="91"/>
      <c r="J8" s="92"/>
      <c r="K8" s="122" t="s">
        <v>55</v>
      </c>
      <c r="L8" s="123"/>
      <c r="M8" s="123"/>
      <c r="N8" s="124"/>
    </row>
    <row r="9" spans="1:14" ht="30" x14ac:dyDescent="0.25">
      <c r="A9" s="93"/>
      <c r="B9" s="94"/>
      <c r="C9" s="95"/>
      <c r="D9" s="93"/>
      <c r="E9" s="94"/>
      <c r="F9" s="94"/>
      <c r="G9" s="95"/>
      <c r="H9" s="93"/>
      <c r="I9" s="94"/>
      <c r="J9" s="95"/>
      <c r="K9" s="4" t="s">
        <v>54</v>
      </c>
      <c r="L9" s="4" t="s">
        <v>53</v>
      </c>
      <c r="M9" s="4" t="s">
        <v>52</v>
      </c>
      <c r="N9" s="5" t="s">
        <v>51</v>
      </c>
    </row>
    <row r="10" spans="1:14" x14ac:dyDescent="0.25">
      <c r="A10" s="59">
        <v>10</v>
      </c>
      <c r="B10" s="60"/>
      <c r="C10" s="61"/>
      <c r="D10" s="62" t="s">
        <v>19</v>
      </c>
      <c r="E10" s="63"/>
      <c r="F10" s="63"/>
      <c r="G10" s="64"/>
      <c r="H10" s="118"/>
      <c r="I10" s="119"/>
      <c r="J10" s="120"/>
      <c r="K10" s="34">
        <f>SUM(K11:K20)</f>
        <v>121996750</v>
      </c>
      <c r="L10" s="34">
        <f>SUM(L11:L20)</f>
        <v>62410000</v>
      </c>
      <c r="M10" s="34">
        <f>SUM(M11:M20)</f>
        <v>58546250</v>
      </c>
      <c r="N10" s="6">
        <f>SUM(N11+N12+N13+N14+N15+N17+N16+N18+N19)</f>
        <v>242953000</v>
      </c>
    </row>
    <row r="11" spans="1:14" x14ac:dyDescent="0.25">
      <c r="A11" s="53"/>
      <c r="B11" s="54"/>
      <c r="C11" s="55"/>
      <c r="D11" s="114"/>
      <c r="E11" s="115"/>
      <c r="F11" s="115"/>
      <c r="G11" s="116"/>
      <c r="H11" s="108">
        <v>420</v>
      </c>
      <c r="I11" s="109"/>
      <c r="J11" s="110"/>
      <c r="K11" s="37">
        <f>[1]K1!G4</f>
        <v>500000</v>
      </c>
      <c r="L11" s="36">
        <f>[1]K1!K4</f>
        <v>500000</v>
      </c>
      <c r="M11" s="36">
        <f>[1]K1!O4</f>
        <v>217500</v>
      </c>
      <c r="N11" s="35">
        <f>[1]K1!Q4</f>
        <v>1217500</v>
      </c>
    </row>
    <row r="12" spans="1:14" x14ac:dyDescent="0.25">
      <c r="A12" s="53"/>
      <c r="B12" s="54"/>
      <c r="C12" s="55"/>
      <c r="D12" s="114"/>
      <c r="E12" s="115"/>
      <c r="F12" s="115"/>
      <c r="G12" s="116"/>
      <c r="H12" s="108">
        <v>421</v>
      </c>
      <c r="I12" s="109"/>
      <c r="J12" s="110"/>
      <c r="K12" s="37">
        <f>[1]K1!G5</f>
        <v>10028750</v>
      </c>
      <c r="L12" s="36">
        <f>[1]K1!K5</f>
        <v>5000000</v>
      </c>
      <c r="M12" s="36">
        <f>[1]K1!O5</f>
        <v>3028750</v>
      </c>
      <c r="N12" s="35">
        <f>[1]K1!Q5</f>
        <v>18057500</v>
      </c>
    </row>
    <row r="13" spans="1:14" x14ac:dyDescent="0.25">
      <c r="A13" s="53"/>
      <c r="B13" s="54"/>
      <c r="C13" s="55"/>
      <c r="D13" s="114"/>
      <c r="E13" s="115"/>
      <c r="F13" s="115"/>
      <c r="G13" s="116"/>
      <c r="H13" s="108">
        <v>423</v>
      </c>
      <c r="I13" s="109"/>
      <c r="J13" s="110"/>
      <c r="K13" s="37">
        <f>[1]K1!G6</f>
        <v>4000000</v>
      </c>
      <c r="L13" s="36">
        <f>[1]K1!K6</f>
        <v>3000000</v>
      </c>
      <c r="M13" s="36">
        <f>[1]K1!O6</f>
        <v>3000000</v>
      </c>
      <c r="N13" s="35">
        <f>[1]K1!Q6</f>
        <v>10000000</v>
      </c>
    </row>
    <row r="14" spans="1:14" x14ac:dyDescent="0.25">
      <c r="A14" s="53"/>
      <c r="B14" s="54"/>
      <c r="C14" s="55"/>
      <c r="D14" s="114"/>
      <c r="E14" s="115"/>
      <c r="F14" s="115"/>
      <c r="G14" s="116"/>
      <c r="H14" s="108">
        <v>424</v>
      </c>
      <c r="I14" s="109"/>
      <c r="J14" s="110"/>
      <c r="K14" s="37">
        <f>[1]K1!G7</f>
        <v>8500000</v>
      </c>
      <c r="L14" s="36">
        <f>[1]K1!K7</f>
        <v>4000000</v>
      </c>
      <c r="M14" s="36">
        <f>[1]K1!O7</f>
        <v>4000000</v>
      </c>
      <c r="N14" s="35">
        <f>[1]K1!Q7</f>
        <v>16500000</v>
      </c>
    </row>
    <row r="15" spans="1:14" x14ac:dyDescent="0.25">
      <c r="A15" s="53"/>
      <c r="B15" s="54"/>
      <c r="C15" s="55"/>
      <c r="D15" s="114"/>
      <c r="E15" s="115"/>
      <c r="F15" s="115"/>
      <c r="G15" s="116"/>
      <c r="H15" s="108">
        <v>425</v>
      </c>
      <c r="I15" s="109"/>
      <c r="J15" s="110"/>
      <c r="K15" s="37">
        <f>[1]K1!G8</f>
        <v>20000000</v>
      </c>
      <c r="L15" s="36">
        <f>[1]K1!K8</f>
        <v>15000000</v>
      </c>
      <c r="M15" s="36">
        <f>[1]K1!O8</f>
        <v>15000000</v>
      </c>
      <c r="N15" s="35">
        <f>[1]K1!Q8</f>
        <v>50000000</v>
      </c>
    </row>
    <row r="16" spans="1:14" x14ac:dyDescent="0.25">
      <c r="A16" s="53"/>
      <c r="B16" s="54"/>
      <c r="C16" s="55"/>
      <c r="D16" s="114"/>
      <c r="E16" s="115"/>
      <c r="F16" s="115"/>
      <c r="G16" s="116"/>
      <c r="H16" s="108">
        <v>426</v>
      </c>
      <c r="I16" s="109"/>
      <c r="J16" s="110"/>
      <c r="K16" s="37">
        <f>[1]K1!G9</f>
        <v>6000000</v>
      </c>
      <c r="L16" s="36">
        <f>[1]K1!K9</f>
        <v>1610000</v>
      </c>
      <c r="M16" s="36">
        <f>[1]K1!O9</f>
        <v>0</v>
      </c>
      <c r="N16" s="35">
        <f>[1]K1!Q9</f>
        <v>7610000</v>
      </c>
    </row>
    <row r="17" spans="1:14" x14ac:dyDescent="0.25">
      <c r="A17" s="53"/>
      <c r="B17" s="54"/>
      <c r="C17" s="55"/>
      <c r="D17" s="108"/>
      <c r="E17" s="109"/>
      <c r="F17" s="109"/>
      <c r="G17" s="110"/>
      <c r="H17" s="108">
        <v>427</v>
      </c>
      <c r="I17" s="109"/>
      <c r="J17" s="110"/>
      <c r="K17" s="37">
        <f>[1]K1!G10</f>
        <v>4000000</v>
      </c>
      <c r="L17" s="36">
        <f>[1]K1!K10</f>
        <v>3000000</v>
      </c>
      <c r="M17" s="36">
        <f>[1]K1!O10</f>
        <v>3000000</v>
      </c>
      <c r="N17" s="35">
        <f>[1]K1!Q10</f>
        <v>10000000</v>
      </c>
    </row>
    <row r="18" spans="1:14" x14ac:dyDescent="0.25">
      <c r="A18" s="53"/>
      <c r="B18" s="54"/>
      <c r="C18" s="55"/>
      <c r="D18" s="108"/>
      <c r="E18" s="109"/>
      <c r="F18" s="109"/>
      <c r="G18" s="110"/>
      <c r="H18" s="108">
        <v>463</v>
      </c>
      <c r="I18" s="109"/>
      <c r="J18" s="110"/>
      <c r="K18" s="37">
        <f>[1]K1!G11</f>
        <v>700000</v>
      </c>
      <c r="L18" s="36">
        <f>[1]K1!K11</f>
        <v>300000</v>
      </c>
      <c r="M18" s="36">
        <f>[1]K1!O11</f>
        <v>300000</v>
      </c>
      <c r="N18" s="35">
        <f>[1]K1!Q11</f>
        <v>1300000</v>
      </c>
    </row>
    <row r="19" spans="1:14" x14ac:dyDescent="0.25">
      <c r="A19" s="53"/>
      <c r="B19" s="54"/>
      <c r="C19" s="55"/>
      <c r="D19" s="114"/>
      <c r="E19" s="115"/>
      <c r="F19" s="115"/>
      <c r="G19" s="116"/>
      <c r="H19" s="108">
        <v>464</v>
      </c>
      <c r="I19" s="109"/>
      <c r="J19" s="110"/>
      <c r="K19" s="37">
        <f>[1]K1!G12</f>
        <v>68268000</v>
      </c>
      <c r="L19" s="36">
        <f>[1]K1!K12</f>
        <v>30000000</v>
      </c>
      <c r="M19" s="36">
        <f>[1]K1!O12</f>
        <v>30000000</v>
      </c>
      <c r="N19" s="35">
        <f>[1]K1!Q12</f>
        <v>128268000</v>
      </c>
    </row>
    <row r="20" spans="1:14" hidden="1" x14ac:dyDescent="0.25">
      <c r="A20" s="53"/>
      <c r="B20" s="54"/>
      <c r="C20" s="55"/>
      <c r="D20" s="108"/>
      <c r="E20" s="109"/>
      <c r="F20" s="109"/>
      <c r="G20" s="110"/>
      <c r="H20" s="108">
        <v>465</v>
      </c>
      <c r="I20" s="109"/>
      <c r="J20" s="110"/>
      <c r="K20" s="37">
        <f>[1]K1!G13</f>
        <v>0</v>
      </c>
      <c r="L20" s="36">
        <f>[1]K1!K13</f>
        <v>0</v>
      </c>
      <c r="M20" s="36">
        <f>[1]K1!O13</f>
        <v>0</v>
      </c>
      <c r="N20" s="35">
        <f>[1]K1!Q13</f>
        <v>0</v>
      </c>
    </row>
    <row r="21" spans="1:14" x14ac:dyDescent="0.25">
      <c r="A21" s="59">
        <v>11</v>
      </c>
      <c r="B21" s="60"/>
      <c r="C21" s="61"/>
      <c r="D21" s="62" t="s">
        <v>21</v>
      </c>
      <c r="E21" s="77"/>
      <c r="F21" s="77"/>
      <c r="G21" s="78"/>
      <c r="H21" s="118"/>
      <c r="I21" s="119"/>
      <c r="J21" s="120"/>
      <c r="K21" s="34">
        <f>SUM(K22:K24)</f>
        <v>6330000</v>
      </c>
      <c r="L21" s="34">
        <f>SUM(L22:L24)</f>
        <v>5750000</v>
      </c>
      <c r="M21" s="34">
        <f>SUM(M22:M24)</f>
        <v>4750000</v>
      </c>
      <c r="N21" s="6">
        <f>SUM(N22:N24)</f>
        <v>16830000</v>
      </c>
    </row>
    <row r="22" spans="1:14" x14ac:dyDescent="0.25">
      <c r="A22" s="53"/>
      <c r="B22" s="54"/>
      <c r="C22" s="55"/>
      <c r="D22" s="114"/>
      <c r="E22" s="115"/>
      <c r="F22" s="115"/>
      <c r="G22" s="116"/>
      <c r="H22" s="108">
        <v>420</v>
      </c>
      <c r="I22" s="109"/>
      <c r="J22" s="110"/>
      <c r="K22" s="40">
        <f>[1]K1!G15</f>
        <v>5173334</v>
      </c>
      <c r="L22" s="36">
        <f>[1]K1!K15</f>
        <v>5173333</v>
      </c>
      <c r="M22" s="36">
        <f>[1]K1!O15</f>
        <v>4173333</v>
      </c>
      <c r="N22" s="35">
        <f>[1]K1!Q15</f>
        <v>14520000</v>
      </c>
    </row>
    <row r="23" spans="1:14" x14ac:dyDescent="0.25">
      <c r="A23" s="53"/>
      <c r="B23" s="54"/>
      <c r="C23" s="55"/>
      <c r="D23" s="114"/>
      <c r="E23" s="115"/>
      <c r="F23" s="115"/>
      <c r="G23" s="116"/>
      <c r="H23" s="108">
        <v>425</v>
      </c>
      <c r="I23" s="109"/>
      <c r="J23" s="110"/>
      <c r="K23" s="37">
        <f>[1]K1!G18</f>
        <v>1106666</v>
      </c>
      <c r="L23" s="36">
        <f>[1]K1!K18</f>
        <v>526667</v>
      </c>
      <c r="M23" s="36">
        <f>[1]K1!O18</f>
        <v>526667</v>
      </c>
      <c r="N23" s="35">
        <f>[1]K1!Q18</f>
        <v>2160000</v>
      </c>
    </row>
    <row r="24" spans="1:14" x14ac:dyDescent="0.25">
      <c r="A24" s="53"/>
      <c r="B24" s="54"/>
      <c r="C24" s="55"/>
      <c r="D24" s="114"/>
      <c r="E24" s="115"/>
      <c r="F24" s="115"/>
      <c r="G24" s="116"/>
      <c r="H24" s="108">
        <v>426</v>
      </c>
      <c r="I24" s="109"/>
      <c r="J24" s="110"/>
      <c r="K24" s="37">
        <f>[1]K1!G19</f>
        <v>50000</v>
      </c>
      <c r="L24" s="36">
        <f>[1]K1!K19</f>
        <v>50000</v>
      </c>
      <c r="M24" s="36">
        <f>[1]K1!O19</f>
        <v>50000</v>
      </c>
      <c r="N24" s="35">
        <f>[1]K1!Q19</f>
        <v>150000</v>
      </c>
    </row>
    <row r="25" spans="1:14" x14ac:dyDescent="0.25">
      <c r="A25" s="59">
        <v>12</v>
      </c>
      <c r="B25" s="60"/>
      <c r="C25" s="61"/>
      <c r="D25" s="62" t="s">
        <v>22</v>
      </c>
      <c r="E25" s="63"/>
      <c r="F25" s="63"/>
      <c r="G25" s="64"/>
      <c r="H25" s="118"/>
      <c r="I25" s="119"/>
      <c r="J25" s="120"/>
      <c r="K25" s="34">
        <f>SUM(K26:K30)</f>
        <v>36760167</v>
      </c>
      <c r="L25" s="34">
        <f>SUM(L26:L30)</f>
        <v>34170917</v>
      </c>
      <c r="M25" s="34">
        <f>SUM(M26:M30)</f>
        <v>37920916</v>
      </c>
      <c r="N25" s="6">
        <f>SUM(N26:N30)</f>
        <v>108852000</v>
      </c>
    </row>
    <row r="26" spans="1:14" x14ac:dyDescent="0.25">
      <c r="A26" s="53"/>
      <c r="B26" s="54"/>
      <c r="C26" s="55"/>
      <c r="D26" s="114"/>
      <c r="E26" s="115"/>
      <c r="F26" s="115"/>
      <c r="G26" s="116"/>
      <c r="H26" s="108">
        <v>420</v>
      </c>
      <c r="I26" s="109"/>
      <c r="J26" s="110"/>
      <c r="K26" s="37">
        <f>[1]K1!G21</f>
        <v>3425000</v>
      </c>
      <c r="L26" s="36">
        <f>[1]K1!K21</f>
        <v>3425000</v>
      </c>
      <c r="M26" s="36">
        <f>[1]K1!O21</f>
        <v>3425000</v>
      </c>
      <c r="N26" s="35">
        <f>[1]K1!Q21</f>
        <v>10275000</v>
      </c>
    </row>
    <row r="27" spans="1:14" x14ac:dyDescent="0.25">
      <c r="A27" s="53"/>
      <c r="B27" s="54"/>
      <c r="C27" s="55"/>
      <c r="D27" s="114"/>
      <c r="E27" s="115"/>
      <c r="F27" s="115"/>
      <c r="G27" s="116"/>
      <c r="H27" s="108">
        <v>421</v>
      </c>
      <c r="I27" s="109"/>
      <c r="J27" s="110"/>
      <c r="K27" s="37">
        <f>[1]K1!G22</f>
        <v>366667</v>
      </c>
      <c r="L27" s="36">
        <f>[1]K1!K22</f>
        <v>366667</v>
      </c>
      <c r="M27" s="36">
        <f>[1]K1!O22</f>
        <v>366666</v>
      </c>
      <c r="N27" s="35">
        <f>[1]K1!Q22</f>
        <v>1100000</v>
      </c>
    </row>
    <row r="28" spans="1:14" x14ac:dyDescent="0.25">
      <c r="A28" s="53"/>
      <c r="B28" s="54"/>
      <c r="C28" s="55"/>
      <c r="D28" s="114"/>
      <c r="E28" s="115"/>
      <c r="F28" s="115"/>
      <c r="G28" s="116"/>
      <c r="H28" s="108">
        <v>423</v>
      </c>
      <c r="I28" s="109"/>
      <c r="J28" s="110"/>
      <c r="K28" s="37">
        <f>[1]K1!G23</f>
        <v>33334</v>
      </c>
      <c r="L28" s="36">
        <f>[1]K1!K23</f>
        <v>33333</v>
      </c>
      <c r="M28" s="36">
        <f>[1]K1!O23</f>
        <v>33333</v>
      </c>
      <c r="N28" s="35">
        <f>[1]K1!Q23</f>
        <v>100000</v>
      </c>
    </row>
    <row r="29" spans="1:14" x14ac:dyDescent="0.25">
      <c r="A29" s="53"/>
      <c r="B29" s="54"/>
      <c r="C29" s="55"/>
      <c r="D29" s="114"/>
      <c r="E29" s="115"/>
      <c r="F29" s="115"/>
      <c r="G29" s="116"/>
      <c r="H29" s="108">
        <v>425</v>
      </c>
      <c r="I29" s="109"/>
      <c r="J29" s="110"/>
      <c r="K29" s="37">
        <f>[1]K1!G24</f>
        <v>17550000</v>
      </c>
      <c r="L29" s="36">
        <f>[1]K1!K24</f>
        <v>5000000</v>
      </c>
      <c r="M29" s="36">
        <f>[1]K1!O24</f>
        <v>5000000</v>
      </c>
      <c r="N29" s="35">
        <f>[1]K1!Q24</f>
        <v>27550000</v>
      </c>
    </row>
    <row r="30" spans="1:14" x14ac:dyDescent="0.25">
      <c r="A30" s="53"/>
      <c r="B30" s="54"/>
      <c r="C30" s="55"/>
      <c r="D30" s="114"/>
      <c r="E30" s="115"/>
      <c r="F30" s="115"/>
      <c r="G30" s="116"/>
      <c r="H30" s="108">
        <v>426</v>
      </c>
      <c r="I30" s="109"/>
      <c r="J30" s="110"/>
      <c r="K30" s="37">
        <f>[1]K1!G25</f>
        <v>15385166</v>
      </c>
      <c r="L30" s="36">
        <f>[1]K1!K25</f>
        <v>25345917</v>
      </c>
      <c r="M30" s="36">
        <f>[1]K1!O25</f>
        <v>29095917</v>
      </c>
      <c r="N30" s="35">
        <f>[1]K1!Q25</f>
        <v>69827000</v>
      </c>
    </row>
    <row r="31" spans="1:14" x14ac:dyDescent="0.25">
      <c r="A31" s="59" t="s">
        <v>23</v>
      </c>
      <c r="B31" s="60"/>
      <c r="C31" s="61"/>
      <c r="D31" s="62" t="s">
        <v>24</v>
      </c>
      <c r="E31" s="63"/>
      <c r="F31" s="63"/>
      <c r="G31" s="64"/>
      <c r="H31" s="108"/>
      <c r="I31" s="109"/>
      <c r="J31" s="110"/>
      <c r="K31" s="34">
        <f>SUM(K32:K33)</f>
        <v>8000000</v>
      </c>
      <c r="L31" s="34">
        <f>SUM(L32:L33)</f>
        <v>2000000</v>
      </c>
      <c r="M31" s="34">
        <f>SUM(M32:M33)</f>
        <v>1000000</v>
      </c>
      <c r="N31" s="6">
        <f>SUM(N32:N33)</f>
        <v>11000000</v>
      </c>
    </row>
    <row r="32" spans="1:14" x14ac:dyDescent="0.25">
      <c r="A32" s="53"/>
      <c r="B32" s="54"/>
      <c r="C32" s="55"/>
      <c r="D32" s="114"/>
      <c r="E32" s="115"/>
      <c r="F32" s="115"/>
      <c r="G32" s="116"/>
      <c r="H32" s="108">
        <v>480</v>
      </c>
      <c r="I32" s="109"/>
      <c r="J32" s="110"/>
      <c r="K32" s="37">
        <f>[1]K1!G27</f>
        <v>7000000</v>
      </c>
      <c r="L32" s="36">
        <f>[1]K1!K27</f>
        <v>2000000</v>
      </c>
      <c r="M32" s="36">
        <f>[1]K1!O27</f>
        <v>1000000</v>
      </c>
      <c r="N32" s="41">
        <f>[1]K1!Q27</f>
        <v>10000000</v>
      </c>
    </row>
    <row r="33" spans="1:14" x14ac:dyDescent="0.25">
      <c r="A33" s="53"/>
      <c r="B33" s="54"/>
      <c r="C33" s="55"/>
      <c r="D33" s="114"/>
      <c r="E33" s="115"/>
      <c r="F33" s="115"/>
      <c r="G33" s="116"/>
      <c r="H33" s="108">
        <v>483</v>
      </c>
      <c r="I33" s="109"/>
      <c r="J33" s="110"/>
      <c r="K33" s="37">
        <f>[1]K1!G28</f>
        <v>1000000</v>
      </c>
      <c r="L33" s="36">
        <f>[1]K1!K28</f>
        <v>0</v>
      </c>
      <c r="M33" s="36">
        <f>[1]K1!O28</f>
        <v>0</v>
      </c>
      <c r="N33" s="41">
        <f>[1]K1!Q28</f>
        <v>1000000</v>
      </c>
    </row>
    <row r="34" spans="1:14" x14ac:dyDescent="0.25">
      <c r="A34" s="59">
        <v>14</v>
      </c>
      <c r="B34" s="60"/>
      <c r="C34" s="61"/>
      <c r="D34" s="62" t="s">
        <v>25</v>
      </c>
      <c r="E34" s="63"/>
      <c r="F34" s="63"/>
      <c r="G34" s="64"/>
      <c r="H34" s="118"/>
      <c r="I34" s="119"/>
      <c r="J34" s="120"/>
      <c r="K34" s="34">
        <f>SUM(K35:K36)</f>
        <v>65375000</v>
      </c>
      <c r="L34" s="34">
        <f>SUM(L35:L36)</f>
        <v>55375000</v>
      </c>
      <c r="M34" s="34">
        <f>SUM(M35:M36)</f>
        <v>51500000</v>
      </c>
      <c r="N34" s="6">
        <f>SUM(N35:N36)</f>
        <v>172250000</v>
      </c>
    </row>
    <row r="35" spans="1:14" x14ac:dyDescent="0.25">
      <c r="A35" s="53"/>
      <c r="B35" s="54"/>
      <c r="C35" s="55"/>
      <c r="D35" s="114"/>
      <c r="E35" s="115"/>
      <c r="F35" s="115"/>
      <c r="G35" s="116"/>
      <c r="H35" s="108">
        <v>431</v>
      </c>
      <c r="I35" s="109"/>
      <c r="J35" s="110"/>
      <c r="K35" s="37">
        <f>[1]K1!G31</f>
        <v>65375000</v>
      </c>
      <c r="L35" s="36">
        <f>[1]K1!K31</f>
        <v>55375000</v>
      </c>
      <c r="M35" s="36">
        <f>[1]K1!O31</f>
        <v>51500000</v>
      </c>
      <c r="N35" s="35">
        <f>[1]K1!Q31</f>
        <v>172250000</v>
      </c>
    </row>
    <row r="36" spans="1:14" x14ac:dyDescent="0.25">
      <c r="A36" s="53"/>
      <c r="B36" s="54"/>
      <c r="C36" s="55"/>
      <c r="D36" s="114"/>
      <c r="E36" s="115"/>
      <c r="F36" s="115"/>
      <c r="G36" s="116"/>
      <c r="H36" s="108">
        <v>464</v>
      </c>
      <c r="I36" s="109"/>
      <c r="J36" s="110"/>
      <c r="K36" s="37">
        <f>[1]K1!G32</f>
        <v>0</v>
      </c>
      <c r="L36" s="36">
        <f>[1]K1!K32</f>
        <v>0</v>
      </c>
      <c r="M36" s="36">
        <f>[1]K1!O32</f>
        <v>0</v>
      </c>
      <c r="N36" s="35">
        <f>[1]K1!Q32</f>
        <v>0</v>
      </c>
    </row>
    <row r="37" spans="1:14" x14ac:dyDescent="0.25">
      <c r="A37" s="59">
        <v>20</v>
      </c>
      <c r="B37" s="60"/>
      <c r="C37" s="61"/>
      <c r="D37" s="62" t="s">
        <v>26</v>
      </c>
      <c r="E37" s="63"/>
      <c r="F37" s="63"/>
      <c r="G37" s="64"/>
      <c r="H37" s="118"/>
      <c r="I37" s="119"/>
      <c r="J37" s="120"/>
      <c r="K37" s="34">
        <f>SUM(K38:K44)</f>
        <v>176411666</v>
      </c>
      <c r="L37" s="34">
        <f>SUM(L38:L44)</f>
        <v>151588417</v>
      </c>
      <c r="M37" s="34">
        <f>SUM(M38:M44)</f>
        <v>130578667</v>
      </c>
      <c r="N37" s="6">
        <f>SUM(N38:N44)</f>
        <v>458578750</v>
      </c>
    </row>
    <row r="38" spans="1:14" x14ac:dyDescent="0.25">
      <c r="A38" s="53"/>
      <c r="B38" s="54"/>
      <c r="C38" s="55"/>
      <c r="D38" s="114"/>
      <c r="E38" s="115"/>
      <c r="F38" s="115"/>
      <c r="G38" s="116"/>
      <c r="H38" s="108">
        <v>420</v>
      </c>
      <c r="I38" s="109"/>
      <c r="J38" s="110"/>
      <c r="K38" s="37">
        <f>[1]K1!G34</f>
        <v>18262916</v>
      </c>
      <c r="L38" s="36">
        <f>[1]K1!K34</f>
        <v>18253167</v>
      </c>
      <c r="M38" s="36">
        <f>[1]K1!O34</f>
        <v>9243417</v>
      </c>
      <c r="N38" s="35">
        <f>[1]K1!Q34</f>
        <v>45759500</v>
      </c>
    </row>
    <row r="39" spans="1:14" x14ac:dyDescent="0.25">
      <c r="A39" s="53"/>
      <c r="B39" s="54"/>
      <c r="C39" s="55"/>
      <c r="D39" s="114"/>
      <c r="E39" s="115"/>
      <c r="F39" s="115"/>
      <c r="G39" s="116"/>
      <c r="H39" s="108">
        <v>421</v>
      </c>
      <c r="I39" s="109"/>
      <c r="J39" s="110"/>
      <c r="K39" s="37">
        <f>[1]K1!G35</f>
        <v>4211000</v>
      </c>
      <c r="L39" s="36">
        <f>[1]K1!K35</f>
        <v>3551000</v>
      </c>
      <c r="M39" s="36">
        <f>[1]K1!O35</f>
        <v>1551000</v>
      </c>
      <c r="N39" s="35">
        <f>[1]K1!Q35</f>
        <v>9313000</v>
      </c>
    </row>
    <row r="40" spans="1:14" x14ac:dyDescent="0.25">
      <c r="A40" s="53"/>
      <c r="B40" s="54"/>
      <c r="C40" s="55"/>
      <c r="D40" s="114"/>
      <c r="E40" s="115"/>
      <c r="F40" s="115"/>
      <c r="G40" s="116"/>
      <c r="H40" s="108">
        <v>423</v>
      </c>
      <c r="I40" s="109"/>
      <c r="J40" s="110"/>
      <c r="K40" s="37">
        <f>[1]K1!G36</f>
        <v>3136666</v>
      </c>
      <c r="L40" s="36">
        <f>[1]K1!K36</f>
        <v>784167</v>
      </c>
      <c r="M40" s="36">
        <f>[1]K1!O36</f>
        <v>784167</v>
      </c>
      <c r="N40" s="35">
        <f>[1]K1!Q36</f>
        <v>4705000</v>
      </c>
    </row>
    <row r="41" spans="1:14" x14ac:dyDescent="0.25">
      <c r="A41" s="53"/>
      <c r="B41" s="54"/>
      <c r="C41" s="55"/>
      <c r="D41" s="114"/>
      <c r="E41" s="115"/>
      <c r="F41" s="115"/>
      <c r="G41" s="116"/>
      <c r="H41" s="108">
        <v>425</v>
      </c>
      <c r="I41" s="109"/>
      <c r="J41" s="110"/>
      <c r="K41" s="37">
        <f>[1]K1!G37</f>
        <v>133334000</v>
      </c>
      <c r="L41" s="36">
        <f>[1]K1!K37</f>
        <v>108333000</v>
      </c>
      <c r="M41" s="36">
        <f>[1]K1!O37</f>
        <v>108333000</v>
      </c>
      <c r="N41" s="35">
        <f>[1]K1!Q37</f>
        <v>350000000</v>
      </c>
    </row>
    <row r="42" spans="1:14" x14ac:dyDescent="0.25">
      <c r="A42" s="53"/>
      <c r="B42" s="54"/>
      <c r="C42" s="55"/>
      <c r="D42" s="114"/>
      <c r="E42" s="115"/>
      <c r="F42" s="115"/>
      <c r="G42" s="116"/>
      <c r="H42" s="108">
        <v>426</v>
      </c>
      <c r="I42" s="109"/>
      <c r="J42" s="110"/>
      <c r="K42" s="37">
        <f>[1]K1!G38</f>
        <v>667084</v>
      </c>
      <c r="L42" s="36">
        <f>[1]K1!K38</f>
        <v>667083</v>
      </c>
      <c r="M42" s="36">
        <f>[1]K1!O38</f>
        <v>667083</v>
      </c>
      <c r="N42" s="35">
        <f>[1]K1!Q38</f>
        <v>2001250</v>
      </c>
    </row>
    <row r="43" spans="1:14" x14ac:dyDescent="0.25">
      <c r="A43" s="53"/>
      <c r="B43" s="54"/>
      <c r="C43" s="55"/>
      <c r="D43" s="114"/>
      <c r="E43" s="115"/>
      <c r="F43" s="115"/>
      <c r="G43" s="116"/>
      <c r="H43" s="108">
        <v>464</v>
      </c>
      <c r="I43" s="109"/>
      <c r="J43" s="110"/>
      <c r="K43" s="37">
        <f>[1]K1!G39</f>
        <v>16800000</v>
      </c>
      <c r="L43" s="36">
        <f>[1]K1!K39</f>
        <v>20000000</v>
      </c>
      <c r="M43" s="36">
        <f>[1]K1!O39</f>
        <v>10000000</v>
      </c>
      <c r="N43" s="35">
        <f>[1]K1!Q39</f>
        <v>46800000</v>
      </c>
    </row>
    <row r="44" spans="1:14" hidden="1" x14ac:dyDescent="0.25">
      <c r="A44" s="53"/>
      <c r="B44" s="54"/>
      <c r="C44" s="55"/>
      <c r="D44" s="108"/>
      <c r="E44" s="109"/>
      <c r="F44" s="109"/>
      <c r="G44" s="110"/>
      <c r="H44" s="108">
        <v>465</v>
      </c>
      <c r="I44" s="109"/>
      <c r="J44" s="110"/>
      <c r="K44" s="37">
        <f>[1]K1!G40</f>
        <v>0</v>
      </c>
      <c r="L44" s="36">
        <f>[1]K1!K40</f>
        <v>0</v>
      </c>
      <c r="M44" s="36">
        <f>[1]K1!O40</f>
        <v>0</v>
      </c>
      <c r="N44" s="35">
        <f>[1]K1!Q40</f>
        <v>0</v>
      </c>
    </row>
    <row r="45" spans="1:14" x14ac:dyDescent="0.25">
      <c r="A45" s="59">
        <v>21</v>
      </c>
      <c r="B45" s="60"/>
      <c r="C45" s="61"/>
      <c r="D45" s="62" t="s">
        <v>27</v>
      </c>
      <c r="E45" s="63"/>
      <c r="F45" s="63"/>
      <c r="G45" s="64"/>
      <c r="H45" s="118"/>
      <c r="I45" s="119"/>
      <c r="J45" s="120"/>
      <c r="K45" s="34">
        <f>SUM(K46+K47+K48)</f>
        <v>24353000</v>
      </c>
      <c r="L45" s="34">
        <f>SUM(L46+L47+L48)</f>
        <v>14353000</v>
      </c>
      <c r="M45" s="34">
        <f>SUM(M46+M47+M48)</f>
        <v>14353000</v>
      </c>
      <c r="N45" s="6">
        <f>SUM(N46+N47+N48)</f>
        <v>53059000</v>
      </c>
    </row>
    <row r="46" spans="1:14" x14ac:dyDescent="0.25">
      <c r="A46" s="53"/>
      <c r="B46" s="54"/>
      <c r="C46" s="55"/>
      <c r="D46" s="114"/>
      <c r="E46" s="115"/>
      <c r="F46" s="115"/>
      <c r="G46" s="116"/>
      <c r="H46" s="108">
        <v>420</v>
      </c>
      <c r="I46" s="109"/>
      <c r="J46" s="110"/>
      <c r="K46" s="37">
        <f>[1]K1!G42</f>
        <v>15000000</v>
      </c>
      <c r="L46" s="36">
        <f>[1]K1!K42</f>
        <v>10000000</v>
      </c>
      <c r="M46" s="36">
        <f>[1]K1!O42</f>
        <v>10000000</v>
      </c>
      <c r="N46" s="35">
        <f>[1]K1!Q42</f>
        <v>35000000</v>
      </c>
    </row>
    <row r="47" spans="1:14" x14ac:dyDescent="0.25">
      <c r="A47" s="53"/>
      <c r="B47" s="54"/>
      <c r="C47" s="55"/>
      <c r="D47" s="114"/>
      <c r="E47" s="115"/>
      <c r="F47" s="115"/>
      <c r="G47" s="116"/>
      <c r="H47" s="108">
        <v>423</v>
      </c>
      <c r="I47" s="109"/>
      <c r="J47" s="110"/>
      <c r="K47" s="37">
        <f>[1]K1!G43</f>
        <v>8603000</v>
      </c>
      <c r="L47" s="36">
        <f>[1]K1!K43</f>
        <v>3603000</v>
      </c>
      <c r="M47" s="36">
        <f>[1]K1!O43</f>
        <v>3603000</v>
      </c>
      <c r="N47" s="35">
        <f>[1]K1!Q43</f>
        <v>15809000</v>
      </c>
    </row>
    <row r="48" spans="1:14" x14ac:dyDescent="0.25">
      <c r="A48" s="53"/>
      <c r="B48" s="54"/>
      <c r="C48" s="55"/>
      <c r="D48" s="114"/>
      <c r="E48" s="115"/>
      <c r="F48" s="115"/>
      <c r="G48" s="116"/>
      <c r="H48" s="108">
        <v>425</v>
      </c>
      <c r="I48" s="109"/>
      <c r="J48" s="110"/>
      <c r="K48" s="37">
        <f>[1]K1!G44</f>
        <v>750000</v>
      </c>
      <c r="L48" s="36">
        <f>[1]K1!K44</f>
        <v>750000</v>
      </c>
      <c r="M48" s="36">
        <f>[1]K1!O44</f>
        <v>750000</v>
      </c>
      <c r="N48" s="35">
        <f>[1]K1!Q44</f>
        <v>2250000</v>
      </c>
    </row>
    <row r="49" spans="1:14" hidden="1" x14ac:dyDescent="0.25">
      <c r="A49" s="53"/>
      <c r="B49" s="54"/>
      <c r="C49" s="55"/>
      <c r="D49" s="114"/>
      <c r="E49" s="115"/>
      <c r="F49" s="115"/>
      <c r="G49" s="116"/>
      <c r="H49" s="108">
        <v>426</v>
      </c>
      <c r="I49" s="109"/>
      <c r="J49" s="110"/>
      <c r="K49" s="37">
        <f>[1]K1!G45</f>
        <v>0</v>
      </c>
      <c r="L49" s="36">
        <f>[1]K1!K45</f>
        <v>0</v>
      </c>
      <c r="M49" s="36">
        <f>[1]K1!O45</f>
        <v>0</v>
      </c>
      <c r="N49" s="35">
        <f>[1]K1!Q45</f>
        <v>0</v>
      </c>
    </row>
    <row r="50" spans="1:14" hidden="1" x14ac:dyDescent="0.25">
      <c r="A50" s="53"/>
      <c r="B50" s="54"/>
      <c r="C50" s="55"/>
      <c r="D50" s="114"/>
      <c r="E50" s="115"/>
      <c r="F50" s="115"/>
      <c r="G50" s="116"/>
      <c r="H50" s="108">
        <v>464</v>
      </c>
      <c r="I50" s="109"/>
      <c r="J50" s="110"/>
      <c r="K50" s="40">
        <f>[1]K1!G46</f>
        <v>0</v>
      </c>
      <c r="L50" s="36">
        <f>[1]K1!K46</f>
        <v>0</v>
      </c>
      <c r="M50" s="36">
        <f>[1]K1!O46</f>
        <v>0</v>
      </c>
      <c r="N50" s="35">
        <f>[1]K1!Q46</f>
        <v>0</v>
      </c>
    </row>
    <row r="51" spans="1:14" x14ac:dyDescent="0.25">
      <c r="A51" s="59">
        <v>22</v>
      </c>
      <c r="B51" s="60"/>
      <c r="C51" s="61"/>
      <c r="D51" s="62" t="s">
        <v>28</v>
      </c>
      <c r="E51" s="63"/>
      <c r="F51" s="63"/>
      <c r="G51" s="64"/>
      <c r="H51" s="118"/>
      <c r="I51" s="119"/>
      <c r="J51" s="120"/>
      <c r="K51" s="34">
        <f>SUM(K53+K54+K55+K56)</f>
        <v>221383334</v>
      </c>
      <c r="L51" s="34">
        <f>SUM(L53+L54+L55+L56)</f>
        <v>206383333</v>
      </c>
      <c r="M51" s="34">
        <f>SUM(M53+M54+M55+M56)</f>
        <v>196383333</v>
      </c>
      <c r="N51" s="6">
        <f>SUM(N52+N53+N54+N55+N56)</f>
        <v>624304500</v>
      </c>
    </row>
    <row r="52" spans="1:14" x14ac:dyDescent="0.25">
      <c r="A52" s="53"/>
      <c r="B52" s="54"/>
      <c r="C52" s="55"/>
      <c r="D52" s="114"/>
      <c r="E52" s="115"/>
      <c r="F52" s="115"/>
      <c r="G52" s="116"/>
      <c r="H52" s="108">
        <v>420</v>
      </c>
      <c r="I52" s="109"/>
      <c r="J52" s="110"/>
      <c r="K52" s="37">
        <f>[1]K1!G48</f>
        <v>51500</v>
      </c>
      <c r="L52" s="36">
        <f>[1]K1!K48</f>
        <v>51500</v>
      </c>
      <c r="M52" s="36">
        <f>[1]K1!O48</f>
        <v>51500</v>
      </c>
      <c r="N52" s="35">
        <f>[1]K1!Q48</f>
        <v>154500</v>
      </c>
    </row>
    <row r="53" spans="1:14" x14ac:dyDescent="0.25">
      <c r="A53" s="53"/>
      <c r="B53" s="54"/>
      <c r="C53" s="55"/>
      <c r="D53" s="114"/>
      <c r="E53" s="115"/>
      <c r="F53" s="115"/>
      <c r="G53" s="116"/>
      <c r="H53" s="108">
        <v>421</v>
      </c>
      <c r="I53" s="109"/>
      <c r="J53" s="110"/>
      <c r="K53" s="37">
        <f>[1]K1!G49</f>
        <v>150000000</v>
      </c>
      <c r="L53" s="36">
        <f>[1]K1!K49</f>
        <v>150000000</v>
      </c>
      <c r="M53" s="36">
        <f>[1]K1!O49</f>
        <v>150000000</v>
      </c>
      <c r="N53" s="35">
        <f>[1]K1!Q49</f>
        <v>450000000</v>
      </c>
    </row>
    <row r="54" spans="1:14" x14ac:dyDescent="0.25">
      <c r="A54" s="53"/>
      <c r="B54" s="54"/>
      <c r="C54" s="55"/>
      <c r="D54" s="114"/>
      <c r="E54" s="115"/>
      <c r="F54" s="115"/>
      <c r="G54" s="116"/>
      <c r="H54" s="108">
        <v>423</v>
      </c>
      <c r="I54" s="109"/>
      <c r="J54" s="110"/>
      <c r="K54" s="37">
        <f>[1]K1!G50</f>
        <v>60000000</v>
      </c>
      <c r="L54" s="36">
        <f>[1]K1!K50</f>
        <v>50000000</v>
      </c>
      <c r="M54" s="36">
        <f>[1]K1!O50</f>
        <v>40000000</v>
      </c>
      <c r="N54" s="35">
        <f>[1]K1!Q50</f>
        <v>150000000</v>
      </c>
    </row>
    <row r="55" spans="1:14" x14ac:dyDescent="0.25">
      <c r="A55" s="53"/>
      <c r="B55" s="54"/>
      <c r="C55" s="55"/>
      <c r="D55" s="114"/>
      <c r="E55" s="115"/>
      <c r="F55" s="115"/>
      <c r="G55" s="116"/>
      <c r="H55" s="108">
        <v>424</v>
      </c>
      <c r="I55" s="109"/>
      <c r="J55" s="110"/>
      <c r="K55" s="37">
        <f>[1]K1!G51</f>
        <v>10000000</v>
      </c>
      <c r="L55" s="36">
        <f>[1]K1!K51</f>
        <v>5000000</v>
      </c>
      <c r="M55" s="36">
        <f>[1]K1!O51</f>
        <v>5000000</v>
      </c>
      <c r="N55" s="35">
        <f>[1]K1!Q51</f>
        <v>20000000</v>
      </c>
    </row>
    <row r="56" spans="1:14" x14ac:dyDescent="0.25">
      <c r="A56" s="53"/>
      <c r="B56" s="54"/>
      <c r="C56" s="55"/>
      <c r="D56" s="114"/>
      <c r="E56" s="115"/>
      <c r="F56" s="115"/>
      <c r="G56" s="116"/>
      <c r="H56" s="108">
        <v>425</v>
      </c>
      <c r="I56" s="109"/>
      <c r="J56" s="110"/>
      <c r="K56" s="37">
        <f>[1]K1!G52</f>
        <v>1383334</v>
      </c>
      <c r="L56" s="36">
        <f>[1]K1!K52</f>
        <v>1383333</v>
      </c>
      <c r="M56" s="36">
        <f>[1]K1!O52</f>
        <v>1383333</v>
      </c>
      <c r="N56" s="35">
        <f>[1]K1!Q52</f>
        <v>4150000</v>
      </c>
    </row>
    <row r="57" spans="1:14" x14ac:dyDescent="0.25">
      <c r="A57" s="53"/>
      <c r="B57" s="54"/>
      <c r="C57" s="55"/>
      <c r="D57" s="114"/>
      <c r="E57" s="115"/>
      <c r="F57" s="115"/>
      <c r="G57" s="116"/>
      <c r="H57" s="108"/>
      <c r="I57" s="109"/>
      <c r="J57" s="110"/>
      <c r="K57" s="37"/>
      <c r="L57" s="36"/>
      <c r="M57" s="36"/>
      <c r="N57" s="35"/>
    </row>
    <row r="58" spans="1:14" x14ac:dyDescent="0.25">
      <c r="A58" s="59" t="s">
        <v>29</v>
      </c>
      <c r="B58" s="60"/>
      <c r="C58" s="61"/>
      <c r="D58" s="62" t="s">
        <v>30</v>
      </c>
      <c r="E58" s="63"/>
      <c r="F58" s="63"/>
      <c r="G58" s="64"/>
      <c r="H58" s="118"/>
      <c r="I58" s="119"/>
      <c r="J58" s="120"/>
      <c r="K58" s="34">
        <f>SUM(K59+K60)</f>
        <v>508291666</v>
      </c>
      <c r="L58" s="34">
        <f>SUM(L59+L60)</f>
        <v>508291667</v>
      </c>
      <c r="M58" s="34">
        <f>SUM(M59+M60)</f>
        <v>508291667</v>
      </c>
      <c r="N58" s="6">
        <f>SUM(N59+N60)</f>
        <v>1524875000</v>
      </c>
    </row>
    <row r="59" spans="1:14" x14ac:dyDescent="0.25">
      <c r="A59" s="53"/>
      <c r="B59" s="54"/>
      <c r="C59" s="55"/>
      <c r="D59" s="114"/>
      <c r="E59" s="115"/>
      <c r="F59" s="115"/>
      <c r="G59" s="116"/>
      <c r="H59" s="108">
        <v>480</v>
      </c>
      <c r="I59" s="109"/>
      <c r="J59" s="110"/>
      <c r="K59" s="37">
        <f>[1]K1!G56</f>
        <v>508291666</v>
      </c>
      <c r="L59" s="36">
        <f>[1]K1!K56</f>
        <v>508291667</v>
      </c>
      <c r="M59" s="36">
        <f>[1]K1!O56</f>
        <v>508291667</v>
      </c>
      <c r="N59" s="35">
        <f>[1]K1!Q56</f>
        <v>1524875000</v>
      </c>
    </row>
    <row r="60" spans="1:14" x14ac:dyDescent="0.25">
      <c r="A60" s="53"/>
      <c r="B60" s="54"/>
      <c r="C60" s="55"/>
      <c r="D60" s="114"/>
      <c r="E60" s="115"/>
      <c r="F60" s="115"/>
      <c r="G60" s="116"/>
      <c r="H60" s="108"/>
      <c r="I60" s="109"/>
      <c r="J60" s="110"/>
      <c r="K60" s="37"/>
      <c r="L60" s="36"/>
      <c r="M60" s="36"/>
      <c r="N60" s="35"/>
    </row>
    <row r="61" spans="1:14" x14ac:dyDescent="0.25">
      <c r="A61" s="59">
        <v>30</v>
      </c>
      <c r="B61" s="60"/>
      <c r="C61" s="61"/>
      <c r="D61" s="62" t="s">
        <v>31</v>
      </c>
      <c r="E61" s="63"/>
      <c r="F61" s="63"/>
      <c r="G61" s="64"/>
      <c r="H61" s="118"/>
      <c r="I61" s="119"/>
      <c r="J61" s="120"/>
      <c r="K61" s="34">
        <f>SUM(K62:K63)</f>
        <v>63000000</v>
      </c>
      <c r="L61" s="34">
        <f>SUM(L62:L63)</f>
        <v>60000000</v>
      </c>
      <c r="M61" s="34">
        <f>SUM(M62:M63)</f>
        <v>50000000</v>
      </c>
      <c r="N61" s="6">
        <f>SUM(N62:N63)</f>
        <v>173000000</v>
      </c>
    </row>
    <row r="62" spans="1:14" x14ac:dyDescent="0.25">
      <c r="A62" s="53"/>
      <c r="B62" s="54"/>
      <c r="C62" s="55"/>
      <c r="D62" s="114"/>
      <c r="E62" s="115"/>
      <c r="F62" s="115"/>
      <c r="G62" s="116"/>
      <c r="H62" s="108">
        <v>423</v>
      </c>
      <c r="I62" s="109"/>
      <c r="J62" s="110"/>
      <c r="K62" s="37">
        <f>[1]K1!G59</f>
        <v>20000000</v>
      </c>
      <c r="L62" s="36">
        <f>[1]K1!K59</f>
        <v>20000000</v>
      </c>
      <c r="M62" s="36">
        <f>[1]K1!O59</f>
        <v>10000000</v>
      </c>
      <c r="N62" s="35">
        <f>[1]K1!Q59</f>
        <v>50000000</v>
      </c>
    </row>
    <row r="63" spans="1:14" x14ac:dyDescent="0.25">
      <c r="A63" s="53"/>
      <c r="B63" s="54"/>
      <c r="C63" s="55"/>
      <c r="D63" s="114"/>
      <c r="E63" s="115"/>
      <c r="F63" s="115"/>
      <c r="G63" s="116"/>
      <c r="H63" s="108">
        <v>426</v>
      </c>
      <c r="I63" s="109"/>
      <c r="J63" s="110"/>
      <c r="K63" s="37">
        <f>[1]K1!G60</f>
        <v>43000000</v>
      </c>
      <c r="L63" s="36">
        <f>[1]K1!K60</f>
        <v>40000000</v>
      </c>
      <c r="M63" s="36">
        <f>[1]K1!O60</f>
        <v>40000000</v>
      </c>
      <c r="N63" s="35">
        <f>[1]K1!Q60</f>
        <v>123000000</v>
      </c>
    </row>
    <row r="64" spans="1:14" x14ac:dyDescent="0.25">
      <c r="A64" s="59">
        <v>50</v>
      </c>
      <c r="B64" s="60"/>
      <c r="C64" s="61"/>
      <c r="D64" s="62" t="s">
        <v>32</v>
      </c>
      <c r="E64" s="63"/>
      <c r="F64" s="63"/>
      <c r="G64" s="64"/>
      <c r="H64" s="118"/>
      <c r="I64" s="119"/>
      <c r="J64" s="120"/>
      <c r="K64" s="34">
        <f>SUM(K65+K66+K67+K68+K69)</f>
        <v>25411668</v>
      </c>
      <c r="L64" s="34">
        <f>SUM(L65+L66+L67+L68+L69)</f>
        <v>6394166</v>
      </c>
      <c r="M64" s="34">
        <f>SUM(M65+M66+M67+M68+M69)</f>
        <v>6394166</v>
      </c>
      <c r="N64" s="6">
        <f>SUM(N65+N66+N67+N68+N69)</f>
        <v>38200000</v>
      </c>
    </row>
    <row r="65" spans="1:14" x14ac:dyDescent="0.25">
      <c r="A65" s="53"/>
      <c r="B65" s="54"/>
      <c r="C65" s="55"/>
      <c r="D65" s="114"/>
      <c r="E65" s="115"/>
      <c r="F65" s="115"/>
      <c r="G65" s="116"/>
      <c r="H65" s="108">
        <v>420</v>
      </c>
      <c r="I65" s="109"/>
      <c r="J65" s="110"/>
      <c r="K65" s="37">
        <f>[1]K1!G62</f>
        <v>13334</v>
      </c>
      <c r="L65" s="36">
        <f>[1]K1!K62</f>
        <v>13333</v>
      </c>
      <c r="M65" s="36">
        <f>[1]K1!O62</f>
        <v>13333</v>
      </c>
      <c r="N65" s="35">
        <f>[1]K1!Q62</f>
        <v>40000</v>
      </c>
    </row>
    <row r="66" spans="1:14" x14ac:dyDescent="0.25">
      <c r="A66" s="53"/>
      <c r="B66" s="54"/>
      <c r="C66" s="55"/>
      <c r="D66" s="108"/>
      <c r="E66" s="109"/>
      <c r="F66" s="109"/>
      <c r="G66" s="110"/>
      <c r="H66" s="108">
        <v>421</v>
      </c>
      <c r="I66" s="109"/>
      <c r="J66" s="110"/>
      <c r="K66" s="37">
        <f>[1]K1!G63</f>
        <v>12333334</v>
      </c>
      <c r="L66" s="36">
        <f>[1]K1!K63</f>
        <v>3083333</v>
      </c>
      <c r="M66" s="36">
        <f>[1]K1!O63</f>
        <v>3083333</v>
      </c>
      <c r="N66" s="35">
        <f>[1]K1!Q63</f>
        <v>18500000</v>
      </c>
    </row>
    <row r="67" spans="1:14" x14ac:dyDescent="0.25">
      <c r="A67" s="53"/>
      <c r="B67" s="54"/>
      <c r="C67" s="55"/>
      <c r="D67" s="114"/>
      <c r="E67" s="115"/>
      <c r="F67" s="115"/>
      <c r="G67" s="116"/>
      <c r="H67" s="108">
        <v>424</v>
      </c>
      <c r="I67" s="109"/>
      <c r="J67" s="110"/>
      <c r="K67" s="37">
        <f>[1]K1!G64</f>
        <v>12333334</v>
      </c>
      <c r="L67" s="36">
        <f>[1]K1!K64</f>
        <v>3083333</v>
      </c>
      <c r="M67" s="36">
        <f>[1]K1!O64</f>
        <v>3083333</v>
      </c>
      <c r="N67" s="35">
        <f>[1]K1!Q64</f>
        <v>18500000</v>
      </c>
    </row>
    <row r="68" spans="1:14" x14ac:dyDescent="0.25">
      <c r="A68" s="53"/>
      <c r="B68" s="54"/>
      <c r="C68" s="55"/>
      <c r="D68" s="114"/>
      <c r="E68" s="115"/>
      <c r="F68" s="115"/>
      <c r="G68" s="116"/>
      <c r="H68" s="108">
        <v>425</v>
      </c>
      <c r="I68" s="109"/>
      <c r="J68" s="110"/>
      <c r="K68" s="37">
        <f>[1]K1!G65</f>
        <v>41666</v>
      </c>
      <c r="L68" s="36">
        <f>[1]K1!K65</f>
        <v>41667</v>
      </c>
      <c r="M68" s="36">
        <f>[1]K1!O65</f>
        <v>41667</v>
      </c>
      <c r="N68" s="35">
        <f>[1]K1!Q65</f>
        <v>125000</v>
      </c>
    </row>
    <row r="69" spans="1:14" x14ac:dyDescent="0.25">
      <c r="A69" s="53"/>
      <c r="B69" s="54"/>
      <c r="C69" s="55"/>
      <c r="D69" s="114"/>
      <c r="E69" s="115"/>
      <c r="F69" s="115"/>
      <c r="G69" s="116"/>
      <c r="H69" s="108">
        <v>426</v>
      </c>
      <c r="I69" s="109"/>
      <c r="J69" s="110"/>
      <c r="K69" s="37">
        <f>SUM([1]K1!G66)</f>
        <v>690000</v>
      </c>
      <c r="L69" s="37">
        <f>SUM([1]K1!H66)</f>
        <v>172500</v>
      </c>
      <c r="M69" s="37">
        <f>[1]K1!O66</f>
        <v>172500</v>
      </c>
      <c r="N69" s="35">
        <f>SUM(K69+L69+M69)</f>
        <v>1035000</v>
      </c>
    </row>
    <row r="70" spans="1:14" hidden="1" x14ac:dyDescent="0.25">
      <c r="A70" s="59"/>
      <c r="B70" s="60"/>
      <c r="C70" s="61"/>
      <c r="D70" s="125"/>
      <c r="E70" s="126"/>
      <c r="F70" s="126"/>
      <c r="G70" s="113"/>
      <c r="H70" s="108">
        <v>423</v>
      </c>
      <c r="I70" s="109"/>
      <c r="J70" s="110"/>
      <c r="K70" s="37">
        <f>[1]K1!G69</f>
        <v>0</v>
      </c>
      <c r="L70" s="37">
        <f>[1]K1!K69</f>
        <v>0</v>
      </c>
      <c r="M70" s="37">
        <f>[1]K1!O69</f>
        <v>0</v>
      </c>
      <c r="N70" s="35">
        <f>[1]K1!Q68</f>
        <v>0</v>
      </c>
    </row>
    <row r="71" spans="1:14" hidden="1" x14ac:dyDescent="0.25">
      <c r="A71" s="53"/>
      <c r="B71" s="54"/>
      <c r="C71" s="55"/>
      <c r="D71" s="114"/>
      <c r="E71" s="115"/>
      <c r="F71" s="115"/>
      <c r="G71" s="116"/>
      <c r="H71" s="108">
        <v>424</v>
      </c>
      <c r="I71" s="109"/>
      <c r="J71" s="110"/>
      <c r="K71" s="37">
        <f>[1]K1!G70</f>
        <v>0</v>
      </c>
      <c r="L71" s="37">
        <f>[1]K1!K70</f>
        <v>0</v>
      </c>
      <c r="M71" s="37">
        <f>[1]K1!O70</f>
        <v>0</v>
      </c>
      <c r="N71" s="35">
        <f>[1]K1!Q69</f>
        <v>0</v>
      </c>
    </row>
    <row r="72" spans="1:14" hidden="1" x14ac:dyDescent="0.25">
      <c r="A72" s="59"/>
      <c r="B72" s="60"/>
      <c r="C72" s="61"/>
      <c r="D72" s="125"/>
      <c r="E72" s="126"/>
      <c r="F72" s="126"/>
      <c r="G72" s="113"/>
      <c r="H72" s="108">
        <v>425</v>
      </c>
      <c r="I72" s="109"/>
      <c r="J72" s="110"/>
      <c r="K72" s="37">
        <f>[1]K1!G71</f>
        <v>0</v>
      </c>
      <c r="L72" s="37">
        <f>[1]K1!K71</f>
        <v>0</v>
      </c>
      <c r="M72" s="37">
        <f>[1]K1!O71</f>
        <v>0</v>
      </c>
      <c r="N72" s="35">
        <f>[1]K1!Q70</f>
        <v>0</v>
      </c>
    </row>
    <row r="73" spans="1:14" hidden="1" x14ac:dyDescent="0.25">
      <c r="A73" s="53"/>
      <c r="B73" s="54"/>
      <c r="C73" s="55"/>
      <c r="D73" s="114"/>
      <c r="E73" s="115"/>
      <c r="F73" s="115"/>
      <c r="G73" s="116"/>
      <c r="H73" s="108">
        <v>426</v>
      </c>
      <c r="I73" s="109"/>
      <c r="J73" s="110"/>
      <c r="K73" s="37">
        <f>[1]K1!G72</f>
        <v>0</v>
      </c>
      <c r="L73" s="37">
        <f>[1]K1!K72</f>
        <v>0</v>
      </c>
      <c r="M73" s="37">
        <f>[1]K1!O72</f>
        <v>0</v>
      </c>
      <c r="N73" s="35">
        <f>[1]K1!Q71</f>
        <v>0</v>
      </c>
    </row>
    <row r="74" spans="1:14" x14ac:dyDescent="0.25">
      <c r="A74" s="59" t="s">
        <v>33</v>
      </c>
      <c r="B74" s="60"/>
      <c r="C74" s="61"/>
      <c r="D74" s="62" t="s">
        <v>34</v>
      </c>
      <c r="E74" s="63"/>
      <c r="F74" s="63"/>
      <c r="G74" s="64"/>
      <c r="H74" s="118"/>
      <c r="I74" s="119"/>
      <c r="J74" s="120"/>
      <c r="K74" s="34">
        <f>K75</f>
        <v>10000000</v>
      </c>
      <c r="L74" s="34">
        <f>L75</f>
        <v>10000000</v>
      </c>
      <c r="M74" s="34">
        <f>M75</f>
        <v>10000000</v>
      </c>
      <c r="N74" s="6">
        <f>N75</f>
        <v>30000000</v>
      </c>
    </row>
    <row r="75" spans="1:14" x14ac:dyDescent="0.25">
      <c r="A75" s="53"/>
      <c r="B75" s="54"/>
      <c r="C75" s="55"/>
      <c r="D75" s="114"/>
      <c r="E75" s="115"/>
      <c r="F75" s="115"/>
      <c r="G75" s="116"/>
      <c r="H75" s="108">
        <v>482</v>
      </c>
      <c r="I75" s="109"/>
      <c r="J75" s="110"/>
      <c r="K75" s="37">
        <f>[1]K1!G74</f>
        <v>10000000</v>
      </c>
      <c r="L75" s="36">
        <f>[1]K1!K74</f>
        <v>10000000</v>
      </c>
      <c r="M75" s="36">
        <f>[1]K1!O74</f>
        <v>10000000</v>
      </c>
      <c r="N75" s="35">
        <f>[1]K1!Q74</f>
        <v>30000000</v>
      </c>
    </row>
    <row r="76" spans="1:14" x14ac:dyDescent="0.25">
      <c r="A76" s="59">
        <v>60</v>
      </c>
      <c r="B76" s="60"/>
      <c r="C76" s="61"/>
      <c r="D76" s="62" t="s">
        <v>35</v>
      </c>
      <c r="E76" s="63"/>
      <c r="F76" s="63"/>
      <c r="G76" s="64"/>
      <c r="H76" s="118"/>
      <c r="I76" s="119"/>
      <c r="J76" s="120"/>
      <c r="K76" s="34">
        <f>SUM(K77:K82)</f>
        <v>7429166</v>
      </c>
      <c r="L76" s="34">
        <f>SUM(L77:L82)</f>
        <v>2929167</v>
      </c>
      <c r="M76" s="34">
        <f>SUM(M77:M82)</f>
        <v>2929167</v>
      </c>
      <c r="N76" s="6">
        <f>SUM(N77:N82)</f>
        <v>13287500</v>
      </c>
    </row>
    <row r="77" spans="1:14" x14ac:dyDescent="0.25">
      <c r="A77" s="53"/>
      <c r="B77" s="54"/>
      <c r="C77" s="55"/>
      <c r="D77" s="114"/>
      <c r="E77" s="115"/>
      <c r="F77" s="115"/>
      <c r="G77" s="116"/>
      <c r="H77" s="108">
        <v>420</v>
      </c>
      <c r="I77" s="109"/>
      <c r="J77" s="110"/>
      <c r="K77" s="37">
        <f>[1]K1!G76</f>
        <v>104166</v>
      </c>
      <c r="L77" s="36">
        <f>[1]K1!K76</f>
        <v>104167</v>
      </c>
      <c r="M77" s="36">
        <f>[1]K1!O76</f>
        <v>104167</v>
      </c>
      <c r="N77" s="35">
        <f>[1]K1!Q76</f>
        <v>312500</v>
      </c>
    </row>
    <row r="78" spans="1:14" x14ac:dyDescent="0.25">
      <c r="A78" s="59"/>
      <c r="B78" s="60"/>
      <c r="C78" s="61"/>
      <c r="D78" s="125"/>
      <c r="E78" s="126"/>
      <c r="F78" s="126"/>
      <c r="G78" s="113"/>
      <c r="H78" s="108">
        <v>423</v>
      </c>
      <c r="I78" s="109"/>
      <c r="J78" s="110"/>
      <c r="K78" s="37">
        <f>[1]K1!G77</f>
        <v>158334</v>
      </c>
      <c r="L78" s="36">
        <f>[1]K1!K77</f>
        <v>158333</v>
      </c>
      <c r="M78" s="36">
        <f>[1]K1!O77</f>
        <v>158333</v>
      </c>
      <c r="N78" s="35">
        <f>[1]K1!Q77</f>
        <v>475000</v>
      </c>
    </row>
    <row r="79" spans="1:14" hidden="1" x14ac:dyDescent="0.25">
      <c r="A79" s="53"/>
      <c r="B79" s="54"/>
      <c r="C79" s="55"/>
      <c r="D79" s="114"/>
      <c r="E79" s="115"/>
      <c r="F79" s="115"/>
      <c r="G79" s="116"/>
      <c r="H79" s="108">
        <v>424</v>
      </c>
      <c r="I79" s="109"/>
      <c r="J79" s="110"/>
      <c r="K79" s="37">
        <f>[1]K1!G78</f>
        <v>0</v>
      </c>
      <c r="L79" s="36">
        <f>[1]K1!K78</f>
        <v>0</v>
      </c>
      <c r="M79" s="36">
        <f>[1]K1!O78</f>
        <v>0</v>
      </c>
      <c r="N79" s="35">
        <f>[1]K1!Q78</f>
        <v>0</v>
      </c>
    </row>
    <row r="80" spans="1:14" x14ac:dyDescent="0.25">
      <c r="A80" s="53"/>
      <c r="B80" s="54"/>
      <c r="C80" s="55"/>
      <c r="D80" s="108"/>
      <c r="E80" s="109"/>
      <c r="F80" s="109"/>
      <c r="G80" s="110"/>
      <c r="H80" s="108">
        <v>425</v>
      </c>
      <c r="I80" s="109"/>
      <c r="J80" s="110"/>
      <c r="K80" s="37">
        <f>[1]K1!G79</f>
        <v>3000000</v>
      </c>
      <c r="L80" s="36">
        <f>[1]K1!K79</f>
        <v>500000</v>
      </c>
      <c r="M80" s="36">
        <f>[1]K1!O79</f>
        <v>500000</v>
      </c>
      <c r="N80" s="35">
        <f>[1]K1!Q79</f>
        <v>4000000</v>
      </c>
    </row>
    <row r="81" spans="1:14" x14ac:dyDescent="0.25">
      <c r="A81" s="59"/>
      <c r="B81" s="60"/>
      <c r="C81" s="61"/>
      <c r="D81" s="125"/>
      <c r="E81" s="126"/>
      <c r="F81" s="126"/>
      <c r="G81" s="113"/>
      <c r="H81" s="108">
        <v>426</v>
      </c>
      <c r="I81" s="109"/>
      <c r="J81" s="110"/>
      <c r="K81" s="37">
        <f>[1]K1!G80</f>
        <v>166666</v>
      </c>
      <c r="L81" s="36">
        <f>[1]K1!K80</f>
        <v>166667</v>
      </c>
      <c r="M81" s="36">
        <f>[1]K1!O80</f>
        <v>166667</v>
      </c>
      <c r="N81" s="35">
        <f>[1]K1!Q80</f>
        <v>500000</v>
      </c>
    </row>
    <row r="82" spans="1:14" x14ac:dyDescent="0.25">
      <c r="A82" s="59"/>
      <c r="B82" s="60"/>
      <c r="C82" s="61"/>
      <c r="D82" s="125"/>
      <c r="E82" s="126"/>
      <c r="F82" s="126"/>
      <c r="G82" s="113"/>
      <c r="H82" s="108">
        <v>464</v>
      </c>
      <c r="I82" s="109"/>
      <c r="J82" s="110"/>
      <c r="K82" s="37">
        <f>[1]K1!G81</f>
        <v>4000000</v>
      </c>
      <c r="L82" s="36">
        <f>[1]K1!K81</f>
        <v>2000000</v>
      </c>
      <c r="M82" s="36">
        <f>[1]K1!O81</f>
        <v>2000000</v>
      </c>
      <c r="N82" s="35">
        <f>SUM(K82+L82+M82)</f>
        <v>8000000</v>
      </c>
    </row>
    <row r="83" spans="1:14" ht="18" x14ac:dyDescent="0.25">
      <c r="A83" s="59" t="s">
        <v>50</v>
      </c>
      <c r="B83" s="60"/>
      <c r="C83" s="61"/>
      <c r="D83" s="117" t="s">
        <v>37</v>
      </c>
      <c r="E83" s="117"/>
      <c r="F83" s="117"/>
      <c r="G83" s="117"/>
      <c r="H83" s="108"/>
      <c r="I83" s="109"/>
      <c r="J83" s="110"/>
      <c r="K83" s="39">
        <f>[1]K1!G82</f>
        <v>100000000</v>
      </c>
      <c r="L83" s="39">
        <f>[1]K1!H82</f>
        <v>100000000</v>
      </c>
      <c r="M83" s="39">
        <f>SUM(M84)</f>
        <v>100000000</v>
      </c>
      <c r="N83" s="38">
        <f>SUM(K83+L83+M83)</f>
        <v>300000000</v>
      </c>
    </row>
    <row r="84" spans="1:14" x14ac:dyDescent="0.25">
      <c r="A84" s="59"/>
      <c r="B84" s="60"/>
      <c r="C84" s="61"/>
      <c r="D84" s="111"/>
      <c r="E84" s="112"/>
      <c r="F84" s="112"/>
      <c r="G84" s="113"/>
      <c r="H84" s="108">
        <v>442</v>
      </c>
      <c r="I84" s="109"/>
      <c r="J84" s="110"/>
      <c r="K84" s="37">
        <f>[1]K1!G83</f>
        <v>100000000</v>
      </c>
      <c r="L84" s="36">
        <f>[1]K1!K83</f>
        <v>100000000</v>
      </c>
      <c r="M84" s="36">
        <f>[1]K1!O83</f>
        <v>100000000</v>
      </c>
      <c r="N84" s="35">
        <f>[1]K1!Q83</f>
        <v>300000000</v>
      </c>
    </row>
    <row r="85" spans="1:14" x14ac:dyDescent="0.25">
      <c r="A85" s="108" t="s">
        <v>38</v>
      </c>
      <c r="B85" s="109"/>
      <c r="C85" s="109"/>
      <c r="D85" s="127"/>
      <c r="E85" s="127"/>
      <c r="F85" s="127"/>
      <c r="G85" s="127"/>
      <c r="H85" s="108"/>
      <c r="I85" s="109"/>
      <c r="J85" s="110"/>
      <c r="K85" s="34">
        <f>SUM(K10+K21+K25+K31+K34+K37+K45+K51+K58+K61+K64+K74+K76+K83)</f>
        <v>1374742417</v>
      </c>
      <c r="L85" s="34">
        <f>SUM(L10+L21+L25+L31+L34+L37+L45+L51+L58+L61+L64+L74+L76+L83)</f>
        <v>1219645667</v>
      </c>
      <c r="M85" s="34">
        <f>SUM(M10+M21+M25+M31+M34+M37+M45+M51+M58+M61+M64+M74+M76+M83)</f>
        <v>1172647166</v>
      </c>
      <c r="N85" s="6">
        <f>SUM(N10+N21+N25+N31+N34+N37+N45+N51+N58+N61+N64+N74+N76+N83)</f>
        <v>3767189750</v>
      </c>
    </row>
    <row r="86" spans="1:14" ht="15.75" x14ac:dyDescent="0.25">
      <c r="A86" s="131" t="s">
        <v>49</v>
      </c>
      <c r="B86" s="132"/>
      <c r="C86" s="132"/>
      <c r="D86" s="133"/>
      <c r="E86" s="133"/>
      <c r="F86" s="133"/>
      <c r="G86" s="133"/>
      <c r="H86" s="132"/>
      <c r="I86" s="132"/>
      <c r="J86" s="132"/>
      <c r="K86" s="132"/>
      <c r="L86" s="132"/>
      <c r="M86" s="132"/>
      <c r="N86" s="134"/>
    </row>
    <row r="87" spans="1:14" x14ac:dyDescent="0.25">
      <c r="A87" s="128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30"/>
    </row>
    <row r="88" spans="1:14" ht="15.75" x14ac:dyDescent="0.25">
      <c r="A88" s="46" t="s">
        <v>40</v>
      </c>
      <c r="B88" s="46"/>
      <c r="C88" s="46"/>
      <c r="D88" s="46"/>
      <c r="E88" s="46"/>
      <c r="F88" s="46"/>
      <c r="G88" s="24"/>
      <c r="H88" s="30"/>
      <c r="I88" s="30"/>
      <c r="J88" s="30"/>
      <c r="K88" s="30"/>
      <c r="L88" s="30"/>
      <c r="M88" s="33"/>
      <c r="N88" s="30"/>
    </row>
    <row r="89" spans="1:14" x14ac:dyDescent="0.25">
      <c r="A89" s="47" t="s">
        <v>41</v>
      </c>
      <c r="B89" s="47"/>
      <c r="C89" s="47"/>
      <c r="D89" s="47"/>
      <c r="E89" s="47"/>
      <c r="F89" s="47"/>
      <c r="G89" s="30"/>
      <c r="H89" s="30"/>
      <c r="I89" s="30"/>
      <c r="J89" s="30"/>
      <c r="K89" s="30"/>
      <c r="L89" s="45" t="s">
        <v>48</v>
      </c>
      <c r="M89" s="44"/>
      <c r="N89" s="44"/>
    </row>
    <row r="90" spans="1:14" x14ac:dyDescent="0.25">
      <c r="A90" s="3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44" t="s">
        <v>47</v>
      </c>
      <c r="M90" s="44"/>
      <c r="N90" s="44"/>
    </row>
    <row r="91" spans="1:14" x14ac:dyDescent="0.25">
      <c r="A91" s="3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44" t="s">
        <v>44</v>
      </c>
      <c r="M91" s="44"/>
      <c r="N91" s="44"/>
    </row>
    <row r="92" spans="1:14" x14ac:dyDescent="0.25">
      <c r="A92" s="3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2"/>
      <c r="M92" t="s">
        <v>46</v>
      </c>
      <c r="N92" s="32"/>
    </row>
    <row r="93" spans="1:14" x14ac:dyDescent="0.25">
      <c r="A93" s="3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103" spans="7:7" x14ac:dyDescent="0.25">
      <c r="G103" s="29"/>
    </row>
  </sheetData>
  <mergeCells count="251">
    <mergeCell ref="A1:G1"/>
    <mergeCell ref="A2:G2"/>
    <mergeCell ref="A3:G3"/>
    <mergeCell ref="A85:C85"/>
    <mergeCell ref="D85:G85"/>
    <mergeCell ref="H85:J85"/>
    <mergeCell ref="L90:N90"/>
    <mergeCell ref="L89:N89"/>
    <mergeCell ref="L91:N91"/>
    <mergeCell ref="A87:N87"/>
    <mergeCell ref="A86:N86"/>
    <mergeCell ref="A88:F88"/>
    <mergeCell ref="A89:F89"/>
    <mergeCell ref="H37:J37"/>
    <mergeCell ref="H38:J38"/>
    <mergeCell ref="H39:J39"/>
    <mergeCell ref="H55:J55"/>
    <mergeCell ref="H45:J45"/>
    <mergeCell ref="H49:J49"/>
    <mergeCell ref="H80:J80"/>
    <mergeCell ref="H67:J67"/>
    <mergeCell ref="A67:C67"/>
    <mergeCell ref="D68:G68"/>
    <mergeCell ref="D63:G63"/>
    <mergeCell ref="A47:C47"/>
    <mergeCell ref="A49:C49"/>
    <mergeCell ref="A54:C54"/>
    <mergeCell ref="A50:C50"/>
    <mergeCell ref="A65:C65"/>
    <mergeCell ref="A63:C63"/>
    <mergeCell ref="H76:J76"/>
    <mergeCell ref="H69:J69"/>
    <mergeCell ref="H72:J72"/>
    <mergeCell ref="D72:G72"/>
    <mergeCell ref="H73:J73"/>
    <mergeCell ref="H71:J71"/>
    <mergeCell ref="D69:G69"/>
    <mergeCell ref="H75:J75"/>
    <mergeCell ref="H70:J70"/>
    <mergeCell ref="D71:G71"/>
    <mergeCell ref="H68:J68"/>
    <mergeCell ref="H50:J50"/>
    <mergeCell ref="H60:J60"/>
    <mergeCell ref="H65:J65"/>
    <mergeCell ref="H53:J53"/>
    <mergeCell ref="H47:J47"/>
    <mergeCell ref="D47:G47"/>
    <mergeCell ref="D53:G53"/>
    <mergeCell ref="A61:C61"/>
    <mergeCell ref="A69:C69"/>
    <mergeCell ref="D67:G67"/>
    <mergeCell ref="D78:G78"/>
    <mergeCell ref="D79:G79"/>
    <mergeCell ref="A80:C80"/>
    <mergeCell ref="D80:G80"/>
    <mergeCell ref="A59:C59"/>
    <mergeCell ref="A68:C68"/>
    <mergeCell ref="A64:C64"/>
    <mergeCell ref="D60:G60"/>
    <mergeCell ref="D59:G59"/>
    <mergeCell ref="D65:G65"/>
    <mergeCell ref="D81:G81"/>
    <mergeCell ref="A74:C74"/>
    <mergeCell ref="A71:C71"/>
    <mergeCell ref="A81:C81"/>
    <mergeCell ref="D77:G77"/>
    <mergeCell ref="D73:G73"/>
    <mergeCell ref="D75:G75"/>
    <mergeCell ref="D66:G66"/>
    <mergeCell ref="A72:C72"/>
    <mergeCell ref="A77:C77"/>
    <mergeCell ref="H79:J79"/>
    <mergeCell ref="A82:C82"/>
    <mergeCell ref="D28:G28"/>
    <mergeCell ref="D38:G38"/>
    <mergeCell ref="A40:C40"/>
    <mergeCell ref="A36:C36"/>
    <mergeCell ref="A42:C42"/>
    <mergeCell ref="A76:C76"/>
    <mergeCell ref="A75:C75"/>
    <mergeCell ref="D76:G76"/>
    <mergeCell ref="D74:G74"/>
    <mergeCell ref="A78:C78"/>
    <mergeCell ref="H82:J82"/>
    <mergeCell ref="H81:J81"/>
    <mergeCell ref="H77:J77"/>
    <mergeCell ref="H78:J78"/>
    <mergeCell ref="A79:C79"/>
    <mergeCell ref="A66:C66"/>
    <mergeCell ref="A73:C73"/>
    <mergeCell ref="A70:C70"/>
    <mergeCell ref="A51:C51"/>
    <mergeCell ref="D49:G49"/>
    <mergeCell ref="D50:G50"/>
    <mergeCell ref="D82:G82"/>
    <mergeCell ref="A43:C43"/>
    <mergeCell ref="D42:G42"/>
    <mergeCell ref="D37:G37"/>
    <mergeCell ref="D33:G33"/>
    <mergeCell ref="A30:C30"/>
    <mergeCell ref="A37:C37"/>
    <mergeCell ref="A46:C46"/>
    <mergeCell ref="A33:C33"/>
    <mergeCell ref="D31:G31"/>
    <mergeCell ref="D32:G32"/>
    <mergeCell ref="A38:C38"/>
    <mergeCell ref="A35:C35"/>
    <mergeCell ref="D36:G36"/>
    <mergeCell ref="A31:C31"/>
    <mergeCell ref="D35:G35"/>
    <mergeCell ref="A34:C34"/>
    <mergeCell ref="D34:G34"/>
    <mergeCell ref="A44:C44"/>
    <mergeCell ref="D44:G44"/>
    <mergeCell ref="D39:G39"/>
    <mergeCell ref="D40:G40"/>
    <mergeCell ref="D41:G41"/>
    <mergeCell ref="D57:G57"/>
    <mergeCell ref="H64:J64"/>
    <mergeCell ref="D70:G70"/>
    <mergeCell ref="H59:J59"/>
    <mergeCell ref="H41:J41"/>
    <mergeCell ref="H42:J42"/>
    <mergeCell ref="H58:J58"/>
    <mergeCell ref="H54:J54"/>
    <mergeCell ref="H56:J56"/>
    <mergeCell ref="H43:J43"/>
    <mergeCell ref="H46:J46"/>
    <mergeCell ref="H57:J57"/>
    <mergeCell ref="H48:J48"/>
    <mergeCell ref="H44:J44"/>
    <mergeCell ref="H25:J25"/>
    <mergeCell ref="H26:J26"/>
    <mergeCell ref="H24:J24"/>
    <mergeCell ref="H23:J23"/>
    <mergeCell ref="H36:J36"/>
    <mergeCell ref="H33:J33"/>
    <mergeCell ref="H35:J35"/>
    <mergeCell ref="H74:J74"/>
    <mergeCell ref="H63:J63"/>
    <mergeCell ref="H40:J40"/>
    <mergeCell ref="H66:J66"/>
    <mergeCell ref="H19:J19"/>
    <mergeCell ref="H14:J14"/>
    <mergeCell ref="H15:J15"/>
    <mergeCell ref="H16:J16"/>
    <mergeCell ref="H17:J17"/>
    <mergeCell ref="H18:J18"/>
    <mergeCell ref="H21:J21"/>
    <mergeCell ref="H22:J22"/>
    <mergeCell ref="H20:J20"/>
    <mergeCell ref="D14:G14"/>
    <mergeCell ref="A15:C15"/>
    <mergeCell ref="D10:G10"/>
    <mergeCell ref="L5:N5"/>
    <mergeCell ref="H8:J9"/>
    <mergeCell ref="H5:J5"/>
    <mergeCell ref="H6:J6"/>
    <mergeCell ref="L6:N6"/>
    <mergeCell ref="K8:N8"/>
    <mergeCell ref="A7:N7"/>
    <mergeCell ref="A5:E5"/>
    <mergeCell ref="F5:G5"/>
    <mergeCell ref="A8:C9"/>
    <mergeCell ref="H12:J12"/>
    <mergeCell ref="H13:J13"/>
    <mergeCell ref="H10:J10"/>
    <mergeCell ref="H11:J11"/>
    <mergeCell ref="A4:M4"/>
    <mergeCell ref="A29:C29"/>
    <mergeCell ref="D30:G30"/>
    <mergeCell ref="D29:G29"/>
    <mergeCell ref="A25:C25"/>
    <mergeCell ref="D56:G56"/>
    <mergeCell ref="A58:C58"/>
    <mergeCell ref="D58:G58"/>
    <mergeCell ref="D8:G9"/>
    <mergeCell ref="F6:G6"/>
    <mergeCell ref="D12:G12"/>
    <mergeCell ref="D13:G13"/>
    <mergeCell ref="A48:C48"/>
    <mergeCell ref="A12:C12"/>
    <mergeCell ref="A13:C13"/>
    <mergeCell ref="A55:C55"/>
    <mergeCell ref="H51:J51"/>
    <mergeCell ref="A52:C52"/>
    <mergeCell ref="A10:C10"/>
    <mergeCell ref="A11:C11"/>
    <mergeCell ref="D11:G11"/>
    <mergeCell ref="D15:G15"/>
    <mergeCell ref="A14:C14"/>
    <mergeCell ref="A16:C16"/>
    <mergeCell ref="A28:C28"/>
    <mergeCell ref="A41:C41"/>
    <mergeCell ref="A39:C39"/>
    <mergeCell ref="H62:J62"/>
    <mergeCell ref="A62:C62"/>
    <mergeCell ref="H61:J61"/>
    <mergeCell ref="H27:J27"/>
    <mergeCell ref="H28:J28"/>
    <mergeCell ref="D54:G54"/>
    <mergeCell ref="H52:J52"/>
    <mergeCell ref="D51:G51"/>
    <mergeCell ref="H31:J31"/>
    <mergeCell ref="D48:G48"/>
    <mergeCell ref="D52:G52"/>
    <mergeCell ref="D45:G45"/>
    <mergeCell ref="D46:G46"/>
    <mergeCell ref="H29:J29"/>
    <mergeCell ref="H30:J30"/>
    <mergeCell ref="H34:J34"/>
    <mergeCell ref="H32:J32"/>
    <mergeCell ref="A60:C60"/>
    <mergeCell ref="A27:C27"/>
    <mergeCell ref="D62:G62"/>
    <mergeCell ref="D55:G55"/>
    <mergeCell ref="D16:G16"/>
    <mergeCell ref="A21:C21"/>
    <mergeCell ref="A22:C22"/>
    <mergeCell ref="A19:C19"/>
    <mergeCell ref="D22:G22"/>
    <mergeCell ref="D19:G19"/>
    <mergeCell ref="D21:G21"/>
    <mergeCell ref="A17:C17"/>
    <mergeCell ref="D17:G17"/>
    <mergeCell ref="A20:C20"/>
    <mergeCell ref="D20:G20"/>
    <mergeCell ref="H83:J83"/>
    <mergeCell ref="A84:C84"/>
    <mergeCell ref="D84:G84"/>
    <mergeCell ref="H84:J84"/>
    <mergeCell ref="D18:G18"/>
    <mergeCell ref="A18:C18"/>
    <mergeCell ref="D23:G23"/>
    <mergeCell ref="A83:C83"/>
    <mergeCell ref="D83:G83"/>
    <mergeCell ref="D25:G25"/>
    <mergeCell ref="D24:G24"/>
    <mergeCell ref="A24:C24"/>
    <mergeCell ref="D27:G27"/>
    <mergeCell ref="D61:G61"/>
    <mergeCell ref="D64:G64"/>
    <mergeCell ref="A56:C56"/>
    <mergeCell ref="A57:C57"/>
    <mergeCell ref="A53:C53"/>
    <mergeCell ref="A23:C23"/>
    <mergeCell ref="A26:C26"/>
    <mergeCell ref="A45:C45"/>
    <mergeCell ref="D43:G43"/>
    <mergeCell ref="D26:G26"/>
    <mergeCell ref="A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god.plan 637-osnoven</vt:lpstr>
      <vt:lpstr>к-1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2026-02-18T09:44:40Z</dcterms:created>
  <dcterms:modified xsi:type="dcterms:W3CDTF">2026-02-18T14:25:24Z</dcterms:modified>
</cp:coreProperties>
</file>