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I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III квартал 2023'!$A$1:$F$40</definedName>
  </definedNames>
  <calcPr calcId="162913"/>
</workbook>
</file>

<file path=xl/calcChain.xml><?xml version="1.0" encoding="utf-8"?>
<calcChain xmlns="http://schemas.openxmlformats.org/spreadsheetml/2006/main">
  <c r="E28" i="2" l="1"/>
  <c r="F28" i="2" l="1"/>
  <c r="F22" i="2"/>
  <c r="C36" i="2" l="1"/>
  <c r="F29" i="2"/>
  <c r="E29" i="2"/>
  <c r="E27" i="2"/>
  <c r="C27" i="2"/>
  <c r="F27" i="2" s="1"/>
  <c r="D26" i="2"/>
  <c r="F26" i="2" s="1"/>
  <c r="C25" i="2"/>
  <c r="D24" i="2"/>
  <c r="F24" i="2" s="1"/>
  <c r="C24" i="2"/>
  <c r="D23" i="2"/>
  <c r="C23" i="2"/>
  <c r="C21" i="2" s="1"/>
  <c r="E22" i="2"/>
  <c r="F20" i="2"/>
  <c r="E20" i="2"/>
  <c r="E19" i="2" s="1"/>
  <c r="F19" i="2"/>
  <c r="D19" i="2"/>
  <c r="D36" i="2" s="1"/>
  <c r="F36" i="2" s="1"/>
  <c r="C19" i="2"/>
  <c r="F18" i="2"/>
  <c r="E18" i="2"/>
  <c r="D17" i="2"/>
  <c r="F17" i="2" s="1"/>
  <c r="C17" i="2"/>
  <c r="E17" i="2" s="1"/>
  <c r="F16" i="2"/>
  <c r="E16" i="2"/>
  <c r="D15" i="2"/>
  <c r="C15" i="2"/>
  <c r="E15" i="2" s="1"/>
  <c r="F14" i="2"/>
  <c r="D14" i="2"/>
  <c r="C14" i="2"/>
  <c r="E14" i="2" s="1"/>
  <c r="D13" i="2"/>
  <c r="F13" i="2" s="1"/>
  <c r="C13" i="2"/>
  <c r="D12" i="2"/>
  <c r="F12" i="2" s="1"/>
  <c r="C12" i="2"/>
  <c r="E12" i="2" s="1"/>
  <c r="D11" i="2"/>
  <c r="F11" i="2" s="1"/>
  <c r="C11" i="2"/>
  <c r="F10" i="2"/>
  <c r="D10" i="2"/>
  <c r="C10" i="2"/>
  <c r="D9" i="2"/>
  <c r="D34" i="2" s="1"/>
  <c r="D8" i="2"/>
  <c r="D7" i="2" s="1"/>
  <c r="C8" i="2"/>
  <c r="C7" i="2" s="1"/>
  <c r="C33" i="2" s="1"/>
  <c r="F6" i="2"/>
  <c r="E6" i="2"/>
  <c r="F5" i="2"/>
  <c r="E5" i="2"/>
  <c r="F4" i="2"/>
  <c r="E4" i="2"/>
  <c r="D3" i="2"/>
  <c r="F3" i="2" s="1"/>
  <c r="C3" i="2"/>
  <c r="C32" i="2" s="1"/>
  <c r="F1" i="2"/>
  <c r="E1" i="2"/>
  <c r="E10" i="2" l="1"/>
  <c r="F23" i="2"/>
  <c r="E13" i="2"/>
  <c r="F15" i="2"/>
  <c r="E24" i="2"/>
  <c r="E11" i="2"/>
  <c r="F8" i="2"/>
  <c r="C35" i="2"/>
  <c r="E8" i="2"/>
  <c r="E7" i="2" s="1"/>
  <c r="E33" i="2" s="1"/>
  <c r="E3" i="2"/>
  <c r="C9" i="2"/>
  <c r="C34" i="2" s="1"/>
  <c r="F34" i="2" s="1"/>
  <c r="D21" i="2"/>
  <c r="D37" i="2" s="1"/>
  <c r="F37" i="2" s="1"/>
  <c r="E34" i="2"/>
  <c r="F7" i="2"/>
  <c r="D33" i="2"/>
  <c r="F33" i="2" s="1"/>
  <c r="C37" i="2"/>
  <c r="E36" i="2"/>
  <c r="D25" i="2"/>
  <c r="D30" i="2" s="1"/>
  <c r="E26" i="2"/>
  <c r="E25" i="2" s="1"/>
  <c r="D32" i="2"/>
  <c r="D35" i="2"/>
  <c r="F35" i="2" s="1"/>
  <c r="C38" i="2"/>
  <c r="E23" i="2"/>
  <c r="C39" i="2" l="1"/>
  <c r="C30" i="2"/>
  <c r="F30" i="2" s="1"/>
  <c r="F9" i="2"/>
  <c r="F21" i="2"/>
  <c r="E21" i="2"/>
  <c r="E9" i="2"/>
  <c r="E30" i="2"/>
  <c r="F32" i="2"/>
  <c r="E37" i="2"/>
  <c r="E32" i="2"/>
  <c r="F25" i="2"/>
  <c r="D38" i="2"/>
  <c r="F38" i="2" s="1"/>
  <c r="E35" i="2"/>
  <c r="D39" i="2" l="1"/>
  <c r="F39" i="2" s="1"/>
  <c r="E38" i="2"/>
  <c r="E39" i="2" s="1"/>
</calcChain>
</file>

<file path=xl/sharedStrings.xml><?xml version="1.0" encoding="utf-8"?>
<sst xmlns="http://schemas.openxmlformats.org/spreadsheetml/2006/main" count="42" uniqueCount="34">
  <si>
    <t xml:space="preserve">ОЗНАКА </t>
  </si>
  <si>
    <t>ОПИС НА 
КАТЕГОРИЈА/СТАВКА</t>
  </si>
  <si>
    <t>Одобрен буџет на МО за 2023 година со вклучени пренамени
(за сите сметки)</t>
  </si>
  <si>
    <t>Реализација заклучно со 30.09.2023</t>
  </si>
  <si>
    <t>5(3-4)</t>
  </si>
  <si>
    <t>6(4/3)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</si>
  <si>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</si>
  <si>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</si>
  <si>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</si>
  <si>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</si>
  <si>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</si>
  <si>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</si>
  <si>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</si>
  <si>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</si>
  <si>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</si>
  <si>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</si>
  <si>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</si>
  <si>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</si>
  <si>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</si>
  <si>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</si>
  <si>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</si>
  <si>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</si>
  <si>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</si>
  <si>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</si>
  <si>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</si>
  <si>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</si>
  <si>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</si>
  <si>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</si>
  <si>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</si>
  <si>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</si>
  <si>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</si>
  <si>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</si>
  <si>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Вложувања и нефинансиски средства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</si>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</sst>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 wrapText="1"/>
      <protection locked="0"/>
    </xf>
    <xf numFmtId="164" fontId="2" fillId="0" borderId="0" applyFont="0" applyFill="0" applyBorder="0" applyAlignment="0" applyProtection="0"/>
  </cellStyleXfs>
  <cellXfs count="52">
    <xf numFmtId="0" fontId="0" fillId="0" borderId="0" xfId="0"/>
    <xf numFmtId="1" fontId="3" fillId="0" borderId="1" xfId="2" applyNumberFormat="1" applyFont="1" applyFill="1" applyBorder="1" applyAlignment="1">
      <alignment vertical="center" textRotation="90" wrapText="1"/>
      <protection locked="0"/>
    </xf>
    <xf numFmtId="1" fontId="3" fillId="0" borderId="1" xfId="2" applyNumberFormat="1" applyFont="1" applyFill="1" applyBorder="1" applyAlignment="1">
      <alignment horizontal="center" vertical="center" wrapText="1"/>
      <protection locked="0"/>
    </xf>
    <xf numFmtId="4" fontId="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  <protection locked="0"/>
    </xf>
    <xf numFmtId="1" fontId="5" fillId="0" borderId="2" xfId="2" applyNumberFormat="1" applyFont="1" applyFill="1" applyBorder="1" applyAlignment="1">
      <alignment horizontal="center" vertical="center" wrapText="1"/>
      <protection locked="0"/>
    </xf>
    <xf numFmtId="3" fontId="5" fillId="0" borderId="2" xfId="2" applyNumberFormat="1" applyFont="1" applyFill="1" applyBorder="1" applyAlignment="1">
      <alignment horizontal="center" vertical="center"/>
      <protection locked="0"/>
    </xf>
    <xf numFmtId="3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  <protection locked="0"/>
    </xf>
    <xf numFmtId="3" fontId="3" fillId="2" borderId="2" xfId="2" applyNumberFormat="1" applyFont="1" applyFill="1" applyBorder="1" applyAlignment="1">
      <alignment vertical="center" wrapText="1"/>
      <protection locked="0"/>
    </xf>
    <xf numFmtId="10" fontId="3" fillId="2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/>
      <protection locked="0"/>
    </xf>
    <xf numFmtId="0" fontId="4" fillId="3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Fill="1" applyBorder="1" applyAlignment="1">
      <alignment vertical="center" wrapText="1"/>
      <protection locked="0"/>
    </xf>
    <xf numFmtId="10" fontId="3" fillId="0" borderId="2" xfId="2" applyNumberFormat="1" applyFont="1" applyFill="1" applyBorder="1" applyAlignment="1">
      <alignment vertical="center"/>
      <protection locked="0"/>
    </xf>
    <xf numFmtId="3" fontId="4" fillId="0" borderId="0" xfId="3" applyNumberFormat="1" applyFont="1" applyFill="1" applyAlignment="1" applyProtection="1">
      <alignment vertical="center"/>
      <protection locked="0"/>
    </xf>
    <xf numFmtId="3" fontId="4" fillId="0" borderId="0" xfId="2" applyNumberFormat="1" applyFont="1" applyFill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 wrapText="1"/>
      <protection locked="0"/>
    </xf>
    <xf numFmtId="165" fontId="4" fillId="0" borderId="0" xfId="1" applyNumberFormat="1" applyFont="1" applyFill="1" applyAlignment="1" applyProtection="1">
      <alignment vertical="center"/>
      <protection locked="0"/>
    </xf>
    <xf numFmtId="1" fontId="4" fillId="0" borderId="2" xfId="2" applyNumberFormat="1" applyFont="1" applyFill="1" applyBorder="1" applyAlignment="1">
      <alignment vertical="center" wrapText="1"/>
      <protection locked="0"/>
    </xf>
    <xf numFmtId="0" fontId="4" fillId="0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Border="1" applyAlignment="1">
      <alignment vertical="center"/>
      <protection locked="0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1" fontId="4" fillId="0" borderId="2" xfId="2" applyNumberFormat="1" applyFont="1" applyFill="1" applyBorder="1" applyAlignment="1">
      <alignment horizontal="right" vertical="center" wrapText="1"/>
      <protection locked="0"/>
    </xf>
    <xf numFmtId="3" fontId="4" fillId="0" borderId="2" xfId="3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>
      <alignment vertical="center"/>
    </xf>
    <xf numFmtId="43" fontId="4" fillId="0" borderId="0" xfId="1" applyFont="1" applyFill="1" applyAlignment="1" applyProtection="1">
      <alignment vertical="center"/>
      <protection locked="0"/>
    </xf>
    <xf numFmtId="0" fontId="4" fillId="0" borderId="2" xfId="2" applyFont="1" applyFill="1" applyBorder="1" applyAlignment="1">
      <alignment horizontal="right" vertical="center" wrapText="1"/>
      <protection locked="0"/>
    </xf>
    <xf numFmtId="1" fontId="3" fillId="0" borderId="3" xfId="2" applyNumberFormat="1" applyFont="1" applyFill="1" applyBorder="1" applyAlignment="1">
      <alignment vertical="center"/>
      <protection locked="0"/>
    </xf>
    <xf numFmtId="166" fontId="3" fillId="0" borderId="3" xfId="2" applyNumberFormat="1" applyFont="1" applyFill="1" applyBorder="1" applyAlignment="1">
      <alignment horizontal="center" vertical="center" wrapText="1"/>
      <protection locked="0"/>
    </xf>
    <xf numFmtId="3" fontId="3" fillId="0" borderId="3" xfId="2" applyNumberFormat="1" applyFont="1" applyFill="1" applyBorder="1" applyAlignment="1">
      <alignment vertical="center" wrapText="1"/>
      <protection locked="0"/>
    </xf>
    <xf numFmtId="10" fontId="3" fillId="0" borderId="3" xfId="2" applyNumberFormat="1" applyFont="1" applyFill="1" applyBorder="1" applyAlignment="1">
      <alignment vertical="center"/>
      <protection locked="0"/>
    </xf>
    <xf numFmtId="0" fontId="3" fillId="0" borderId="0" xfId="2" applyFont="1" applyFill="1" applyAlignment="1">
      <alignment vertical="center"/>
      <protection locked="0"/>
    </xf>
    <xf numFmtId="1" fontId="4" fillId="0" borderId="1" xfId="2" applyNumberFormat="1" applyFont="1" applyBorder="1" applyAlignment="1">
      <alignment horizontal="center" vertical="center" wrapText="1"/>
      <protection locked="0"/>
    </xf>
    <xf numFmtId="0" fontId="4" fillId="3" borderId="1" xfId="2" applyFont="1" applyFill="1" applyBorder="1" applyAlignment="1">
      <alignment vertical="center" wrapText="1"/>
      <protection locked="0"/>
    </xf>
    <xf numFmtId="3" fontId="4" fillId="0" borderId="1" xfId="2" applyNumberFormat="1" applyFont="1" applyFill="1" applyBorder="1" applyAlignment="1">
      <alignment vertical="center"/>
      <protection locked="0"/>
    </xf>
    <xf numFmtId="10" fontId="4" fillId="0" borderId="1" xfId="2" applyNumberFormat="1" applyFont="1" applyFill="1" applyBorder="1" applyAlignment="1">
      <alignment vertical="center"/>
      <protection locked="0"/>
    </xf>
    <xf numFmtId="1" fontId="4" fillId="0" borderId="2" xfId="2" applyNumberFormat="1" applyFont="1" applyBorder="1" applyAlignment="1">
      <alignment horizontal="center" vertical="center" wrapText="1"/>
      <protection locked="0"/>
    </xf>
    <xf numFmtId="3" fontId="4" fillId="0" borderId="2" xfId="2" applyNumberFormat="1" applyFont="1" applyFill="1" applyBorder="1" applyAlignment="1">
      <alignment vertical="center"/>
      <protection locked="0"/>
    </xf>
    <xf numFmtId="10" fontId="4" fillId="0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center" vertical="center" wrapText="1"/>
      <protection locked="0"/>
    </xf>
    <xf numFmtId="1" fontId="4" fillId="0" borderId="2" xfId="2" applyNumberFormat="1" applyFont="1" applyFill="1" applyBorder="1" applyAlignment="1">
      <alignment horizontal="center" vertical="center" wrapText="1"/>
      <protection locked="0"/>
    </xf>
    <xf numFmtId="43" fontId="3" fillId="0" borderId="0" xfId="2" applyNumberFormat="1" applyFont="1" applyFill="1" applyAlignment="1">
      <alignment vertical="center"/>
      <protection locked="0"/>
    </xf>
    <xf numFmtId="1" fontId="4" fillId="0" borderId="0" xfId="2" applyNumberFormat="1" applyFont="1" applyFill="1" applyAlignment="1">
      <alignment vertical="center"/>
      <protection locked="0"/>
    </xf>
    <xf numFmtId="4" fontId="4" fillId="0" borderId="0" xfId="2" applyNumberFormat="1" applyFont="1" applyFill="1" applyAlignment="1">
      <alignment vertical="center"/>
      <protection locked="0"/>
    </xf>
    <xf numFmtId="1" fontId="4" fillId="0" borderId="4" xfId="2" applyNumberFormat="1" applyFont="1" applyFill="1" applyBorder="1" applyAlignment="1">
      <alignment horizontal="center" vertical="center"/>
      <protection locked="0"/>
    </xf>
    <xf numFmtId="0" fontId="3" fillId="0" borderId="3" xfId="2" applyFont="1" applyFill="1" applyBorder="1" applyAlignment="1">
      <alignment horizontal="center" vertical="center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Budzet\2023%20Budzet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J1" t="str">
            <v xml:space="preserve">Реализација заклучно со 
31.03.2023 година
</v>
          </cell>
          <cell r="L1" t="str">
            <v>Разлика (буџет-реализација)</v>
          </cell>
          <cell r="M1" t="str">
            <v>процент на реализација</v>
          </cell>
        </row>
        <row r="174">
          <cell r="J174">
            <v>0</v>
          </cell>
        </row>
        <row r="403">
          <cell r="J40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7"/>
  <sheetViews>
    <sheetView tabSelected="1" zoomScaleNormal="100" workbookViewId="0">
      <selection activeCell="H9" sqref="H9"/>
    </sheetView>
  </sheetViews>
  <sheetFormatPr defaultRowHeight="15" x14ac:dyDescent="0.25"/>
  <cols>
    <col min="1" max="1" width="4.140625" style="48" customWidth="1"/>
    <col min="2" max="2" width="29.85546875" style="4" customWidth="1"/>
    <col min="3" max="5" width="17.85546875" style="4" customWidth="1"/>
    <col min="6" max="6" width="13.7109375" style="4" bestFit="1" customWidth="1"/>
    <col min="7" max="7" width="9.140625" style="4"/>
    <col min="8" max="8" width="22.140625" style="4" customWidth="1"/>
    <col min="9" max="9" width="9.140625" style="4"/>
    <col min="10" max="10" width="17.5703125" style="4" bestFit="1" customWidth="1"/>
    <col min="11" max="11" width="11.28515625" style="4" bestFit="1" customWidth="1"/>
    <col min="12" max="12" width="10.140625" style="4" bestFit="1" customWidth="1"/>
    <col min="13" max="256" width="9.140625" style="4"/>
    <col min="257" max="257" width="4.140625" style="4" customWidth="1"/>
    <col min="258" max="258" width="29.85546875" style="4" customWidth="1"/>
    <col min="259" max="261" width="17.85546875" style="4" customWidth="1"/>
    <col min="262" max="262" width="12.42578125" style="4" bestFit="1" customWidth="1"/>
    <col min="263" max="263" width="9.140625" style="4"/>
    <col min="264" max="264" width="14.42578125" style="4" customWidth="1"/>
    <col min="265" max="265" width="9.140625" style="4"/>
    <col min="266" max="266" width="10.5703125" style="4" bestFit="1" customWidth="1"/>
    <col min="267" max="267" width="11.28515625" style="4" bestFit="1" customWidth="1"/>
    <col min="268" max="268" width="10.140625" style="4" bestFit="1" customWidth="1"/>
    <col min="269" max="512" width="9.140625" style="4"/>
    <col min="513" max="513" width="4.140625" style="4" customWidth="1"/>
    <col min="514" max="514" width="29.85546875" style="4" customWidth="1"/>
    <col min="515" max="517" width="17.85546875" style="4" customWidth="1"/>
    <col min="518" max="518" width="12.42578125" style="4" bestFit="1" customWidth="1"/>
    <col min="519" max="519" width="9.140625" style="4"/>
    <col min="520" max="520" width="14.42578125" style="4" customWidth="1"/>
    <col min="521" max="521" width="9.140625" style="4"/>
    <col min="522" max="522" width="10.5703125" style="4" bestFit="1" customWidth="1"/>
    <col min="523" max="523" width="11.28515625" style="4" bestFit="1" customWidth="1"/>
    <col min="524" max="524" width="10.140625" style="4" bestFit="1" customWidth="1"/>
    <col min="525" max="768" width="9.140625" style="4"/>
    <col min="769" max="769" width="4.140625" style="4" customWidth="1"/>
    <col min="770" max="770" width="29.85546875" style="4" customWidth="1"/>
    <col min="771" max="773" width="17.85546875" style="4" customWidth="1"/>
    <col min="774" max="774" width="12.42578125" style="4" bestFit="1" customWidth="1"/>
    <col min="775" max="775" width="9.140625" style="4"/>
    <col min="776" max="776" width="14.42578125" style="4" customWidth="1"/>
    <col min="777" max="777" width="9.140625" style="4"/>
    <col min="778" max="778" width="10.5703125" style="4" bestFit="1" customWidth="1"/>
    <col min="779" max="779" width="11.28515625" style="4" bestFit="1" customWidth="1"/>
    <col min="780" max="780" width="10.140625" style="4" bestFit="1" customWidth="1"/>
    <col min="781" max="1024" width="9.140625" style="4"/>
    <col min="1025" max="1025" width="4.140625" style="4" customWidth="1"/>
    <col min="1026" max="1026" width="29.85546875" style="4" customWidth="1"/>
    <col min="1027" max="1029" width="17.85546875" style="4" customWidth="1"/>
    <col min="1030" max="1030" width="12.42578125" style="4" bestFit="1" customWidth="1"/>
    <col min="1031" max="1031" width="9.140625" style="4"/>
    <col min="1032" max="1032" width="14.42578125" style="4" customWidth="1"/>
    <col min="1033" max="1033" width="9.140625" style="4"/>
    <col min="1034" max="1034" width="10.5703125" style="4" bestFit="1" customWidth="1"/>
    <col min="1035" max="1035" width="11.28515625" style="4" bestFit="1" customWidth="1"/>
    <col min="1036" max="1036" width="10.140625" style="4" bestFit="1" customWidth="1"/>
    <col min="1037" max="1280" width="9.140625" style="4"/>
    <col min="1281" max="1281" width="4.140625" style="4" customWidth="1"/>
    <col min="1282" max="1282" width="29.85546875" style="4" customWidth="1"/>
    <col min="1283" max="1285" width="17.85546875" style="4" customWidth="1"/>
    <col min="1286" max="1286" width="12.42578125" style="4" bestFit="1" customWidth="1"/>
    <col min="1287" max="1287" width="9.140625" style="4"/>
    <col min="1288" max="1288" width="14.42578125" style="4" customWidth="1"/>
    <col min="1289" max="1289" width="9.140625" style="4"/>
    <col min="1290" max="1290" width="10.5703125" style="4" bestFit="1" customWidth="1"/>
    <col min="1291" max="1291" width="11.28515625" style="4" bestFit="1" customWidth="1"/>
    <col min="1292" max="1292" width="10.140625" style="4" bestFit="1" customWidth="1"/>
    <col min="1293" max="1536" width="9.140625" style="4"/>
    <col min="1537" max="1537" width="4.140625" style="4" customWidth="1"/>
    <col min="1538" max="1538" width="29.85546875" style="4" customWidth="1"/>
    <col min="1539" max="1541" width="17.85546875" style="4" customWidth="1"/>
    <col min="1542" max="1542" width="12.42578125" style="4" bestFit="1" customWidth="1"/>
    <col min="1543" max="1543" width="9.140625" style="4"/>
    <col min="1544" max="1544" width="14.42578125" style="4" customWidth="1"/>
    <col min="1545" max="1545" width="9.140625" style="4"/>
    <col min="1546" max="1546" width="10.5703125" style="4" bestFit="1" customWidth="1"/>
    <col min="1547" max="1547" width="11.28515625" style="4" bestFit="1" customWidth="1"/>
    <col min="1548" max="1548" width="10.140625" style="4" bestFit="1" customWidth="1"/>
    <col min="1549" max="1792" width="9.140625" style="4"/>
    <col min="1793" max="1793" width="4.140625" style="4" customWidth="1"/>
    <col min="1794" max="1794" width="29.85546875" style="4" customWidth="1"/>
    <col min="1795" max="1797" width="17.85546875" style="4" customWidth="1"/>
    <col min="1798" max="1798" width="12.42578125" style="4" bestFit="1" customWidth="1"/>
    <col min="1799" max="1799" width="9.140625" style="4"/>
    <col min="1800" max="1800" width="14.42578125" style="4" customWidth="1"/>
    <col min="1801" max="1801" width="9.140625" style="4"/>
    <col min="1802" max="1802" width="10.5703125" style="4" bestFit="1" customWidth="1"/>
    <col min="1803" max="1803" width="11.28515625" style="4" bestFit="1" customWidth="1"/>
    <col min="1804" max="1804" width="10.140625" style="4" bestFit="1" customWidth="1"/>
    <col min="1805" max="2048" width="9.140625" style="4"/>
    <col min="2049" max="2049" width="4.140625" style="4" customWidth="1"/>
    <col min="2050" max="2050" width="29.85546875" style="4" customWidth="1"/>
    <col min="2051" max="2053" width="17.85546875" style="4" customWidth="1"/>
    <col min="2054" max="2054" width="12.42578125" style="4" bestFit="1" customWidth="1"/>
    <col min="2055" max="2055" width="9.140625" style="4"/>
    <col min="2056" max="2056" width="14.42578125" style="4" customWidth="1"/>
    <col min="2057" max="2057" width="9.140625" style="4"/>
    <col min="2058" max="2058" width="10.5703125" style="4" bestFit="1" customWidth="1"/>
    <col min="2059" max="2059" width="11.28515625" style="4" bestFit="1" customWidth="1"/>
    <col min="2060" max="2060" width="10.140625" style="4" bestFit="1" customWidth="1"/>
    <col min="2061" max="2304" width="9.140625" style="4"/>
    <col min="2305" max="2305" width="4.140625" style="4" customWidth="1"/>
    <col min="2306" max="2306" width="29.85546875" style="4" customWidth="1"/>
    <col min="2307" max="2309" width="17.85546875" style="4" customWidth="1"/>
    <col min="2310" max="2310" width="12.42578125" style="4" bestFit="1" customWidth="1"/>
    <col min="2311" max="2311" width="9.140625" style="4"/>
    <col min="2312" max="2312" width="14.42578125" style="4" customWidth="1"/>
    <col min="2313" max="2313" width="9.140625" style="4"/>
    <col min="2314" max="2314" width="10.5703125" style="4" bestFit="1" customWidth="1"/>
    <col min="2315" max="2315" width="11.28515625" style="4" bestFit="1" customWidth="1"/>
    <col min="2316" max="2316" width="10.140625" style="4" bestFit="1" customWidth="1"/>
    <col min="2317" max="2560" width="9.140625" style="4"/>
    <col min="2561" max="2561" width="4.140625" style="4" customWidth="1"/>
    <col min="2562" max="2562" width="29.85546875" style="4" customWidth="1"/>
    <col min="2563" max="2565" width="17.85546875" style="4" customWidth="1"/>
    <col min="2566" max="2566" width="12.42578125" style="4" bestFit="1" customWidth="1"/>
    <col min="2567" max="2567" width="9.140625" style="4"/>
    <col min="2568" max="2568" width="14.42578125" style="4" customWidth="1"/>
    <col min="2569" max="2569" width="9.140625" style="4"/>
    <col min="2570" max="2570" width="10.5703125" style="4" bestFit="1" customWidth="1"/>
    <col min="2571" max="2571" width="11.28515625" style="4" bestFit="1" customWidth="1"/>
    <col min="2572" max="2572" width="10.140625" style="4" bestFit="1" customWidth="1"/>
    <col min="2573" max="2816" width="9.140625" style="4"/>
    <col min="2817" max="2817" width="4.140625" style="4" customWidth="1"/>
    <col min="2818" max="2818" width="29.85546875" style="4" customWidth="1"/>
    <col min="2819" max="2821" width="17.85546875" style="4" customWidth="1"/>
    <col min="2822" max="2822" width="12.42578125" style="4" bestFit="1" customWidth="1"/>
    <col min="2823" max="2823" width="9.140625" style="4"/>
    <col min="2824" max="2824" width="14.42578125" style="4" customWidth="1"/>
    <col min="2825" max="2825" width="9.140625" style="4"/>
    <col min="2826" max="2826" width="10.5703125" style="4" bestFit="1" customWidth="1"/>
    <col min="2827" max="2827" width="11.28515625" style="4" bestFit="1" customWidth="1"/>
    <col min="2828" max="2828" width="10.140625" style="4" bestFit="1" customWidth="1"/>
    <col min="2829" max="3072" width="9.140625" style="4"/>
    <col min="3073" max="3073" width="4.140625" style="4" customWidth="1"/>
    <col min="3074" max="3074" width="29.85546875" style="4" customWidth="1"/>
    <col min="3075" max="3077" width="17.85546875" style="4" customWidth="1"/>
    <col min="3078" max="3078" width="12.42578125" style="4" bestFit="1" customWidth="1"/>
    <col min="3079" max="3079" width="9.140625" style="4"/>
    <col min="3080" max="3080" width="14.42578125" style="4" customWidth="1"/>
    <col min="3081" max="3081" width="9.140625" style="4"/>
    <col min="3082" max="3082" width="10.5703125" style="4" bestFit="1" customWidth="1"/>
    <col min="3083" max="3083" width="11.28515625" style="4" bestFit="1" customWidth="1"/>
    <col min="3084" max="3084" width="10.140625" style="4" bestFit="1" customWidth="1"/>
    <col min="3085" max="3328" width="9.140625" style="4"/>
    <col min="3329" max="3329" width="4.140625" style="4" customWidth="1"/>
    <col min="3330" max="3330" width="29.85546875" style="4" customWidth="1"/>
    <col min="3331" max="3333" width="17.85546875" style="4" customWidth="1"/>
    <col min="3334" max="3334" width="12.42578125" style="4" bestFit="1" customWidth="1"/>
    <col min="3335" max="3335" width="9.140625" style="4"/>
    <col min="3336" max="3336" width="14.42578125" style="4" customWidth="1"/>
    <col min="3337" max="3337" width="9.140625" style="4"/>
    <col min="3338" max="3338" width="10.5703125" style="4" bestFit="1" customWidth="1"/>
    <col min="3339" max="3339" width="11.28515625" style="4" bestFit="1" customWidth="1"/>
    <col min="3340" max="3340" width="10.140625" style="4" bestFit="1" customWidth="1"/>
    <col min="3341" max="3584" width="9.140625" style="4"/>
    <col min="3585" max="3585" width="4.140625" style="4" customWidth="1"/>
    <col min="3586" max="3586" width="29.85546875" style="4" customWidth="1"/>
    <col min="3587" max="3589" width="17.85546875" style="4" customWidth="1"/>
    <col min="3590" max="3590" width="12.42578125" style="4" bestFit="1" customWidth="1"/>
    <col min="3591" max="3591" width="9.140625" style="4"/>
    <col min="3592" max="3592" width="14.42578125" style="4" customWidth="1"/>
    <col min="3593" max="3593" width="9.140625" style="4"/>
    <col min="3594" max="3594" width="10.5703125" style="4" bestFit="1" customWidth="1"/>
    <col min="3595" max="3595" width="11.28515625" style="4" bestFit="1" customWidth="1"/>
    <col min="3596" max="3596" width="10.140625" style="4" bestFit="1" customWidth="1"/>
    <col min="3597" max="3840" width="9.140625" style="4"/>
    <col min="3841" max="3841" width="4.140625" style="4" customWidth="1"/>
    <col min="3842" max="3842" width="29.85546875" style="4" customWidth="1"/>
    <col min="3843" max="3845" width="17.85546875" style="4" customWidth="1"/>
    <col min="3846" max="3846" width="12.42578125" style="4" bestFit="1" customWidth="1"/>
    <col min="3847" max="3847" width="9.140625" style="4"/>
    <col min="3848" max="3848" width="14.42578125" style="4" customWidth="1"/>
    <col min="3849" max="3849" width="9.140625" style="4"/>
    <col min="3850" max="3850" width="10.5703125" style="4" bestFit="1" customWidth="1"/>
    <col min="3851" max="3851" width="11.28515625" style="4" bestFit="1" customWidth="1"/>
    <col min="3852" max="3852" width="10.140625" style="4" bestFit="1" customWidth="1"/>
    <col min="3853" max="4096" width="9.140625" style="4"/>
    <col min="4097" max="4097" width="4.140625" style="4" customWidth="1"/>
    <col min="4098" max="4098" width="29.85546875" style="4" customWidth="1"/>
    <col min="4099" max="4101" width="17.85546875" style="4" customWidth="1"/>
    <col min="4102" max="4102" width="12.42578125" style="4" bestFit="1" customWidth="1"/>
    <col min="4103" max="4103" width="9.140625" style="4"/>
    <col min="4104" max="4104" width="14.42578125" style="4" customWidth="1"/>
    <col min="4105" max="4105" width="9.140625" style="4"/>
    <col min="4106" max="4106" width="10.5703125" style="4" bestFit="1" customWidth="1"/>
    <col min="4107" max="4107" width="11.28515625" style="4" bestFit="1" customWidth="1"/>
    <col min="4108" max="4108" width="10.140625" style="4" bestFit="1" customWidth="1"/>
    <col min="4109" max="4352" width="9.140625" style="4"/>
    <col min="4353" max="4353" width="4.140625" style="4" customWidth="1"/>
    <col min="4354" max="4354" width="29.85546875" style="4" customWidth="1"/>
    <col min="4355" max="4357" width="17.85546875" style="4" customWidth="1"/>
    <col min="4358" max="4358" width="12.42578125" style="4" bestFit="1" customWidth="1"/>
    <col min="4359" max="4359" width="9.140625" style="4"/>
    <col min="4360" max="4360" width="14.42578125" style="4" customWidth="1"/>
    <col min="4361" max="4361" width="9.140625" style="4"/>
    <col min="4362" max="4362" width="10.5703125" style="4" bestFit="1" customWidth="1"/>
    <col min="4363" max="4363" width="11.28515625" style="4" bestFit="1" customWidth="1"/>
    <col min="4364" max="4364" width="10.140625" style="4" bestFit="1" customWidth="1"/>
    <col min="4365" max="4608" width="9.140625" style="4"/>
    <col min="4609" max="4609" width="4.140625" style="4" customWidth="1"/>
    <col min="4610" max="4610" width="29.85546875" style="4" customWidth="1"/>
    <col min="4611" max="4613" width="17.85546875" style="4" customWidth="1"/>
    <col min="4614" max="4614" width="12.42578125" style="4" bestFit="1" customWidth="1"/>
    <col min="4615" max="4615" width="9.140625" style="4"/>
    <col min="4616" max="4616" width="14.42578125" style="4" customWidth="1"/>
    <col min="4617" max="4617" width="9.140625" style="4"/>
    <col min="4618" max="4618" width="10.5703125" style="4" bestFit="1" customWidth="1"/>
    <col min="4619" max="4619" width="11.28515625" style="4" bestFit="1" customWidth="1"/>
    <col min="4620" max="4620" width="10.140625" style="4" bestFit="1" customWidth="1"/>
    <col min="4621" max="4864" width="9.140625" style="4"/>
    <col min="4865" max="4865" width="4.140625" style="4" customWidth="1"/>
    <col min="4866" max="4866" width="29.85546875" style="4" customWidth="1"/>
    <col min="4867" max="4869" width="17.85546875" style="4" customWidth="1"/>
    <col min="4870" max="4870" width="12.42578125" style="4" bestFit="1" customWidth="1"/>
    <col min="4871" max="4871" width="9.140625" style="4"/>
    <col min="4872" max="4872" width="14.42578125" style="4" customWidth="1"/>
    <col min="4873" max="4873" width="9.140625" style="4"/>
    <col min="4874" max="4874" width="10.5703125" style="4" bestFit="1" customWidth="1"/>
    <col min="4875" max="4875" width="11.28515625" style="4" bestFit="1" customWidth="1"/>
    <col min="4876" max="4876" width="10.140625" style="4" bestFit="1" customWidth="1"/>
    <col min="4877" max="5120" width="9.140625" style="4"/>
    <col min="5121" max="5121" width="4.140625" style="4" customWidth="1"/>
    <col min="5122" max="5122" width="29.85546875" style="4" customWidth="1"/>
    <col min="5123" max="5125" width="17.85546875" style="4" customWidth="1"/>
    <col min="5126" max="5126" width="12.42578125" style="4" bestFit="1" customWidth="1"/>
    <col min="5127" max="5127" width="9.140625" style="4"/>
    <col min="5128" max="5128" width="14.42578125" style="4" customWidth="1"/>
    <col min="5129" max="5129" width="9.140625" style="4"/>
    <col min="5130" max="5130" width="10.5703125" style="4" bestFit="1" customWidth="1"/>
    <col min="5131" max="5131" width="11.28515625" style="4" bestFit="1" customWidth="1"/>
    <col min="5132" max="5132" width="10.140625" style="4" bestFit="1" customWidth="1"/>
    <col min="5133" max="5376" width="9.140625" style="4"/>
    <col min="5377" max="5377" width="4.140625" style="4" customWidth="1"/>
    <col min="5378" max="5378" width="29.85546875" style="4" customWidth="1"/>
    <col min="5379" max="5381" width="17.85546875" style="4" customWidth="1"/>
    <col min="5382" max="5382" width="12.42578125" style="4" bestFit="1" customWidth="1"/>
    <col min="5383" max="5383" width="9.140625" style="4"/>
    <col min="5384" max="5384" width="14.42578125" style="4" customWidth="1"/>
    <col min="5385" max="5385" width="9.140625" style="4"/>
    <col min="5386" max="5386" width="10.5703125" style="4" bestFit="1" customWidth="1"/>
    <col min="5387" max="5387" width="11.28515625" style="4" bestFit="1" customWidth="1"/>
    <col min="5388" max="5388" width="10.140625" style="4" bestFit="1" customWidth="1"/>
    <col min="5389" max="5632" width="9.140625" style="4"/>
    <col min="5633" max="5633" width="4.140625" style="4" customWidth="1"/>
    <col min="5634" max="5634" width="29.85546875" style="4" customWidth="1"/>
    <col min="5635" max="5637" width="17.85546875" style="4" customWidth="1"/>
    <col min="5638" max="5638" width="12.42578125" style="4" bestFit="1" customWidth="1"/>
    <col min="5639" max="5639" width="9.140625" style="4"/>
    <col min="5640" max="5640" width="14.42578125" style="4" customWidth="1"/>
    <col min="5641" max="5641" width="9.140625" style="4"/>
    <col min="5642" max="5642" width="10.5703125" style="4" bestFit="1" customWidth="1"/>
    <col min="5643" max="5643" width="11.28515625" style="4" bestFit="1" customWidth="1"/>
    <col min="5644" max="5644" width="10.140625" style="4" bestFit="1" customWidth="1"/>
    <col min="5645" max="5888" width="9.140625" style="4"/>
    <col min="5889" max="5889" width="4.140625" style="4" customWidth="1"/>
    <col min="5890" max="5890" width="29.85546875" style="4" customWidth="1"/>
    <col min="5891" max="5893" width="17.85546875" style="4" customWidth="1"/>
    <col min="5894" max="5894" width="12.42578125" style="4" bestFit="1" customWidth="1"/>
    <col min="5895" max="5895" width="9.140625" style="4"/>
    <col min="5896" max="5896" width="14.42578125" style="4" customWidth="1"/>
    <col min="5897" max="5897" width="9.140625" style="4"/>
    <col min="5898" max="5898" width="10.5703125" style="4" bestFit="1" customWidth="1"/>
    <col min="5899" max="5899" width="11.28515625" style="4" bestFit="1" customWidth="1"/>
    <col min="5900" max="5900" width="10.140625" style="4" bestFit="1" customWidth="1"/>
    <col min="5901" max="6144" width="9.140625" style="4"/>
    <col min="6145" max="6145" width="4.140625" style="4" customWidth="1"/>
    <col min="6146" max="6146" width="29.85546875" style="4" customWidth="1"/>
    <col min="6147" max="6149" width="17.85546875" style="4" customWidth="1"/>
    <col min="6150" max="6150" width="12.42578125" style="4" bestFit="1" customWidth="1"/>
    <col min="6151" max="6151" width="9.140625" style="4"/>
    <col min="6152" max="6152" width="14.42578125" style="4" customWidth="1"/>
    <col min="6153" max="6153" width="9.140625" style="4"/>
    <col min="6154" max="6154" width="10.5703125" style="4" bestFit="1" customWidth="1"/>
    <col min="6155" max="6155" width="11.28515625" style="4" bestFit="1" customWidth="1"/>
    <col min="6156" max="6156" width="10.140625" style="4" bestFit="1" customWidth="1"/>
    <col min="6157" max="6400" width="9.140625" style="4"/>
    <col min="6401" max="6401" width="4.140625" style="4" customWidth="1"/>
    <col min="6402" max="6402" width="29.85546875" style="4" customWidth="1"/>
    <col min="6403" max="6405" width="17.85546875" style="4" customWidth="1"/>
    <col min="6406" max="6406" width="12.42578125" style="4" bestFit="1" customWidth="1"/>
    <col min="6407" max="6407" width="9.140625" style="4"/>
    <col min="6408" max="6408" width="14.42578125" style="4" customWidth="1"/>
    <col min="6409" max="6409" width="9.140625" style="4"/>
    <col min="6410" max="6410" width="10.5703125" style="4" bestFit="1" customWidth="1"/>
    <col min="6411" max="6411" width="11.28515625" style="4" bestFit="1" customWidth="1"/>
    <col min="6412" max="6412" width="10.140625" style="4" bestFit="1" customWidth="1"/>
    <col min="6413" max="6656" width="9.140625" style="4"/>
    <col min="6657" max="6657" width="4.140625" style="4" customWidth="1"/>
    <col min="6658" max="6658" width="29.85546875" style="4" customWidth="1"/>
    <col min="6659" max="6661" width="17.85546875" style="4" customWidth="1"/>
    <col min="6662" max="6662" width="12.42578125" style="4" bestFit="1" customWidth="1"/>
    <col min="6663" max="6663" width="9.140625" style="4"/>
    <col min="6664" max="6664" width="14.42578125" style="4" customWidth="1"/>
    <col min="6665" max="6665" width="9.140625" style="4"/>
    <col min="6666" max="6666" width="10.5703125" style="4" bestFit="1" customWidth="1"/>
    <col min="6667" max="6667" width="11.28515625" style="4" bestFit="1" customWidth="1"/>
    <col min="6668" max="6668" width="10.140625" style="4" bestFit="1" customWidth="1"/>
    <col min="6669" max="6912" width="9.140625" style="4"/>
    <col min="6913" max="6913" width="4.140625" style="4" customWidth="1"/>
    <col min="6914" max="6914" width="29.85546875" style="4" customWidth="1"/>
    <col min="6915" max="6917" width="17.85546875" style="4" customWidth="1"/>
    <col min="6918" max="6918" width="12.42578125" style="4" bestFit="1" customWidth="1"/>
    <col min="6919" max="6919" width="9.140625" style="4"/>
    <col min="6920" max="6920" width="14.42578125" style="4" customWidth="1"/>
    <col min="6921" max="6921" width="9.140625" style="4"/>
    <col min="6922" max="6922" width="10.5703125" style="4" bestFit="1" customWidth="1"/>
    <col min="6923" max="6923" width="11.28515625" style="4" bestFit="1" customWidth="1"/>
    <col min="6924" max="6924" width="10.140625" style="4" bestFit="1" customWidth="1"/>
    <col min="6925" max="7168" width="9.140625" style="4"/>
    <col min="7169" max="7169" width="4.140625" style="4" customWidth="1"/>
    <col min="7170" max="7170" width="29.85546875" style="4" customWidth="1"/>
    <col min="7171" max="7173" width="17.85546875" style="4" customWidth="1"/>
    <col min="7174" max="7174" width="12.42578125" style="4" bestFit="1" customWidth="1"/>
    <col min="7175" max="7175" width="9.140625" style="4"/>
    <col min="7176" max="7176" width="14.42578125" style="4" customWidth="1"/>
    <col min="7177" max="7177" width="9.140625" style="4"/>
    <col min="7178" max="7178" width="10.5703125" style="4" bestFit="1" customWidth="1"/>
    <col min="7179" max="7179" width="11.28515625" style="4" bestFit="1" customWidth="1"/>
    <col min="7180" max="7180" width="10.140625" style="4" bestFit="1" customWidth="1"/>
    <col min="7181" max="7424" width="9.140625" style="4"/>
    <col min="7425" max="7425" width="4.140625" style="4" customWidth="1"/>
    <col min="7426" max="7426" width="29.85546875" style="4" customWidth="1"/>
    <col min="7427" max="7429" width="17.85546875" style="4" customWidth="1"/>
    <col min="7430" max="7430" width="12.42578125" style="4" bestFit="1" customWidth="1"/>
    <col min="7431" max="7431" width="9.140625" style="4"/>
    <col min="7432" max="7432" width="14.42578125" style="4" customWidth="1"/>
    <col min="7433" max="7433" width="9.140625" style="4"/>
    <col min="7434" max="7434" width="10.5703125" style="4" bestFit="1" customWidth="1"/>
    <col min="7435" max="7435" width="11.28515625" style="4" bestFit="1" customWidth="1"/>
    <col min="7436" max="7436" width="10.140625" style="4" bestFit="1" customWidth="1"/>
    <col min="7437" max="7680" width="9.140625" style="4"/>
    <col min="7681" max="7681" width="4.140625" style="4" customWidth="1"/>
    <col min="7682" max="7682" width="29.85546875" style="4" customWidth="1"/>
    <col min="7683" max="7685" width="17.85546875" style="4" customWidth="1"/>
    <col min="7686" max="7686" width="12.42578125" style="4" bestFit="1" customWidth="1"/>
    <col min="7687" max="7687" width="9.140625" style="4"/>
    <col min="7688" max="7688" width="14.42578125" style="4" customWidth="1"/>
    <col min="7689" max="7689" width="9.140625" style="4"/>
    <col min="7690" max="7690" width="10.5703125" style="4" bestFit="1" customWidth="1"/>
    <col min="7691" max="7691" width="11.28515625" style="4" bestFit="1" customWidth="1"/>
    <col min="7692" max="7692" width="10.140625" style="4" bestFit="1" customWidth="1"/>
    <col min="7693" max="7936" width="9.140625" style="4"/>
    <col min="7937" max="7937" width="4.140625" style="4" customWidth="1"/>
    <col min="7938" max="7938" width="29.85546875" style="4" customWidth="1"/>
    <col min="7939" max="7941" width="17.85546875" style="4" customWidth="1"/>
    <col min="7942" max="7942" width="12.42578125" style="4" bestFit="1" customWidth="1"/>
    <col min="7943" max="7943" width="9.140625" style="4"/>
    <col min="7944" max="7944" width="14.42578125" style="4" customWidth="1"/>
    <col min="7945" max="7945" width="9.140625" style="4"/>
    <col min="7946" max="7946" width="10.5703125" style="4" bestFit="1" customWidth="1"/>
    <col min="7947" max="7947" width="11.28515625" style="4" bestFit="1" customWidth="1"/>
    <col min="7948" max="7948" width="10.140625" style="4" bestFit="1" customWidth="1"/>
    <col min="7949" max="8192" width="9.140625" style="4"/>
    <col min="8193" max="8193" width="4.140625" style="4" customWidth="1"/>
    <col min="8194" max="8194" width="29.85546875" style="4" customWidth="1"/>
    <col min="8195" max="8197" width="17.85546875" style="4" customWidth="1"/>
    <col min="8198" max="8198" width="12.42578125" style="4" bestFit="1" customWidth="1"/>
    <col min="8199" max="8199" width="9.140625" style="4"/>
    <col min="8200" max="8200" width="14.42578125" style="4" customWidth="1"/>
    <col min="8201" max="8201" width="9.140625" style="4"/>
    <col min="8202" max="8202" width="10.5703125" style="4" bestFit="1" customWidth="1"/>
    <col min="8203" max="8203" width="11.28515625" style="4" bestFit="1" customWidth="1"/>
    <col min="8204" max="8204" width="10.140625" style="4" bestFit="1" customWidth="1"/>
    <col min="8205" max="8448" width="9.140625" style="4"/>
    <col min="8449" max="8449" width="4.140625" style="4" customWidth="1"/>
    <col min="8450" max="8450" width="29.85546875" style="4" customWidth="1"/>
    <col min="8451" max="8453" width="17.85546875" style="4" customWidth="1"/>
    <col min="8454" max="8454" width="12.42578125" style="4" bestFit="1" customWidth="1"/>
    <col min="8455" max="8455" width="9.140625" style="4"/>
    <col min="8456" max="8456" width="14.42578125" style="4" customWidth="1"/>
    <col min="8457" max="8457" width="9.140625" style="4"/>
    <col min="8458" max="8458" width="10.5703125" style="4" bestFit="1" customWidth="1"/>
    <col min="8459" max="8459" width="11.28515625" style="4" bestFit="1" customWidth="1"/>
    <col min="8460" max="8460" width="10.140625" style="4" bestFit="1" customWidth="1"/>
    <col min="8461" max="8704" width="9.140625" style="4"/>
    <col min="8705" max="8705" width="4.140625" style="4" customWidth="1"/>
    <col min="8706" max="8706" width="29.85546875" style="4" customWidth="1"/>
    <col min="8707" max="8709" width="17.85546875" style="4" customWidth="1"/>
    <col min="8710" max="8710" width="12.42578125" style="4" bestFit="1" customWidth="1"/>
    <col min="8711" max="8711" width="9.140625" style="4"/>
    <col min="8712" max="8712" width="14.42578125" style="4" customWidth="1"/>
    <col min="8713" max="8713" width="9.140625" style="4"/>
    <col min="8714" max="8714" width="10.5703125" style="4" bestFit="1" customWidth="1"/>
    <col min="8715" max="8715" width="11.28515625" style="4" bestFit="1" customWidth="1"/>
    <col min="8716" max="8716" width="10.140625" style="4" bestFit="1" customWidth="1"/>
    <col min="8717" max="8960" width="9.140625" style="4"/>
    <col min="8961" max="8961" width="4.140625" style="4" customWidth="1"/>
    <col min="8962" max="8962" width="29.85546875" style="4" customWidth="1"/>
    <col min="8963" max="8965" width="17.85546875" style="4" customWidth="1"/>
    <col min="8966" max="8966" width="12.42578125" style="4" bestFit="1" customWidth="1"/>
    <col min="8967" max="8967" width="9.140625" style="4"/>
    <col min="8968" max="8968" width="14.42578125" style="4" customWidth="1"/>
    <col min="8969" max="8969" width="9.140625" style="4"/>
    <col min="8970" max="8970" width="10.5703125" style="4" bestFit="1" customWidth="1"/>
    <col min="8971" max="8971" width="11.28515625" style="4" bestFit="1" customWidth="1"/>
    <col min="8972" max="8972" width="10.140625" style="4" bestFit="1" customWidth="1"/>
    <col min="8973" max="9216" width="9.140625" style="4"/>
    <col min="9217" max="9217" width="4.140625" style="4" customWidth="1"/>
    <col min="9218" max="9218" width="29.85546875" style="4" customWidth="1"/>
    <col min="9219" max="9221" width="17.85546875" style="4" customWidth="1"/>
    <col min="9222" max="9222" width="12.42578125" style="4" bestFit="1" customWidth="1"/>
    <col min="9223" max="9223" width="9.140625" style="4"/>
    <col min="9224" max="9224" width="14.42578125" style="4" customWidth="1"/>
    <col min="9225" max="9225" width="9.140625" style="4"/>
    <col min="9226" max="9226" width="10.5703125" style="4" bestFit="1" customWidth="1"/>
    <col min="9227" max="9227" width="11.28515625" style="4" bestFit="1" customWidth="1"/>
    <col min="9228" max="9228" width="10.140625" style="4" bestFit="1" customWidth="1"/>
    <col min="9229" max="9472" width="9.140625" style="4"/>
    <col min="9473" max="9473" width="4.140625" style="4" customWidth="1"/>
    <col min="9474" max="9474" width="29.85546875" style="4" customWidth="1"/>
    <col min="9475" max="9477" width="17.85546875" style="4" customWidth="1"/>
    <col min="9478" max="9478" width="12.42578125" style="4" bestFit="1" customWidth="1"/>
    <col min="9479" max="9479" width="9.140625" style="4"/>
    <col min="9480" max="9480" width="14.42578125" style="4" customWidth="1"/>
    <col min="9481" max="9481" width="9.140625" style="4"/>
    <col min="9482" max="9482" width="10.5703125" style="4" bestFit="1" customWidth="1"/>
    <col min="9483" max="9483" width="11.28515625" style="4" bestFit="1" customWidth="1"/>
    <col min="9484" max="9484" width="10.140625" style="4" bestFit="1" customWidth="1"/>
    <col min="9485" max="9728" width="9.140625" style="4"/>
    <col min="9729" max="9729" width="4.140625" style="4" customWidth="1"/>
    <col min="9730" max="9730" width="29.85546875" style="4" customWidth="1"/>
    <col min="9731" max="9733" width="17.85546875" style="4" customWidth="1"/>
    <col min="9734" max="9734" width="12.42578125" style="4" bestFit="1" customWidth="1"/>
    <col min="9735" max="9735" width="9.140625" style="4"/>
    <col min="9736" max="9736" width="14.42578125" style="4" customWidth="1"/>
    <col min="9737" max="9737" width="9.140625" style="4"/>
    <col min="9738" max="9738" width="10.5703125" style="4" bestFit="1" customWidth="1"/>
    <col min="9739" max="9739" width="11.28515625" style="4" bestFit="1" customWidth="1"/>
    <col min="9740" max="9740" width="10.140625" style="4" bestFit="1" customWidth="1"/>
    <col min="9741" max="9984" width="9.140625" style="4"/>
    <col min="9985" max="9985" width="4.140625" style="4" customWidth="1"/>
    <col min="9986" max="9986" width="29.85546875" style="4" customWidth="1"/>
    <col min="9987" max="9989" width="17.85546875" style="4" customWidth="1"/>
    <col min="9990" max="9990" width="12.42578125" style="4" bestFit="1" customWidth="1"/>
    <col min="9991" max="9991" width="9.140625" style="4"/>
    <col min="9992" max="9992" width="14.42578125" style="4" customWidth="1"/>
    <col min="9993" max="9993" width="9.140625" style="4"/>
    <col min="9994" max="9994" width="10.5703125" style="4" bestFit="1" customWidth="1"/>
    <col min="9995" max="9995" width="11.28515625" style="4" bestFit="1" customWidth="1"/>
    <col min="9996" max="9996" width="10.140625" style="4" bestFit="1" customWidth="1"/>
    <col min="9997" max="10240" width="9.140625" style="4"/>
    <col min="10241" max="10241" width="4.140625" style="4" customWidth="1"/>
    <col min="10242" max="10242" width="29.85546875" style="4" customWidth="1"/>
    <col min="10243" max="10245" width="17.85546875" style="4" customWidth="1"/>
    <col min="10246" max="10246" width="12.42578125" style="4" bestFit="1" customWidth="1"/>
    <col min="10247" max="10247" width="9.140625" style="4"/>
    <col min="10248" max="10248" width="14.42578125" style="4" customWidth="1"/>
    <col min="10249" max="10249" width="9.140625" style="4"/>
    <col min="10250" max="10250" width="10.5703125" style="4" bestFit="1" customWidth="1"/>
    <col min="10251" max="10251" width="11.28515625" style="4" bestFit="1" customWidth="1"/>
    <col min="10252" max="10252" width="10.140625" style="4" bestFit="1" customWidth="1"/>
    <col min="10253" max="10496" width="9.140625" style="4"/>
    <col min="10497" max="10497" width="4.140625" style="4" customWidth="1"/>
    <col min="10498" max="10498" width="29.85546875" style="4" customWidth="1"/>
    <col min="10499" max="10501" width="17.85546875" style="4" customWidth="1"/>
    <col min="10502" max="10502" width="12.42578125" style="4" bestFit="1" customWidth="1"/>
    <col min="10503" max="10503" width="9.140625" style="4"/>
    <col min="10504" max="10504" width="14.42578125" style="4" customWidth="1"/>
    <col min="10505" max="10505" width="9.140625" style="4"/>
    <col min="10506" max="10506" width="10.5703125" style="4" bestFit="1" customWidth="1"/>
    <col min="10507" max="10507" width="11.28515625" style="4" bestFit="1" customWidth="1"/>
    <col min="10508" max="10508" width="10.140625" style="4" bestFit="1" customWidth="1"/>
    <col min="10509" max="10752" width="9.140625" style="4"/>
    <col min="10753" max="10753" width="4.140625" style="4" customWidth="1"/>
    <col min="10754" max="10754" width="29.85546875" style="4" customWidth="1"/>
    <col min="10755" max="10757" width="17.85546875" style="4" customWidth="1"/>
    <col min="10758" max="10758" width="12.42578125" style="4" bestFit="1" customWidth="1"/>
    <col min="10759" max="10759" width="9.140625" style="4"/>
    <col min="10760" max="10760" width="14.42578125" style="4" customWidth="1"/>
    <col min="10761" max="10761" width="9.140625" style="4"/>
    <col min="10762" max="10762" width="10.5703125" style="4" bestFit="1" customWidth="1"/>
    <col min="10763" max="10763" width="11.28515625" style="4" bestFit="1" customWidth="1"/>
    <col min="10764" max="10764" width="10.140625" style="4" bestFit="1" customWidth="1"/>
    <col min="10765" max="11008" width="9.140625" style="4"/>
    <col min="11009" max="11009" width="4.140625" style="4" customWidth="1"/>
    <col min="11010" max="11010" width="29.85546875" style="4" customWidth="1"/>
    <col min="11011" max="11013" width="17.85546875" style="4" customWidth="1"/>
    <col min="11014" max="11014" width="12.42578125" style="4" bestFit="1" customWidth="1"/>
    <col min="11015" max="11015" width="9.140625" style="4"/>
    <col min="11016" max="11016" width="14.42578125" style="4" customWidth="1"/>
    <col min="11017" max="11017" width="9.140625" style="4"/>
    <col min="11018" max="11018" width="10.5703125" style="4" bestFit="1" customWidth="1"/>
    <col min="11019" max="11019" width="11.28515625" style="4" bestFit="1" customWidth="1"/>
    <col min="11020" max="11020" width="10.140625" style="4" bestFit="1" customWidth="1"/>
    <col min="11021" max="11264" width="9.140625" style="4"/>
    <col min="11265" max="11265" width="4.140625" style="4" customWidth="1"/>
    <col min="11266" max="11266" width="29.85546875" style="4" customWidth="1"/>
    <col min="11267" max="11269" width="17.85546875" style="4" customWidth="1"/>
    <col min="11270" max="11270" width="12.42578125" style="4" bestFit="1" customWidth="1"/>
    <col min="11271" max="11271" width="9.140625" style="4"/>
    <col min="11272" max="11272" width="14.42578125" style="4" customWidth="1"/>
    <col min="11273" max="11273" width="9.140625" style="4"/>
    <col min="11274" max="11274" width="10.5703125" style="4" bestFit="1" customWidth="1"/>
    <col min="11275" max="11275" width="11.28515625" style="4" bestFit="1" customWidth="1"/>
    <col min="11276" max="11276" width="10.140625" style="4" bestFit="1" customWidth="1"/>
    <col min="11277" max="11520" width="9.140625" style="4"/>
    <col min="11521" max="11521" width="4.140625" style="4" customWidth="1"/>
    <col min="11522" max="11522" width="29.85546875" style="4" customWidth="1"/>
    <col min="11523" max="11525" width="17.85546875" style="4" customWidth="1"/>
    <col min="11526" max="11526" width="12.42578125" style="4" bestFit="1" customWidth="1"/>
    <col min="11527" max="11527" width="9.140625" style="4"/>
    <col min="11528" max="11528" width="14.42578125" style="4" customWidth="1"/>
    <col min="11529" max="11529" width="9.140625" style="4"/>
    <col min="11530" max="11530" width="10.5703125" style="4" bestFit="1" customWidth="1"/>
    <col min="11531" max="11531" width="11.28515625" style="4" bestFit="1" customWidth="1"/>
    <col min="11532" max="11532" width="10.140625" style="4" bestFit="1" customWidth="1"/>
    <col min="11533" max="11776" width="9.140625" style="4"/>
    <col min="11777" max="11777" width="4.140625" style="4" customWidth="1"/>
    <col min="11778" max="11778" width="29.85546875" style="4" customWidth="1"/>
    <col min="11779" max="11781" width="17.85546875" style="4" customWidth="1"/>
    <col min="11782" max="11782" width="12.42578125" style="4" bestFit="1" customWidth="1"/>
    <col min="11783" max="11783" width="9.140625" style="4"/>
    <col min="11784" max="11784" width="14.42578125" style="4" customWidth="1"/>
    <col min="11785" max="11785" width="9.140625" style="4"/>
    <col min="11786" max="11786" width="10.5703125" style="4" bestFit="1" customWidth="1"/>
    <col min="11787" max="11787" width="11.28515625" style="4" bestFit="1" customWidth="1"/>
    <col min="11788" max="11788" width="10.140625" style="4" bestFit="1" customWidth="1"/>
    <col min="11789" max="12032" width="9.140625" style="4"/>
    <col min="12033" max="12033" width="4.140625" style="4" customWidth="1"/>
    <col min="12034" max="12034" width="29.85546875" style="4" customWidth="1"/>
    <col min="12035" max="12037" width="17.85546875" style="4" customWidth="1"/>
    <col min="12038" max="12038" width="12.42578125" style="4" bestFit="1" customWidth="1"/>
    <col min="12039" max="12039" width="9.140625" style="4"/>
    <col min="12040" max="12040" width="14.42578125" style="4" customWidth="1"/>
    <col min="12041" max="12041" width="9.140625" style="4"/>
    <col min="12042" max="12042" width="10.5703125" style="4" bestFit="1" customWidth="1"/>
    <col min="12043" max="12043" width="11.28515625" style="4" bestFit="1" customWidth="1"/>
    <col min="12044" max="12044" width="10.140625" style="4" bestFit="1" customWidth="1"/>
    <col min="12045" max="12288" width="9.140625" style="4"/>
    <col min="12289" max="12289" width="4.140625" style="4" customWidth="1"/>
    <col min="12290" max="12290" width="29.85546875" style="4" customWidth="1"/>
    <col min="12291" max="12293" width="17.85546875" style="4" customWidth="1"/>
    <col min="12294" max="12294" width="12.42578125" style="4" bestFit="1" customWidth="1"/>
    <col min="12295" max="12295" width="9.140625" style="4"/>
    <col min="12296" max="12296" width="14.42578125" style="4" customWidth="1"/>
    <col min="12297" max="12297" width="9.140625" style="4"/>
    <col min="12298" max="12298" width="10.5703125" style="4" bestFit="1" customWidth="1"/>
    <col min="12299" max="12299" width="11.28515625" style="4" bestFit="1" customWidth="1"/>
    <col min="12300" max="12300" width="10.140625" style="4" bestFit="1" customWidth="1"/>
    <col min="12301" max="12544" width="9.140625" style="4"/>
    <col min="12545" max="12545" width="4.140625" style="4" customWidth="1"/>
    <col min="12546" max="12546" width="29.85546875" style="4" customWidth="1"/>
    <col min="12547" max="12549" width="17.85546875" style="4" customWidth="1"/>
    <col min="12550" max="12550" width="12.42578125" style="4" bestFit="1" customWidth="1"/>
    <col min="12551" max="12551" width="9.140625" style="4"/>
    <col min="12552" max="12552" width="14.42578125" style="4" customWidth="1"/>
    <col min="12553" max="12553" width="9.140625" style="4"/>
    <col min="12554" max="12554" width="10.5703125" style="4" bestFit="1" customWidth="1"/>
    <col min="12555" max="12555" width="11.28515625" style="4" bestFit="1" customWidth="1"/>
    <col min="12556" max="12556" width="10.140625" style="4" bestFit="1" customWidth="1"/>
    <col min="12557" max="12800" width="9.140625" style="4"/>
    <col min="12801" max="12801" width="4.140625" style="4" customWidth="1"/>
    <col min="12802" max="12802" width="29.85546875" style="4" customWidth="1"/>
    <col min="12803" max="12805" width="17.85546875" style="4" customWidth="1"/>
    <col min="12806" max="12806" width="12.42578125" style="4" bestFit="1" customWidth="1"/>
    <col min="12807" max="12807" width="9.140625" style="4"/>
    <col min="12808" max="12808" width="14.42578125" style="4" customWidth="1"/>
    <col min="12809" max="12809" width="9.140625" style="4"/>
    <col min="12810" max="12810" width="10.5703125" style="4" bestFit="1" customWidth="1"/>
    <col min="12811" max="12811" width="11.28515625" style="4" bestFit="1" customWidth="1"/>
    <col min="12812" max="12812" width="10.140625" style="4" bestFit="1" customWidth="1"/>
    <col min="12813" max="13056" width="9.140625" style="4"/>
    <col min="13057" max="13057" width="4.140625" style="4" customWidth="1"/>
    <col min="13058" max="13058" width="29.85546875" style="4" customWidth="1"/>
    <col min="13059" max="13061" width="17.85546875" style="4" customWidth="1"/>
    <col min="13062" max="13062" width="12.42578125" style="4" bestFit="1" customWidth="1"/>
    <col min="13063" max="13063" width="9.140625" style="4"/>
    <col min="13064" max="13064" width="14.42578125" style="4" customWidth="1"/>
    <col min="13065" max="13065" width="9.140625" style="4"/>
    <col min="13066" max="13066" width="10.5703125" style="4" bestFit="1" customWidth="1"/>
    <col min="13067" max="13067" width="11.28515625" style="4" bestFit="1" customWidth="1"/>
    <col min="13068" max="13068" width="10.140625" style="4" bestFit="1" customWidth="1"/>
    <col min="13069" max="13312" width="9.140625" style="4"/>
    <col min="13313" max="13313" width="4.140625" style="4" customWidth="1"/>
    <col min="13314" max="13314" width="29.85546875" style="4" customWidth="1"/>
    <col min="13315" max="13317" width="17.85546875" style="4" customWidth="1"/>
    <col min="13318" max="13318" width="12.42578125" style="4" bestFit="1" customWidth="1"/>
    <col min="13319" max="13319" width="9.140625" style="4"/>
    <col min="13320" max="13320" width="14.42578125" style="4" customWidth="1"/>
    <col min="13321" max="13321" width="9.140625" style="4"/>
    <col min="13322" max="13322" width="10.5703125" style="4" bestFit="1" customWidth="1"/>
    <col min="13323" max="13323" width="11.28515625" style="4" bestFit="1" customWidth="1"/>
    <col min="13324" max="13324" width="10.140625" style="4" bestFit="1" customWidth="1"/>
    <col min="13325" max="13568" width="9.140625" style="4"/>
    <col min="13569" max="13569" width="4.140625" style="4" customWidth="1"/>
    <col min="13570" max="13570" width="29.85546875" style="4" customWidth="1"/>
    <col min="13571" max="13573" width="17.85546875" style="4" customWidth="1"/>
    <col min="13574" max="13574" width="12.42578125" style="4" bestFit="1" customWidth="1"/>
    <col min="13575" max="13575" width="9.140625" style="4"/>
    <col min="13576" max="13576" width="14.42578125" style="4" customWidth="1"/>
    <col min="13577" max="13577" width="9.140625" style="4"/>
    <col min="13578" max="13578" width="10.5703125" style="4" bestFit="1" customWidth="1"/>
    <col min="13579" max="13579" width="11.28515625" style="4" bestFit="1" customWidth="1"/>
    <col min="13580" max="13580" width="10.140625" style="4" bestFit="1" customWidth="1"/>
    <col min="13581" max="13824" width="9.140625" style="4"/>
    <col min="13825" max="13825" width="4.140625" style="4" customWidth="1"/>
    <col min="13826" max="13826" width="29.85546875" style="4" customWidth="1"/>
    <col min="13827" max="13829" width="17.85546875" style="4" customWidth="1"/>
    <col min="13830" max="13830" width="12.42578125" style="4" bestFit="1" customWidth="1"/>
    <col min="13831" max="13831" width="9.140625" style="4"/>
    <col min="13832" max="13832" width="14.42578125" style="4" customWidth="1"/>
    <col min="13833" max="13833" width="9.140625" style="4"/>
    <col min="13834" max="13834" width="10.5703125" style="4" bestFit="1" customWidth="1"/>
    <col min="13835" max="13835" width="11.28515625" style="4" bestFit="1" customWidth="1"/>
    <col min="13836" max="13836" width="10.140625" style="4" bestFit="1" customWidth="1"/>
    <col min="13837" max="14080" width="9.140625" style="4"/>
    <col min="14081" max="14081" width="4.140625" style="4" customWidth="1"/>
    <col min="14082" max="14082" width="29.85546875" style="4" customWidth="1"/>
    <col min="14083" max="14085" width="17.85546875" style="4" customWidth="1"/>
    <col min="14086" max="14086" width="12.42578125" style="4" bestFit="1" customWidth="1"/>
    <col min="14087" max="14087" width="9.140625" style="4"/>
    <col min="14088" max="14088" width="14.42578125" style="4" customWidth="1"/>
    <col min="14089" max="14089" width="9.140625" style="4"/>
    <col min="14090" max="14090" width="10.5703125" style="4" bestFit="1" customWidth="1"/>
    <col min="14091" max="14091" width="11.28515625" style="4" bestFit="1" customWidth="1"/>
    <col min="14092" max="14092" width="10.140625" style="4" bestFit="1" customWidth="1"/>
    <col min="14093" max="14336" width="9.140625" style="4"/>
    <col min="14337" max="14337" width="4.140625" style="4" customWidth="1"/>
    <col min="14338" max="14338" width="29.85546875" style="4" customWidth="1"/>
    <col min="14339" max="14341" width="17.85546875" style="4" customWidth="1"/>
    <col min="14342" max="14342" width="12.42578125" style="4" bestFit="1" customWidth="1"/>
    <col min="14343" max="14343" width="9.140625" style="4"/>
    <col min="14344" max="14344" width="14.42578125" style="4" customWidth="1"/>
    <col min="14345" max="14345" width="9.140625" style="4"/>
    <col min="14346" max="14346" width="10.5703125" style="4" bestFit="1" customWidth="1"/>
    <col min="14347" max="14347" width="11.28515625" style="4" bestFit="1" customWidth="1"/>
    <col min="14348" max="14348" width="10.140625" style="4" bestFit="1" customWidth="1"/>
    <col min="14349" max="14592" width="9.140625" style="4"/>
    <col min="14593" max="14593" width="4.140625" style="4" customWidth="1"/>
    <col min="14594" max="14594" width="29.85546875" style="4" customWidth="1"/>
    <col min="14595" max="14597" width="17.85546875" style="4" customWidth="1"/>
    <col min="14598" max="14598" width="12.42578125" style="4" bestFit="1" customWidth="1"/>
    <col min="14599" max="14599" width="9.140625" style="4"/>
    <col min="14600" max="14600" width="14.42578125" style="4" customWidth="1"/>
    <col min="14601" max="14601" width="9.140625" style="4"/>
    <col min="14602" max="14602" width="10.5703125" style="4" bestFit="1" customWidth="1"/>
    <col min="14603" max="14603" width="11.28515625" style="4" bestFit="1" customWidth="1"/>
    <col min="14604" max="14604" width="10.140625" style="4" bestFit="1" customWidth="1"/>
    <col min="14605" max="14848" width="9.140625" style="4"/>
    <col min="14849" max="14849" width="4.140625" style="4" customWidth="1"/>
    <col min="14850" max="14850" width="29.85546875" style="4" customWidth="1"/>
    <col min="14851" max="14853" width="17.85546875" style="4" customWidth="1"/>
    <col min="14854" max="14854" width="12.42578125" style="4" bestFit="1" customWidth="1"/>
    <col min="14855" max="14855" width="9.140625" style="4"/>
    <col min="14856" max="14856" width="14.42578125" style="4" customWidth="1"/>
    <col min="14857" max="14857" width="9.140625" style="4"/>
    <col min="14858" max="14858" width="10.5703125" style="4" bestFit="1" customWidth="1"/>
    <col min="14859" max="14859" width="11.28515625" style="4" bestFit="1" customWidth="1"/>
    <col min="14860" max="14860" width="10.140625" style="4" bestFit="1" customWidth="1"/>
    <col min="14861" max="15104" width="9.140625" style="4"/>
    <col min="15105" max="15105" width="4.140625" style="4" customWidth="1"/>
    <col min="15106" max="15106" width="29.85546875" style="4" customWidth="1"/>
    <col min="15107" max="15109" width="17.85546875" style="4" customWidth="1"/>
    <col min="15110" max="15110" width="12.42578125" style="4" bestFit="1" customWidth="1"/>
    <col min="15111" max="15111" width="9.140625" style="4"/>
    <col min="15112" max="15112" width="14.42578125" style="4" customWidth="1"/>
    <col min="15113" max="15113" width="9.140625" style="4"/>
    <col min="15114" max="15114" width="10.5703125" style="4" bestFit="1" customWidth="1"/>
    <col min="15115" max="15115" width="11.28515625" style="4" bestFit="1" customWidth="1"/>
    <col min="15116" max="15116" width="10.140625" style="4" bestFit="1" customWidth="1"/>
    <col min="15117" max="15360" width="9.140625" style="4"/>
    <col min="15361" max="15361" width="4.140625" style="4" customWidth="1"/>
    <col min="15362" max="15362" width="29.85546875" style="4" customWidth="1"/>
    <col min="15363" max="15365" width="17.85546875" style="4" customWidth="1"/>
    <col min="15366" max="15366" width="12.42578125" style="4" bestFit="1" customWidth="1"/>
    <col min="15367" max="15367" width="9.140625" style="4"/>
    <col min="15368" max="15368" width="14.42578125" style="4" customWidth="1"/>
    <col min="15369" max="15369" width="9.140625" style="4"/>
    <col min="15370" max="15370" width="10.5703125" style="4" bestFit="1" customWidth="1"/>
    <col min="15371" max="15371" width="11.28515625" style="4" bestFit="1" customWidth="1"/>
    <col min="15372" max="15372" width="10.140625" style="4" bestFit="1" customWidth="1"/>
    <col min="15373" max="15616" width="9.140625" style="4"/>
    <col min="15617" max="15617" width="4.140625" style="4" customWidth="1"/>
    <col min="15618" max="15618" width="29.85546875" style="4" customWidth="1"/>
    <col min="15619" max="15621" width="17.85546875" style="4" customWidth="1"/>
    <col min="15622" max="15622" width="12.42578125" style="4" bestFit="1" customWidth="1"/>
    <col min="15623" max="15623" width="9.140625" style="4"/>
    <col min="15624" max="15624" width="14.42578125" style="4" customWidth="1"/>
    <col min="15625" max="15625" width="9.140625" style="4"/>
    <col min="15626" max="15626" width="10.5703125" style="4" bestFit="1" customWidth="1"/>
    <col min="15627" max="15627" width="11.28515625" style="4" bestFit="1" customWidth="1"/>
    <col min="15628" max="15628" width="10.140625" style="4" bestFit="1" customWidth="1"/>
    <col min="15629" max="15872" width="9.140625" style="4"/>
    <col min="15873" max="15873" width="4.140625" style="4" customWidth="1"/>
    <col min="15874" max="15874" width="29.85546875" style="4" customWidth="1"/>
    <col min="15875" max="15877" width="17.85546875" style="4" customWidth="1"/>
    <col min="15878" max="15878" width="12.42578125" style="4" bestFit="1" customWidth="1"/>
    <col min="15879" max="15879" width="9.140625" style="4"/>
    <col min="15880" max="15880" width="14.42578125" style="4" customWidth="1"/>
    <col min="15881" max="15881" width="9.140625" style="4"/>
    <col min="15882" max="15882" width="10.5703125" style="4" bestFit="1" customWidth="1"/>
    <col min="15883" max="15883" width="11.28515625" style="4" bestFit="1" customWidth="1"/>
    <col min="15884" max="15884" width="10.140625" style="4" bestFit="1" customWidth="1"/>
    <col min="15885" max="16128" width="9.140625" style="4"/>
    <col min="16129" max="16129" width="4.140625" style="4" customWidth="1"/>
    <col min="16130" max="16130" width="29.85546875" style="4" customWidth="1"/>
    <col min="16131" max="16133" width="17.85546875" style="4" customWidth="1"/>
    <col min="16134" max="16134" width="12.42578125" style="4" bestFit="1" customWidth="1"/>
    <col min="16135" max="16135" width="9.140625" style="4"/>
    <col min="16136" max="16136" width="14.42578125" style="4" customWidth="1"/>
    <col min="16137" max="16137" width="9.140625" style="4"/>
    <col min="16138" max="16138" width="10.5703125" style="4" bestFit="1" customWidth="1"/>
    <col min="16139" max="16139" width="11.28515625" style="4" bestFit="1" customWidth="1"/>
    <col min="16140" max="16140" width="10.140625" style="4" bestFit="1" customWidth="1"/>
    <col min="16141" max="16384" width="9.140625" style="4"/>
  </cols>
  <sheetData>
    <row r="1" spans="1:12" ht="90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tr">
        <f>[1]realizacija!L1</f>
        <v>Разлика (буџет-реализација)</v>
      </c>
      <c r="F1" s="3" t="str">
        <f>[1]realizacija!M1</f>
        <v>процент на реализација</v>
      </c>
    </row>
    <row r="2" spans="1:12" s="10" customFormat="1" x14ac:dyDescent="0.25">
      <c r="A2" s="5">
        <v>1</v>
      </c>
      <c r="B2" s="5">
        <v>2</v>
      </c>
      <c r="C2" s="6">
        <v>3</v>
      </c>
      <c r="D2" s="7">
        <v>4</v>
      </c>
      <c r="E2" s="8" t="s">
        <v>4</v>
      </c>
      <c r="F2" s="9" t="s">
        <v>5</v>
      </c>
    </row>
    <row r="3" spans="1:12" x14ac:dyDescent="0.25">
      <c r="A3" s="11">
        <v>40</v>
      </c>
      <c r="B3" s="11" t="s">
        <v>6</v>
      </c>
      <c r="C3" s="11">
        <f>SUM(C4:C6)</f>
        <v>5000000000</v>
      </c>
      <c r="D3" s="11">
        <f>SUM(D4:D6)</f>
        <v>3921828695</v>
      </c>
      <c r="E3" s="11">
        <f>SUM(E4:E6)</f>
        <v>1078171305</v>
      </c>
      <c r="F3" s="12">
        <f>D3/C3</f>
        <v>0.78436573899999995</v>
      </c>
    </row>
    <row r="4" spans="1:12" x14ac:dyDescent="0.25">
      <c r="A4" s="13">
        <v>401</v>
      </c>
      <c r="B4" s="14" t="s">
        <v>7</v>
      </c>
      <c r="C4" s="15">
        <v>3424079000</v>
      </c>
      <c r="D4" s="15">
        <v>2699514930</v>
      </c>
      <c r="E4" s="15">
        <f t="shared" ref="E4:E29" si="0">C4-D4</f>
        <v>724564070</v>
      </c>
      <c r="F4" s="16">
        <f t="shared" ref="F4:F30" si="1">D4/C4</f>
        <v>0.7883915441203313</v>
      </c>
      <c r="H4" s="17"/>
      <c r="J4" s="18"/>
      <c r="L4" s="18"/>
    </row>
    <row r="5" spans="1:12" ht="30" x14ac:dyDescent="0.25">
      <c r="A5" s="19">
        <v>402</v>
      </c>
      <c r="B5" s="14" t="s">
        <v>8</v>
      </c>
      <c r="C5" s="15">
        <v>1574421000</v>
      </c>
      <c r="D5" s="15">
        <v>1221534849</v>
      </c>
      <c r="E5" s="15">
        <f t="shared" si="0"/>
        <v>352886151</v>
      </c>
      <c r="F5" s="16">
        <f t="shared" si="1"/>
        <v>0.77586290388657164</v>
      </c>
      <c r="H5" s="17"/>
      <c r="J5" s="18"/>
      <c r="K5" s="18"/>
      <c r="L5" s="18"/>
    </row>
    <row r="6" spans="1:12" x14ac:dyDescent="0.25">
      <c r="A6" s="19">
        <v>404</v>
      </c>
      <c r="B6" s="14" t="s">
        <v>9</v>
      </c>
      <c r="C6" s="15">
        <v>1500000</v>
      </c>
      <c r="D6" s="15">
        <v>778916</v>
      </c>
      <c r="E6" s="15">
        <f t="shared" si="0"/>
        <v>721084</v>
      </c>
      <c r="F6" s="16">
        <f t="shared" si="1"/>
        <v>0.51927733333333337</v>
      </c>
    </row>
    <row r="7" spans="1:12" ht="45" x14ac:dyDescent="0.25">
      <c r="A7" s="11">
        <v>41</v>
      </c>
      <c r="B7" s="11" t="s">
        <v>10</v>
      </c>
      <c r="C7" s="11">
        <f>C8</f>
        <v>418005109</v>
      </c>
      <c r="D7" s="11">
        <f>D8</f>
        <v>0</v>
      </c>
      <c r="E7" s="11">
        <f>E8</f>
        <v>418005109</v>
      </c>
      <c r="F7" s="12">
        <f>D7/C7</f>
        <v>0</v>
      </c>
      <c r="H7" s="20"/>
    </row>
    <row r="8" spans="1:12" x14ac:dyDescent="0.25">
      <c r="A8" s="13">
        <v>414</v>
      </c>
      <c r="B8" s="14" t="s">
        <v>11</v>
      </c>
      <c r="C8" s="15">
        <f>73045109+344960000</f>
        <v>418005109</v>
      </c>
      <c r="D8" s="15">
        <f>[1]realizacija!J174+[1]realizacija!J403</f>
        <v>0</v>
      </c>
      <c r="E8" s="15">
        <f>C8-D8</f>
        <v>418005109</v>
      </c>
      <c r="F8" s="16">
        <f>D8/C8</f>
        <v>0</v>
      </c>
    </row>
    <row r="9" spans="1:12" x14ac:dyDescent="0.25">
      <c r="A9" s="11">
        <v>42</v>
      </c>
      <c r="B9" s="11" t="s">
        <v>12</v>
      </c>
      <c r="C9" s="11">
        <f>SUM(C10:C16)</f>
        <v>3615682664</v>
      </c>
      <c r="D9" s="11">
        <f>SUM(D10:D16)</f>
        <v>2108464072</v>
      </c>
      <c r="E9" s="11">
        <f>SUM(E10:E16)</f>
        <v>1507218592</v>
      </c>
      <c r="F9" s="12">
        <f t="shared" si="1"/>
        <v>0.58314411632226137</v>
      </c>
    </row>
    <row r="10" spans="1:12" x14ac:dyDescent="0.25">
      <c r="A10" s="21">
        <v>420</v>
      </c>
      <c r="B10" s="14" t="s">
        <v>13</v>
      </c>
      <c r="C10" s="15">
        <f>273849000+630000+800000</f>
        <v>275279000</v>
      </c>
      <c r="D10" s="15">
        <f>166632689+77938+794850</f>
        <v>167505477</v>
      </c>
      <c r="E10" s="15">
        <f t="shared" si="0"/>
        <v>107773523</v>
      </c>
      <c r="F10" s="16">
        <f t="shared" si="1"/>
        <v>0.60849348115911495</v>
      </c>
      <c r="H10" s="18"/>
    </row>
    <row r="11" spans="1:12" ht="30" x14ac:dyDescent="0.25">
      <c r="A11" s="21">
        <v>421</v>
      </c>
      <c r="B11" s="22" t="s">
        <v>14</v>
      </c>
      <c r="C11" s="15">
        <f>973794000+54622462+1000000</f>
        <v>1029416462</v>
      </c>
      <c r="D11" s="15">
        <f>560017385+0+53600</f>
        <v>560070985</v>
      </c>
      <c r="E11" s="15">
        <f t="shared" si="0"/>
        <v>469345477</v>
      </c>
      <c r="F11" s="16">
        <f t="shared" si="1"/>
        <v>0.54406647423518661</v>
      </c>
    </row>
    <row r="12" spans="1:12" x14ac:dyDescent="0.25">
      <c r="A12" s="21">
        <v>423</v>
      </c>
      <c r="B12" s="22" t="s">
        <v>15</v>
      </c>
      <c r="C12" s="15">
        <f>663198000+500000+16100000+6000000</f>
        <v>685798000</v>
      </c>
      <c r="D12" s="15">
        <f>226436514+53513+11090892</f>
        <v>237580919</v>
      </c>
      <c r="E12" s="15">
        <f t="shared" si="0"/>
        <v>448217081</v>
      </c>
      <c r="F12" s="16">
        <f t="shared" si="1"/>
        <v>0.34642988022712229</v>
      </c>
    </row>
    <row r="13" spans="1:12" ht="20.25" customHeight="1" x14ac:dyDescent="0.25">
      <c r="A13" s="21">
        <v>424</v>
      </c>
      <c r="B13" s="22" t="s">
        <v>16</v>
      </c>
      <c r="C13" s="15">
        <f>212940202+18000000+2100000</f>
        <v>233040202</v>
      </c>
      <c r="D13" s="15">
        <f>58512381+87556+312920</f>
        <v>58912857</v>
      </c>
      <c r="E13" s="15">
        <f t="shared" si="0"/>
        <v>174127345</v>
      </c>
      <c r="F13" s="16">
        <f t="shared" si="1"/>
        <v>0.2528012613034038</v>
      </c>
    </row>
    <row r="14" spans="1:12" x14ac:dyDescent="0.25">
      <c r="A14" s="21">
        <v>425</v>
      </c>
      <c r="B14" s="22" t="s">
        <v>17</v>
      </c>
      <c r="C14" s="15">
        <f>795467000+900000+10400000</f>
        <v>806767000</v>
      </c>
      <c r="D14" s="15">
        <f>668206982+606861+7557181</f>
        <v>676371024</v>
      </c>
      <c r="E14" s="15">
        <f t="shared" si="0"/>
        <v>130395976</v>
      </c>
      <c r="F14" s="16">
        <f t="shared" si="1"/>
        <v>0.83837219916035233</v>
      </c>
    </row>
    <row r="15" spans="1:12" x14ac:dyDescent="0.25">
      <c r="A15" s="21">
        <v>426</v>
      </c>
      <c r="B15" s="22" t="s">
        <v>18</v>
      </c>
      <c r="C15" s="15">
        <f>555582000+7300000</f>
        <v>562882000</v>
      </c>
      <c r="D15" s="15">
        <f>389826559+3859326</f>
        <v>393685885</v>
      </c>
      <c r="E15" s="15">
        <f t="shared" si="0"/>
        <v>169196115</v>
      </c>
      <c r="F15" s="16">
        <f t="shared" si="1"/>
        <v>0.69941103996930087</v>
      </c>
    </row>
    <row r="16" spans="1:12" x14ac:dyDescent="0.25">
      <c r="A16" s="21">
        <v>427</v>
      </c>
      <c r="B16" s="22" t="s">
        <v>19</v>
      </c>
      <c r="C16" s="23">
        <v>22500000</v>
      </c>
      <c r="D16" s="15">
        <v>14336925</v>
      </c>
      <c r="E16" s="15">
        <f t="shared" si="0"/>
        <v>8163075</v>
      </c>
      <c r="F16" s="16">
        <f t="shared" si="1"/>
        <v>0.63719666666666663</v>
      </c>
    </row>
    <row r="17" spans="1:8" ht="30" x14ac:dyDescent="0.25">
      <c r="A17" s="24">
        <v>43</v>
      </c>
      <c r="B17" s="25" t="s">
        <v>20</v>
      </c>
      <c r="C17" s="24">
        <f>SUM(C18)</f>
        <v>519000000</v>
      </c>
      <c r="D17" s="24">
        <f>SUM(D18)</f>
        <v>395230153</v>
      </c>
      <c r="E17" s="24">
        <f t="shared" si="0"/>
        <v>123769847</v>
      </c>
      <c r="F17" s="12">
        <f t="shared" si="1"/>
        <v>0.76152245279383435</v>
      </c>
      <c r="H17" s="26"/>
    </row>
    <row r="18" spans="1:8" ht="19.5" customHeight="1" x14ac:dyDescent="0.25">
      <c r="A18" s="27">
        <v>431</v>
      </c>
      <c r="B18" s="22" t="s">
        <v>21</v>
      </c>
      <c r="C18" s="28">
        <v>519000000</v>
      </c>
      <c r="D18" s="29">
        <v>395230153</v>
      </c>
      <c r="E18" s="28">
        <f t="shared" si="0"/>
        <v>123769847</v>
      </c>
      <c r="F18" s="16">
        <f t="shared" si="1"/>
        <v>0.76152245279383435</v>
      </c>
    </row>
    <row r="19" spans="1:8" ht="45" x14ac:dyDescent="0.25">
      <c r="A19" s="24">
        <v>44</v>
      </c>
      <c r="B19" s="25" t="s">
        <v>22</v>
      </c>
      <c r="C19" s="24">
        <f>C20</f>
        <v>440000000</v>
      </c>
      <c r="D19" s="24">
        <f>D20</f>
        <v>330105003</v>
      </c>
      <c r="E19" s="24">
        <f>E20</f>
        <v>109894997</v>
      </c>
      <c r="F19" s="12">
        <f t="shared" si="1"/>
        <v>0.75023864318181821</v>
      </c>
      <c r="H19" s="30"/>
    </row>
    <row r="20" spans="1:8" x14ac:dyDescent="0.25">
      <c r="A20" s="27">
        <v>442</v>
      </c>
      <c r="B20" s="22" t="s">
        <v>23</v>
      </c>
      <c r="C20" s="28">
        <v>440000000</v>
      </c>
      <c r="D20" s="28">
        <v>330105003</v>
      </c>
      <c r="E20" s="28">
        <f>C20-D20</f>
        <v>109894997</v>
      </c>
      <c r="F20" s="16">
        <f t="shared" si="1"/>
        <v>0.75023864318181821</v>
      </c>
    </row>
    <row r="21" spans="1:8" x14ac:dyDescent="0.25">
      <c r="A21" s="11">
        <v>46</v>
      </c>
      <c r="B21" s="11" t="s">
        <v>24</v>
      </c>
      <c r="C21" s="11">
        <f>SUM(C22:C24)</f>
        <v>787667336</v>
      </c>
      <c r="D21" s="11">
        <f>SUM(D22:D24)</f>
        <v>756288737</v>
      </c>
      <c r="E21" s="11">
        <f>SUM(E22:E24)</f>
        <v>31378599</v>
      </c>
      <c r="F21" s="12">
        <f t="shared" si="1"/>
        <v>0.96016262505012651</v>
      </c>
    </row>
    <row r="22" spans="1:8" ht="30" x14ac:dyDescent="0.25">
      <c r="A22" s="15">
        <v>463</v>
      </c>
      <c r="B22" s="22" t="s">
        <v>25</v>
      </c>
      <c r="C22" s="15">
        <v>2600000</v>
      </c>
      <c r="D22" s="15">
        <v>1967000</v>
      </c>
      <c r="E22" s="15">
        <f t="shared" si="0"/>
        <v>633000</v>
      </c>
      <c r="F22" s="16">
        <f t="shared" si="1"/>
        <v>0.75653846153846149</v>
      </c>
      <c r="H22" s="18"/>
    </row>
    <row r="23" spans="1:8" x14ac:dyDescent="0.25">
      <c r="A23" s="21">
        <v>464</v>
      </c>
      <c r="B23" s="22" t="s">
        <v>26</v>
      </c>
      <c r="C23" s="15">
        <f>535397638+186061+1870000</f>
        <v>537453699</v>
      </c>
      <c r="D23" s="15">
        <f>505209584+0+1498516</f>
        <v>506708100</v>
      </c>
      <c r="E23" s="15">
        <f t="shared" si="0"/>
        <v>30745599</v>
      </c>
      <c r="F23" s="16">
        <f t="shared" si="1"/>
        <v>0.94279395777309549</v>
      </c>
    </row>
    <row r="24" spans="1:8" x14ac:dyDescent="0.25">
      <c r="A24" s="21">
        <v>465</v>
      </c>
      <c r="B24" s="22" t="s">
        <v>27</v>
      </c>
      <c r="C24" s="15">
        <f>132122160+115491477</f>
        <v>247613637</v>
      </c>
      <c r="D24" s="15">
        <f>132122160+115491477</f>
        <v>247613637</v>
      </c>
      <c r="E24" s="15">
        <f t="shared" si="0"/>
        <v>0</v>
      </c>
      <c r="F24" s="16">
        <f t="shared" si="1"/>
        <v>1</v>
      </c>
      <c r="H24" s="18"/>
    </row>
    <row r="25" spans="1:8" x14ac:dyDescent="0.25">
      <c r="A25" s="11">
        <v>48</v>
      </c>
      <c r="B25" s="11" t="s">
        <v>28</v>
      </c>
      <c r="C25" s="11">
        <f>SUM(C26:C29)</f>
        <v>6244989891</v>
      </c>
      <c r="D25" s="11">
        <f>SUM(D26:D29)</f>
        <v>2524241077</v>
      </c>
      <c r="E25" s="11">
        <f>SUM(E26:E29)</f>
        <v>3720748814</v>
      </c>
      <c r="F25" s="12">
        <f t="shared" si="1"/>
        <v>0.40420258816396537</v>
      </c>
      <c r="H25" s="31"/>
    </row>
    <row r="26" spans="1:8" ht="30" x14ac:dyDescent="0.25">
      <c r="A26" s="32">
        <v>480</v>
      </c>
      <c r="B26" s="22" t="s">
        <v>29</v>
      </c>
      <c r="C26" s="15">
        <v>5521038550</v>
      </c>
      <c r="D26" s="15">
        <f>2435056135+12114296</f>
        <v>2447170431</v>
      </c>
      <c r="E26" s="15">
        <f t="shared" si="0"/>
        <v>3073868119</v>
      </c>
      <c r="F26" s="16">
        <f t="shared" si="1"/>
        <v>0.44324458321342458</v>
      </c>
    </row>
    <row r="27" spans="1:8" x14ac:dyDescent="0.25">
      <c r="A27" s="19">
        <v>482</v>
      </c>
      <c r="B27" s="14" t="s">
        <v>30</v>
      </c>
      <c r="C27" s="15">
        <f>236816341+359040000+123100000</f>
        <v>718956341</v>
      </c>
      <c r="D27" s="15">
        <v>77070646</v>
      </c>
      <c r="E27" s="15">
        <f t="shared" si="0"/>
        <v>641885695</v>
      </c>
      <c r="F27" s="16">
        <f t="shared" si="1"/>
        <v>0.10719795014646098</v>
      </c>
    </row>
    <row r="28" spans="1:8" x14ac:dyDescent="0.25">
      <c r="A28" s="19">
        <v>483</v>
      </c>
      <c r="B28" s="14" t="s">
        <v>31</v>
      </c>
      <c r="C28" s="15">
        <v>2295000</v>
      </c>
      <c r="D28" s="15">
        <v>0</v>
      </c>
      <c r="E28" s="15">
        <f t="shared" si="0"/>
        <v>2295000</v>
      </c>
      <c r="F28" s="16">
        <f t="shared" si="1"/>
        <v>0</v>
      </c>
    </row>
    <row r="29" spans="1:8" ht="30" x14ac:dyDescent="0.25">
      <c r="A29" s="27">
        <v>485</v>
      </c>
      <c r="B29" s="22" t="s">
        <v>32</v>
      </c>
      <c r="C29" s="15">
        <v>2700000</v>
      </c>
      <c r="D29" s="15">
        <v>0</v>
      </c>
      <c r="E29" s="15">
        <f t="shared" si="0"/>
        <v>2700000</v>
      </c>
      <c r="F29" s="16">
        <f t="shared" si="1"/>
        <v>0</v>
      </c>
    </row>
    <row r="30" spans="1:8" s="37" customFormat="1" x14ac:dyDescent="0.25">
      <c r="A30" s="33"/>
      <c r="B30" s="34" t="s">
        <v>33</v>
      </c>
      <c r="C30" s="35">
        <f>C3+C7+C9+C17+C19+C21+C25</f>
        <v>17025345000</v>
      </c>
      <c r="D30" s="35">
        <f>D3+D7+D9+D17+D19+D21+D25</f>
        <v>10036157737</v>
      </c>
      <c r="E30" s="35">
        <f>E3+E7+E9+E17+E19+E21+E25</f>
        <v>6989187263</v>
      </c>
      <c r="F30" s="36">
        <f t="shared" si="1"/>
        <v>0.58948336947063329</v>
      </c>
    </row>
    <row r="31" spans="1:8" x14ac:dyDescent="0.25">
      <c r="A31" s="50"/>
      <c r="B31" s="50"/>
      <c r="C31" s="50"/>
      <c r="D31" s="50"/>
      <c r="E31" s="50"/>
      <c r="F31" s="50"/>
    </row>
    <row r="32" spans="1:8" x14ac:dyDescent="0.25">
      <c r="A32" s="38">
        <v>40</v>
      </c>
      <c r="B32" s="39" t="s">
        <v>6</v>
      </c>
      <c r="C32" s="40">
        <f>C3</f>
        <v>5000000000</v>
      </c>
      <c r="D32" s="40">
        <f>D3</f>
        <v>3921828695</v>
      </c>
      <c r="E32" s="40">
        <f t="shared" ref="E32:E38" si="2">C32-D32</f>
        <v>1078171305</v>
      </c>
      <c r="F32" s="41">
        <f t="shared" ref="F32:F39" si="3">D32/C32</f>
        <v>0.78436573899999995</v>
      </c>
    </row>
    <row r="33" spans="1:10" ht="30" x14ac:dyDescent="0.25">
      <c r="A33" s="42">
        <v>41</v>
      </c>
      <c r="B33" s="14" t="s">
        <v>10</v>
      </c>
      <c r="C33" s="43">
        <f>C7</f>
        <v>418005109</v>
      </c>
      <c r="D33" s="43">
        <f>D7</f>
        <v>0</v>
      </c>
      <c r="E33" s="43">
        <f>E7</f>
        <v>418005109</v>
      </c>
      <c r="F33" s="44">
        <f t="shared" si="3"/>
        <v>0</v>
      </c>
    </row>
    <row r="34" spans="1:10" x14ac:dyDescent="0.25">
      <c r="A34" s="42">
        <v>42</v>
      </c>
      <c r="B34" s="14" t="s">
        <v>12</v>
      </c>
      <c r="C34" s="15">
        <f>C9</f>
        <v>3615682664</v>
      </c>
      <c r="D34" s="15">
        <f>D9</f>
        <v>2108464072</v>
      </c>
      <c r="E34" s="43">
        <f t="shared" si="2"/>
        <v>1507218592</v>
      </c>
      <c r="F34" s="44">
        <f t="shared" si="3"/>
        <v>0.58314411632226137</v>
      </c>
    </row>
    <row r="35" spans="1:10" ht="24.75" customHeight="1" x14ac:dyDescent="0.25">
      <c r="A35" s="45">
        <v>43</v>
      </c>
      <c r="B35" s="14" t="s">
        <v>20</v>
      </c>
      <c r="C35" s="15">
        <f>C17</f>
        <v>519000000</v>
      </c>
      <c r="D35" s="15">
        <f>D17</f>
        <v>395230153</v>
      </c>
      <c r="E35" s="43">
        <f t="shared" si="2"/>
        <v>123769847</v>
      </c>
      <c r="F35" s="44">
        <f t="shared" si="3"/>
        <v>0.76152245279383435</v>
      </c>
      <c r="J35" s="31"/>
    </row>
    <row r="36" spans="1:10" ht="29.25" customHeight="1" x14ac:dyDescent="0.25">
      <c r="A36" s="45">
        <v>44</v>
      </c>
      <c r="B36" s="14" t="s">
        <v>22</v>
      </c>
      <c r="C36" s="15">
        <f>C20</f>
        <v>440000000</v>
      </c>
      <c r="D36" s="15">
        <f>D19</f>
        <v>330105003</v>
      </c>
      <c r="E36" s="43">
        <f t="shared" si="2"/>
        <v>109894997</v>
      </c>
      <c r="F36" s="44">
        <f t="shared" si="3"/>
        <v>0.75023864318181821</v>
      </c>
      <c r="J36" s="31"/>
    </row>
    <row r="37" spans="1:10" x14ac:dyDescent="0.25">
      <c r="A37" s="45">
        <v>46</v>
      </c>
      <c r="B37" s="22" t="s">
        <v>24</v>
      </c>
      <c r="C37" s="15">
        <f>C21</f>
        <v>787667336</v>
      </c>
      <c r="D37" s="15">
        <f>D21</f>
        <v>756288737</v>
      </c>
      <c r="E37" s="43">
        <f t="shared" si="2"/>
        <v>31378599</v>
      </c>
      <c r="F37" s="44">
        <f t="shared" si="3"/>
        <v>0.96016262505012651</v>
      </c>
      <c r="J37" s="31"/>
    </row>
    <row r="38" spans="1:10" x14ac:dyDescent="0.25">
      <c r="A38" s="46">
        <v>48</v>
      </c>
      <c r="B38" s="22" t="s">
        <v>28</v>
      </c>
      <c r="C38" s="15">
        <f>C25</f>
        <v>6244989891</v>
      </c>
      <c r="D38" s="15">
        <f>D25</f>
        <v>2524241077</v>
      </c>
      <c r="E38" s="43">
        <f t="shared" si="2"/>
        <v>3720748814</v>
      </c>
      <c r="F38" s="44">
        <f t="shared" si="3"/>
        <v>0.40420258816396537</v>
      </c>
      <c r="J38" s="31"/>
    </row>
    <row r="39" spans="1:10" s="37" customFormat="1" x14ac:dyDescent="0.25">
      <c r="A39" s="51" t="s">
        <v>33</v>
      </c>
      <c r="B39" s="51"/>
      <c r="C39" s="35">
        <f>SUM(C32:C38)</f>
        <v>17025345000</v>
      </c>
      <c r="D39" s="35">
        <f>SUM(D32:D38)</f>
        <v>10036157737</v>
      </c>
      <c r="E39" s="35">
        <f>SUM(E32:E38)</f>
        <v>6989187263</v>
      </c>
      <c r="F39" s="36">
        <f t="shared" si="3"/>
        <v>0.58948336947063329</v>
      </c>
      <c r="J39" s="47"/>
    </row>
    <row r="40" spans="1:10" x14ac:dyDescent="0.25">
      <c r="C40" s="18"/>
      <c r="D40" s="18"/>
      <c r="E40" s="18"/>
    </row>
    <row r="41" spans="1:10" x14ac:dyDescent="0.25">
      <c r="C41" s="18"/>
      <c r="D41" s="18"/>
      <c r="E41" s="18"/>
    </row>
    <row r="42" spans="1:10" x14ac:dyDescent="0.25">
      <c r="C42" s="18"/>
      <c r="D42" s="18"/>
      <c r="E42" s="18"/>
    </row>
    <row r="43" spans="1:10" x14ac:dyDescent="0.25">
      <c r="C43" s="18"/>
      <c r="D43" s="18"/>
      <c r="E43" s="18"/>
    </row>
    <row r="44" spans="1:10" x14ac:dyDescent="0.25">
      <c r="C44" s="18"/>
      <c r="D44" s="18"/>
      <c r="E44" s="18"/>
    </row>
    <row r="45" spans="1:10" x14ac:dyDescent="0.25">
      <c r="C45" s="18"/>
      <c r="D45" s="18"/>
      <c r="E45" s="18"/>
    </row>
    <row r="46" spans="1:10" x14ac:dyDescent="0.25">
      <c r="C46" s="18"/>
      <c r="D46" s="18"/>
      <c r="E46" s="18"/>
    </row>
    <row r="47" spans="1:10" x14ac:dyDescent="0.25">
      <c r="C47" s="18"/>
      <c r="D47" s="18"/>
      <c r="E47" s="18"/>
    </row>
    <row r="48" spans="1:10" x14ac:dyDescent="0.25">
      <c r="C48" s="18"/>
      <c r="D48" s="18"/>
      <c r="E48" s="18"/>
    </row>
    <row r="49" spans="3:5" x14ac:dyDescent="0.25">
      <c r="C49" s="18"/>
      <c r="D49" s="18"/>
      <c r="E49" s="18"/>
    </row>
    <row r="50" spans="3:5" x14ac:dyDescent="0.25">
      <c r="C50" s="18"/>
      <c r="D50" s="18"/>
      <c r="E50" s="18"/>
    </row>
    <row r="51" spans="3:5" x14ac:dyDescent="0.25">
      <c r="C51" s="18"/>
      <c r="D51" s="18"/>
      <c r="E51" s="18"/>
    </row>
    <row r="52" spans="3:5" x14ac:dyDescent="0.25">
      <c r="C52" s="18"/>
      <c r="D52" s="18"/>
      <c r="E52" s="18"/>
    </row>
    <row r="53" spans="3:5" x14ac:dyDescent="0.25">
      <c r="C53" s="18"/>
      <c r="D53" s="18"/>
      <c r="E53" s="18"/>
    </row>
    <row r="54" spans="3:5" x14ac:dyDescent="0.25">
      <c r="C54" s="18"/>
      <c r="D54" s="18"/>
      <c r="E54" s="18"/>
    </row>
    <row r="55" spans="3:5" x14ac:dyDescent="0.25">
      <c r="C55" s="18"/>
      <c r="D55" s="18"/>
      <c r="E55" s="18"/>
    </row>
    <row r="56" spans="3:5" x14ac:dyDescent="0.25">
      <c r="C56" s="18"/>
      <c r="D56" s="18"/>
      <c r="E56" s="18"/>
    </row>
    <row r="57" spans="3:5" x14ac:dyDescent="0.25">
      <c r="C57" s="18"/>
      <c r="D57" s="18"/>
      <c r="E57" s="18"/>
    </row>
    <row r="58" spans="3:5" x14ac:dyDescent="0.25">
      <c r="C58" s="18"/>
      <c r="D58" s="18"/>
      <c r="E58" s="18"/>
    </row>
    <row r="59" spans="3:5" x14ac:dyDescent="0.25">
      <c r="C59" s="18"/>
      <c r="D59" s="18"/>
      <c r="E59" s="18"/>
    </row>
    <row r="60" spans="3:5" x14ac:dyDescent="0.25">
      <c r="C60" s="18"/>
      <c r="D60" s="18"/>
      <c r="E60" s="18"/>
    </row>
    <row r="61" spans="3:5" x14ac:dyDescent="0.25">
      <c r="C61" s="18"/>
      <c r="D61" s="18"/>
      <c r="E61" s="18"/>
    </row>
    <row r="62" spans="3:5" x14ac:dyDescent="0.25">
      <c r="C62" s="18"/>
      <c r="D62" s="18"/>
      <c r="E62" s="18"/>
    </row>
    <row r="63" spans="3:5" x14ac:dyDescent="0.25">
      <c r="C63" s="18"/>
      <c r="D63" s="18"/>
      <c r="E63" s="18"/>
    </row>
    <row r="64" spans="3:5" x14ac:dyDescent="0.25">
      <c r="C64" s="18"/>
      <c r="D64" s="18"/>
      <c r="E64" s="18"/>
    </row>
    <row r="65" spans="3:5" x14ac:dyDescent="0.25">
      <c r="C65" s="18"/>
      <c r="D65" s="18"/>
      <c r="E65" s="18"/>
    </row>
    <row r="66" spans="3:5" x14ac:dyDescent="0.25">
      <c r="C66" s="18"/>
      <c r="D66" s="18"/>
      <c r="E66" s="18"/>
    </row>
    <row r="67" spans="3:5" x14ac:dyDescent="0.25">
      <c r="C67" s="18"/>
      <c r="D67" s="18"/>
      <c r="E67" s="18"/>
    </row>
    <row r="68" spans="3:5" x14ac:dyDescent="0.25">
      <c r="C68" s="18"/>
      <c r="D68" s="18"/>
      <c r="E68" s="18"/>
    </row>
    <row r="69" spans="3:5" x14ac:dyDescent="0.25">
      <c r="C69" s="18"/>
      <c r="D69" s="18"/>
      <c r="E69" s="18"/>
    </row>
    <row r="70" spans="3:5" x14ac:dyDescent="0.25">
      <c r="C70" s="18"/>
      <c r="D70" s="18"/>
      <c r="E70" s="18"/>
    </row>
    <row r="71" spans="3:5" x14ac:dyDescent="0.25">
      <c r="C71" s="18"/>
      <c r="D71" s="18"/>
      <c r="E71" s="18"/>
    </row>
    <row r="72" spans="3:5" x14ac:dyDescent="0.25">
      <c r="C72" s="18"/>
      <c r="D72" s="18"/>
      <c r="E72" s="18"/>
    </row>
    <row r="73" spans="3:5" x14ac:dyDescent="0.25">
      <c r="C73" s="18"/>
      <c r="D73" s="18"/>
      <c r="E73" s="18"/>
    </row>
    <row r="74" spans="3:5" x14ac:dyDescent="0.25">
      <c r="C74" s="18"/>
      <c r="D74" s="18"/>
      <c r="E74" s="18"/>
    </row>
    <row r="75" spans="3:5" x14ac:dyDescent="0.25">
      <c r="C75" s="18"/>
      <c r="D75" s="18"/>
      <c r="E75" s="18"/>
    </row>
    <row r="76" spans="3:5" x14ac:dyDescent="0.25">
      <c r="C76" s="18"/>
      <c r="D76" s="18"/>
      <c r="E76" s="18"/>
    </row>
    <row r="77" spans="3:5" x14ac:dyDescent="0.25">
      <c r="C77" s="18"/>
      <c r="D77" s="18"/>
      <c r="E77" s="18"/>
    </row>
    <row r="78" spans="3:5" x14ac:dyDescent="0.25">
      <c r="C78" s="18"/>
      <c r="D78" s="18"/>
      <c r="E78" s="18"/>
    </row>
    <row r="79" spans="3:5" x14ac:dyDescent="0.25">
      <c r="C79" s="18"/>
      <c r="D79" s="18"/>
      <c r="E79" s="18"/>
    </row>
    <row r="80" spans="3:5" x14ac:dyDescent="0.25">
      <c r="C80" s="18"/>
      <c r="D80" s="18"/>
      <c r="E80" s="18"/>
    </row>
    <row r="81" spans="3:5" x14ac:dyDescent="0.25">
      <c r="C81" s="18"/>
      <c r="D81" s="18"/>
      <c r="E81" s="18"/>
    </row>
    <row r="82" spans="3:5" x14ac:dyDescent="0.25">
      <c r="C82" s="18"/>
      <c r="D82" s="18"/>
      <c r="E82" s="18"/>
    </row>
    <row r="83" spans="3:5" x14ac:dyDescent="0.25">
      <c r="C83" s="18"/>
      <c r="D83" s="18"/>
      <c r="E83" s="18"/>
    </row>
    <row r="84" spans="3:5" x14ac:dyDescent="0.25">
      <c r="C84" s="18"/>
      <c r="D84" s="18"/>
      <c r="E84" s="18"/>
    </row>
    <row r="85" spans="3:5" x14ac:dyDescent="0.25">
      <c r="C85" s="18"/>
      <c r="D85" s="18"/>
      <c r="E85" s="18"/>
    </row>
    <row r="86" spans="3:5" x14ac:dyDescent="0.25">
      <c r="C86" s="18"/>
      <c r="D86" s="18"/>
      <c r="E86" s="18"/>
    </row>
    <row r="87" spans="3:5" x14ac:dyDescent="0.25">
      <c r="C87" s="18"/>
      <c r="D87" s="18"/>
      <c r="E87" s="18"/>
    </row>
    <row r="88" spans="3:5" x14ac:dyDescent="0.25">
      <c r="C88" s="18"/>
      <c r="D88" s="18"/>
      <c r="E88" s="18"/>
    </row>
    <row r="89" spans="3:5" x14ac:dyDescent="0.25">
      <c r="C89" s="18"/>
      <c r="D89" s="18"/>
      <c r="E89" s="18"/>
    </row>
    <row r="90" spans="3:5" x14ac:dyDescent="0.25">
      <c r="C90" s="18"/>
      <c r="D90" s="18"/>
      <c r="E90" s="18"/>
    </row>
    <row r="91" spans="3:5" x14ac:dyDescent="0.25">
      <c r="C91" s="18"/>
      <c r="D91" s="18"/>
      <c r="E91" s="18"/>
    </row>
    <row r="92" spans="3:5" x14ac:dyDescent="0.25">
      <c r="C92" s="18"/>
      <c r="D92" s="18"/>
      <c r="E92" s="18"/>
    </row>
    <row r="93" spans="3:5" x14ac:dyDescent="0.25">
      <c r="C93" s="18"/>
      <c r="D93" s="18"/>
      <c r="E93" s="18"/>
    </row>
    <row r="94" spans="3:5" x14ac:dyDescent="0.25">
      <c r="C94" s="18"/>
      <c r="D94" s="18"/>
      <c r="E94" s="18"/>
    </row>
    <row r="95" spans="3:5" x14ac:dyDescent="0.25">
      <c r="C95" s="18"/>
      <c r="D95" s="18"/>
      <c r="E95" s="18"/>
    </row>
    <row r="96" spans="3:5" x14ac:dyDescent="0.25">
      <c r="C96" s="18"/>
      <c r="D96" s="18"/>
      <c r="E96" s="18"/>
    </row>
    <row r="97" spans="3:5" x14ac:dyDescent="0.25">
      <c r="C97" s="18"/>
      <c r="D97" s="18"/>
      <c r="E97" s="18"/>
    </row>
    <row r="98" spans="3:5" x14ac:dyDescent="0.25">
      <c r="C98" s="18"/>
      <c r="D98" s="18"/>
      <c r="E98" s="18"/>
    </row>
    <row r="99" spans="3:5" x14ac:dyDescent="0.25">
      <c r="C99" s="18"/>
      <c r="D99" s="18"/>
      <c r="E99" s="18"/>
    </row>
    <row r="100" spans="3:5" x14ac:dyDescent="0.25">
      <c r="C100" s="18"/>
      <c r="D100" s="18"/>
      <c r="E100" s="18"/>
    </row>
    <row r="101" spans="3:5" x14ac:dyDescent="0.25">
      <c r="C101" s="18"/>
      <c r="D101" s="18"/>
      <c r="E101" s="18"/>
    </row>
    <row r="102" spans="3:5" x14ac:dyDescent="0.25">
      <c r="C102" s="18"/>
      <c r="D102" s="18"/>
      <c r="E102" s="18"/>
    </row>
    <row r="103" spans="3:5" x14ac:dyDescent="0.25">
      <c r="C103" s="18"/>
      <c r="D103" s="18"/>
      <c r="E103" s="18"/>
    </row>
    <row r="104" spans="3:5" x14ac:dyDescent="0.25">
      <c r="C104" s="18"/>
      <c r="D104" s="18"/>
      <c r="E104" s="18"/>
    </row>
    <row r="105" spans="3:5" x14ac:dyDescent="0.25">
      <c r="C105" s="18"/>
      <c r="D105" s="18"/>
      <c r="E105" s="18"/>
    </row>
    <row r="106" spans="3:5" x14ac:dyDescent="0.25">
      <c r="C106" s="18"/>
      <c r="D106" s="18"/>
      <c r="E106" s="18"/>
    </row>
    <row r="107" spans="3:5" x14ac:dyDescent="0.25">
      <c r="C107" s="18"/>
      <c r="D107" s="18"/>
      <c r="E107" s="18"/>
    </row>
    <row r="108" spans="3:5" x14ac:dyDescent="0.25">
      <c r="C108" s="18"/>
      <c r="D108" s="18"/>
      <c r="E108" s="18"/>
    </row>
    <row r="109" spans="3:5" x14ac:dyDescent="0.25">
      <c r="C109" s="18"/>
      <c r="D109" s="18"/>
      <c r="E109" s="18"/>
    </row>
    <row r="110" spans="3:5" x14ac:dyDescent="0.25">
      <c r="C110" s="18"/>
      <c r="D110" s="18"/>
      <c r="E110" s="18"/>
    </row>
    <row r="111" spans="3:5" x14ac:dyDescent="0.25">
      <c r="C111" s="18"/>
      <c r="D111" s="18"/>
      <c r="E111" s="18"/>
    </row>
    <row r="112" spans="3:5" x14ac:dyDescent="0.25">
      <c r="C112" s="18"/>
      <c r="D112" s="18"/>
      <c r="E112" s="18"/>
    </row>
    <row r="113" spans="3:4" x14ac:dyDescent="0.25">
      <c r="C113" s="49"/>
      <c r="D113" s="49"/>
    </row>
    <row r="114" spans="3:4" x14ac:dyDescent="0.25">
      <c r="C114" s="49"/>
      <c r="D114" s="49"/>
    </row>
    <row r="115" spans="3:4" x14ac:dyDescent="0.25">
      <c r="C115" s="49"/>
      <c r="D115" s="49"/>
    </row>
    <row r="116" spans="3:4" x14ac:dyDescent="0.25">
      <c r="C116" s="49"/>
      <c r="D116" s="49"/>
    </row>
    <row r="117" spans="3:4" x14ac:dyDescent="0.25">
      <c r="C117" s="49"/>
      <c r="D117" s="49"/>
    </row>
    <row r="118" spans="3:4" x14ac:dyDescent="0.25">
      <c r="C118" s="49"/>
      <c r="D118" s="49"/>
    </row>
    <row r="119" spans="3:4" x14ac:dyDescent="0.25">
      <c r="C119" s="49"/>
      <c r="D119" s="49"/>
    </row>
    <row r="120" spans="3:4" x14ac:dyDescent="0.25">
      <c r="C120" s="49"/>
      <c r="D120" s="49"/>
    </row>
    <row r="121" spans="3:4" x14ac:dyDescent="0.25">
      <c r="C121" s="49"/>
      <c r="D121" s="49"/>
    </row>
    <row r="122" spans="3:4" x14ac:dyDescent="0.25">
      <c r="C122" s="49"/>
      <c r="D122" s="49"/>
    </row>
    <row r="123" spans="3:4" x14ac:dyDescent="0.25">
      <c r="C123" s="49"/>
      <c r="D123" s="49"/>
    </row>
    <row r="124" spans="3:4" x14ac:dyDescent="0.25">
      <c r="C124" s="49"/>
      <c r="D124" s="49"/>
    </row>
    <row r="125" spans="3:4" x14ac:dyDescent="0.25">
      <c r="C125" s="49"/>
      <c r="D125" s="49"/>
    </row>
    <row r="126" spans="3:4" x14ac:dyDescent="0.25">
      <c r="C126" s="49"/>
      <c r="D126" s="49"/>
    </row>
    <row r="127" spans="3:4" x14ac:dyDescent="0.25">
      <c r="C127" s="49"/>
      <c r="D127" s="49"/>
    </row>
    <row r="128" spans="3:4" x14ac:dyDescent="0.25">
      <c r="C128" s="49"/>
      <c r="D128" s="49"/>
    </row>
    <row r="129" spans="3:4" x14ac:dyDescent="0.25">
      <c r="C129" s="49"/>
      <c r="D129" s="49"/>
    </row>
    <row r="130" spans="3:4" x14ac:dyDescent="0.25">
      <c r="C130" s="49"/>
      <c r="D130" s="49"/>
    </row>
    <row r="131" spans="3:4" x14ac:dyDescent="0.25">
      <c r="C131" s="49"/>
      <c r="D131" s="49"/>
    </row>
    <row r="132" spans="3:4" x14ac:dyDescent="0.25">
      <c r="C132" s="49"/>
      <c r="D132" s="49"/>
    </row>
    <row r="133" spans="3:4" x14ac:dyDescent="0.25">
      <c r="C133" s="49"/>
      <c r="D133" s="49"/>
    </row>
    <row r="134" spans="3:4" x14ac:dyDescent="0.25">
      <c r="C134" s="49"/>
      <c r="D134" s="49"/>
    </row>
    <row r="135" spans="3:4" x14ac:dyDescent="0.25">
      <c r="C135" s="49"/>
      <c r="D135" s="49"/>
    </row>
    <row r="136" spans="3:4" x14ac:dyDescent="0.25">
      <c r="C136" s="49"/>
      <c r="D136" s="49"/>
    </row>
    <row r="137" spans="3:4" x14ac:dyDescent="0.25">
      <c r="C137" s="49"/>
      <c r="D137" s="49"/>
    </row>
    <row r="138" spans="3:4" x14ac:dyDescent="0.25">
      <c r="C138" s="49"/>
      <c r="D138" s="49"/>
    </row>
    <row r="139" spans="3:4" x14ac:dyDescent="0.25">
      <c r="C139" s="49"/>
      <c r="D139" s="49"/>
    </row>
    <row r="140" spans="3:4" x14ac:dyDescent="0.25">
      <c r="C140" s="49"/>
      <c r="D140" s="49"/>
    </row>
    <row r="141" spans="3:4" x14ac:dyDescent="0.25">
      <c r="C141" s="49"/>
      <c r="D141" s="49"/>
    </row>
    <row r="142" spans="3:4" x14ac:dyDescent="0.25">
      <c r="C142" s="49"/>
      <c r="D142" s="49"/>
    </row>
    <row r="143" spans="3:4" x14ac:dyDescent="0.25">
      <c r="C143" s="49"/>
      <c r="D143" s="49"/>
    </row>
    <row r="144" spans="3:4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</sheetData>
  <mergeCells count="2"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3" orientation="portrait" r:id="rId1"/>
  <headerFooter alignWithMargins="0">
    <oddHeader>&amp;C&amp;"StobiSerif Regular,Bold"&amp;12ПРЕГЛЕД
на реализација на Буџет на МО за II квартал 2023 година со вклучени пренамени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III квартал 2023</vt:lpstr>
      <vt:lpstr>Sheet1</vt:lpstr>
      <vt:lpstr>'Реализација - III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2023-10-05T07:39:49Z</dcterms:modified>
</cp:coreProperties>
</file>