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edonka.angjelova\Desktop\"/>
    </mc:Choice>
  </mc:AlternateContent>
  <xr:revisionPtr revIDLastSave="0" documentId="13_ncr:1_{99B1535D-70B7-4ABC-9FDA-720EA30B0266}" xr6:coauthVersionLast="47" xr6:coauthVersionMax="47" xr10:uidLastSave="{00000000-0000-0000-0000-000000000000}"/>
  <bookViews>
    <workbookView xWindow="-120" yWindow="-120" windowWidth="29040" windowHeight="15720" activeTab="1" xr2:uid="{1B39D669-02DA-4FF2-9BF9-6B98CA9FAE6D}"/>
  </bookViews>
  <sheets>
    <sheet name="socijalna_zastita" sheetId="2" r:id="rId1"/>
    <sheet name="zastita_deca" sheetId="3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" i="3" l="1"/>
  <c r="R6" i="3"/>
  <c r="Q8" i="3"/>
  <c r="Q6" i="3"/>
  <c r="P8" i="3"/>
  <c r="P7" i="3"/>
  <c r="P6" i="3"/>
  <c r="O8" i="3"/>
  <c r="O7" i="3"/>
  <c r="O6" i="3"/>
  <c r="N8" i="3"/>
  <c r="N7" i="3"/>
  <c r="N6" i="3"/>
  <c r="M8" i="3"/>
  <c r="M7" i="3"/>
  <c r="M6" i="3"/>
  <c r="H8" i="3"/>
  <c r="H19" i="3" s="1"/>
  <c r="H7" i="3"/>
  <c r="H6" i="3"/>
  <c r="G8" i="3"/>
  <c r="G19" i="3" s="1"/>
  <c r="G7" i="3"/>
  <c r="G6" i="3"/>
  <c r="F8" i="3"/>
  <c r="F19" i="3" s="1"/>
  <c r="F7" i="3"/>
  <c r="F6" i="3"/>
  <c r="E8" i="3"/>
  <c r="E7" i="3"/>
  <c r="E6" i="3"/>
  <c r="E19" i="3" s="1"/>
  <c r="D9" i="3"/>
  <c r="D19" i="3" s="1"/>
  <c r="D8" i="3"/>
  <c r="D7" i="3"/>
  <c r="C9" i="3"/>
  <c r="C19" i="3" s="1"/>
  <c r="C8" i="3"/>
  <c r="C7" i="3"/>
  <c r="E27" i="2"/>
  <c r="D27" i="2"/>
  <c r="E26" i="2"/>
  <c r="E37" i="2" s="1"/>
  <c r="D26" i="2"/>
  <c r="D37" i="2" s="1"/>
  <c r="E25" i="2"/>
  <c r="D25" i="2"/>
  <c r="G37" i="2"/>
  <c r="F37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V19" i="2" s="1"/>
  <c r="D19" i="2"/>
  <c r="C19" i="2"/>
  <c r="U18" i="2"/>
  <c r="V18" i="2" s="1"/>
  <c r="U17" i="2"/>
  <c r="V17" i="2" s="1"/>
  <c r="U16" i="2"/>
  <c r="V16" i="2" s="1"/>
  <c r="U15" i="2"/>
  <c r="V15" i="2" s="1"/>
  <c r="U14" i="2"/>
  <c r="V14" i="2" s="1"/>
  <c r="U13" i="2"/>
  <c r="V13" i="2" s="1"/>
  <c r="U12" i="2"/>
  <c r="V12" i="2" s="1"/>
  <c r="U11" i="2"/>
  <c r="V11" i="2" s="1"/>
  <c r="U10" i="2"/>
  <c r="V10" i="2" s="1"/>
  <c r="U9" i="2"/>
  <c r="V9" i="2" s="1"/>
  <c r="U8" i="2"/>
  <c r="V8" i="2" s="1"/>
  <c r="U7" i="2"/>
  <c r="V7" i="2" s="1"/>
</calcChain>
</file>

<file path=xl/sharedStrings.xml><?xml version="1.0" encoding="utf-8"?>
<sst xmlns="http://schemas.openxmlformats.org/spreadsheetml/2006/main" count="109" uniqueCount="41">
  <si>
    <t>Ред. бр.</t>
  </si>
  <si>
    <t>Исплата за месец</t>
  </si>
  <si>
    <t>Азиланти  домување</t>
  </si>
  <si>
    <t>ВКУПНО</t>
  </si>
  <si>
    <t>износ</t>
  </si>
  <si>
    <t>Надоместок за помош и нега од друго лице</t>
  </si>
  <si>
    <t>ГМП -Гарантирана минимална помош</t>
  </si>
  <si>
    <t>Еднократна парична помош</t>
  </si>
  <si>
    <t>Додаток за домување</t>
  </si>
  <si>
    <t>Сместување во згриж.семејство</t>
  </si>
  <si>
    <t>Парична помош за згрижувач</t>
  </si>
  <si>
    <t>Цивилна инвалиднина</t>
  </si>
  <si>
    <t>Надоместок заради попреченост</t>
  </si>
  <si>
    <t>Вкупно</t>
  </si>
  <si>
    <t>Посебен додаток</t>
  </si>
  <si>
    <t>Еднократна парична помош за новороденче</t>
  </si>
  <si>
    <t>Родителски додаток за трето дете</t>
  </si>
  <si>
    <t>Родителски додаток за четврто дете</t>
  </si>
  <si>
    <t>Единствен родителски додаток</t>
  </si>
  <si>
    <t>ВКУПНО:</t>
  </si>
  <si>
    <t>Детски додаток</t>
  </si>
  <si>
    <t>Образовен додаток - СТУДИРАЊЕ</t>
  </si>
  <si>
    <t>Образовен додаток - УПН</t>
  </si>
  <si>
    <t>бр. на исплати</t>
  </si>
  <si>
    <t>Социјална сигурност за стари лица</t>
  </si>
  <si>
    <t>здравствена заштита</t>
  </si>
  <si>
    <t>12/25</t>
  </si>
  <si>
    <t>Исплата на права од социјална заштита во 2026 година</t>
  </si>
  <si>
    <t>Исплата на права од заштита на децата во 2026 година</t>
  </si>
  <si>
    <t>01/26</t>
  </si>
  <si>
    <t>02/26</t>
  </si>
  <si>
    <t>03/26</t>
  </si>
  <si>
    <t>04/26</t>
  </si>
  <si>
    <t>05/26</t>
  </si>
  <si>
    <t>06/26</t>
  </si>
  <si>
    <t>07/26</t>
  </si>
  <si>
    <t>08/26</t>
  </si>
  <si>
    <t>09/26</t>
  </si>
  <si>
    <t>10/26</t>
  </si>
  <si>
    <t>11/26</t>
  </si>
  <si>
    <t>12/26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</si>
</sst>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64"/>
      </right>
      <top style="medium">
        <color indexed="8"/>
      </top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8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 style="medium">
        <color indexed="8"/>
      </right>
      <top/>
      <bottom style="medium">
        <color indexed="8"/>
      </bottom>
      <diagonal/>
    </border>
    <border>
      <left style="thick">
        <color indexed="64"/>
      </left>
      <right style="medium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8"/>
      </right>
      <top style="thin">
        <color indexed="8"/>
      </top>
      <bottom/>
      <diagonal/>
    </border>
    <border>
      <left style="thick">
        <color indexed="64"/>
      </left>
      <right style="medium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1" fontId="1" fillId="4" borderId="28" xfId="0" applyNumberFormat="1" applyFont="1" applyFill="1" applyBorder="1"/>
    <xf numFmtId="1" fontId="1" fillId="4" borderId="34" xfId="0" applyNumberFormat="1" applyFont="1" applyFill="1" applyBorder="1"/>
    <xf numFmtId="1" fontId="1" fillId="4" borderId="37" xfId="0" applyNumberFormat="1" applyFont="1" applyFill="1" applyBorder="1"/>
    <xf numFmtId="1" fontId="1" fillId="4" borderId="16" xfId="0" applyNumberFormat="1" applyFont="1" applyFill="1" applyBorder="1"/>
    <xf numFmtId="1" fontId="2" fillId="5" borderId="44" xfId="0" applyNumberFormat="1" applyFont="1" applyFill="1" applyBorder="1"/>
    <xf numFmtId="3" fontId="1" fillId="4" borderId="18" xfId="0" applyNumberFormat="1" applyFont="1" applyFill="1" applyBorder="1"/>
    <xf numFmtId="3" fontId="1" fillId="4" borderId="30" xfId="0" applyNumberFormat="1" applyFont="1" applyFill="1" applyBorder="1"/>
    <xf numFmtId="3" fontId="1" fillId="4" borderId="38" xfId="0" applyNumberFormat="1" applyFont="1" applyFill="1" applyBorder="1"/>
    <xf numFmtId="3" fontId="1" fillId="4" borderId="40" xfId="0" applyNumberFormat="1" applyFont="1" applyFill="1" applyBorder="1"/>
    <xf numFmtId="3" fontId="2" fillId="5" borderId="45" xfId="0" applyNumberFormat="1" applyFont="1" applyFill="1" applyBorder="1"/>
    <xf numFmtId="1" fontId="1" fillId="0" borderId="10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 wrapText="1"/>
    </xf>
    <xf numFmtId="1" fontId="1" fillId="0" borderId="28" xfId="0" applyNumberFormat="1" applyFont="1" applyBorder="1"/>
    <xf numFmtId="1" fontId="1" fillId="0" borderId="37" xfId="0" applyNumberFormat="1" applyFont="1" applyBorder="1"/>
    <xf numFmtId="3" fontId="1" fillId="0" borderId="30" xfId="0" applyNumberFormat="1" applyFont="1" applyBorder="1"/>
    <xf numFmtId="3" fontId="1" fillId="0" borderId="38" xfId="0" applyNumberFormat="1" applyFont="1" applyBorder="1"/>
    <xf numFmtId="3" fontId="1" fillId="0" borderId="13" xfId="0" applyNumberFormat="1" applyFont="1" applyBorder="1"/>
    <xf numFmtId="3" fontId="1" fillId="0" borderId="39" xfId="0" applyNumberFormat="1" applyFont="1" applyBorder="1"/>
    <xf numFmtId="3" fontId="1" fillId="4" borderId="13" xfId="0" applyNumberFormat="1" applyFont="1" applyFill="1" applyBorder="1"/>
    <xf numFmtId="3" fontId="1" fillId="4" borderId="39" xfId="0" applyNumberFormat="1" applyFont="1" applyFill="1" applyBorder="1"/>
    <xf numFmtId="3" fontId="2" fillId="5" borderId="46" xfId="0" applyNumberFormat="1" applyFont="1" applyFill="1" applyBorder="1"/>
    <xf numFmtId="3" fontId="1" fillId="0" borderId="18" xfId="0" applyNumberFormat="1" applyFont="1" applyBorder="1"/>
    <xf numFmtId="3" fontId="1" fillId="0" borderId="20" xfId="0" applyNumberFormat="1" applyFont="1" applyBorder="1"/>
    <xf numFmtId="3" fontId="1" fillId="4" borderId="20" xfId="0" applyNumberFormat="1" applyFont="1" applyFill="1" applyBorder="1"/>
    <xf numFmtId="3" fontId="2" fillId="5" borderId="23" xfId="0" applyNumberFormat="1" applyFont="1" applyFill="1" applyBorder="1"/>
    <xf numFmtId="1" fontId="2" fillId="6" borderId="44" xfId="0" applyNumberFormat="1" applyFont="1" applyFill="1" applyBorder="1"/>
    <xf numFmtId="3" fontId="1" fillId="4" borderId="31" xfId="0" applyNumberFormat="1" applyFont="1" applyFill="1" applyBorder="1"/>
    <xf numFmtId="3" fontId="1" fillId="4" borderId="41" xfId="0" applyNumberFormat="1" applyFont="1" applyFill="1" applyBorder="1"/>
    <xf numFmtId="3" fontId="2" fillId="6" borderId="24" xfId="0" applyNumberFormat="1" applyFont="1" applyFill="1" applyBorder="1"/>
    <xf numFmtId="3" fontId="1" fillId="4" borderId="32" xfId="0" applyNumberFormat="1" applyFont="1" applyFill="1" applyBorder="1"/>
    <xf numFmtId="3" fontId="1" fillId="0" borderId="11" xfId="0" applyNumberFormat="1" applyFont="1" applyBorder="1" applyAlignment="1">
      <alignment horizontal="right" vertical="center" wrapText="1"/>
    </xf>
    <xf numFmtId="3" fontId="1" fillId="0" borderId="15" xfId="1" applyNumberFormat="1" applyFont="1" applyBorder="1"/>
    <xf numFmtId="3" fontId="1" fillId="4" borderId="17" xfId="0" applyNumberFormat="1" applyFont="1" applyFill="1" applyBorder="1"/>
    <xf numFmtId="3" fontId="1" fillId="4" borderId="15" xfId="0" applyNumberFormat="1" applyFont="1" applyFill="1" applyBorder="1"/>
    <xf numFmtId="3" fontId="1" fillId="0" borderId="15" xfId="0" applyNumberFormat="1" applyFont="1" applyBorder="1"/>
    <xf numFmtId="3" fontId="1" fillId="0" borderId="21" xfId="0" applyNumberFormat="1" applyFont="1" applyBorder="1"/>
    <xf numFmtId="3" fontId="2" fillId="5" borderId="25" xfId="0" applyNumberFormat="1" applyFont="1" applyFill="1" applyBorder="1"/>
    <xf numFmtId="1" fontId="2" fillId="5" borderId="24" xfId="0" applyNumberFormat="1" applyFont="1" applyFill="1" applyBorder="1"/>
    <xf numFmtId="1" fontId="1" fillId="4" borderId="55" xfId="0" applyNumberFormat="1" applyFont="1" applyFill="1" applyBorder="1"/>
    <xf numFmtId="1" fontId="1" fillId="4" borderId="14" xfId="0" applyNumberFormat="1" applyFont="1" applyFill="1" applyBorder="1"/>
    <xf numFmtId="1" fontId="1" fillId="4" borderId="57" xfId="0" applyNumberFormat="1" applyFont="1" applyFill="1" applyBorder="1"/>
    <xf numFmtId="1" fontId="1" fillId="13" borderId="28" xfId="0" applyNumberFormat="1" applyFont="1" applyFill="1" applyBorder="1"/>
    <xf numFmtId="3" fontId="1" fillId="13" borderId="30" xfId="0" applyNumberFormat="1" applyFont="1" applyFill="1" applyBorder="1"/>
    <xf numFmtId="1" fontId="1" fillId="0" borderId="14" xfId="0" applyNumberFormat="1" applyFont="1" applyBorder="1"/>
    <xf numFmtId="0" fontId="1" fillId="0" borderId="58" xfId="0" applyFont="1" applyBorder="1" applyAlignment="1">
      <alignment horizontal="right" vertical="center"/>
    </xf>
    <xf numFmtId="3" fontId="1" fillId="0" borderId="14" xfId="1" applyNumberFormat="1" applyFont="1" applyBorder="1"/>
    <xf numFmtId="1" fontId="1" fillId="0" borderId="13" xfId="1" applyNumberFormat="1" applyFont="1" applyBorder="1"/>
    <xf numFmtId="3" fontId="1" fillId="13" borderId="13" xfId="0" applyNumberFormat="1" applyFont="1" applyFill="1" applyBorder="1"/>
    <xf numFmtId="3" fontId="1" fillId="13" borderId="18" xfId="0" applyNumberFormat="1" applyFont="1" applyFill="1" applyBorder="1"/>
    <xf numFmtId="3" fontId="1" fillId="13" borderId="31" xfId="0" applyNumberFormat="1" applyFont="1" applyFill="1" applyBorder="1"/>
    <xf numFmtId="0" fontId="1" fillId="0" borderId="0" xfId="0" applyFont="1"/>
    <xf numFmtId="1" fontId="1" fillId="0" borderId="57" xfId="0" applyNumberFormat="1" applyFont="1" applyBorder="1"/>
    <xf numFmtId="1" fontId="2" fillId="5" borderId="6" xfId="0" applyNumberFormat="1" applyFont="1" applyFill="1" applyBorder="1"/>
    <xf numFmtId="1" fontId="2" fillId="10" borderId="23" xfId="0" applyNumberFormat="1" applyFont="1" applyFill="1" applyBorder="1" applyAlignment="1">
      <alignment horizontal="right"/>
    </xf>
    <xf numFmtId="3" fontId="2" fillId="10" borderId="51" xfId="0" applyNumberFormat="1" applyFont="1" applyFill="1" applyBorder="1" applyAlignment="1">
      <alignment horizontal="right"/>
    </xf>
    <xf numFmtId="1" fontId="2" fillId="10" borderId="51" xfId="0" applyNumberFormat="1" applyFont="1" applyFill="1" applyBorder="1" applyAlignment="1">
      <alignment horizontal="right"/>
    </xf>
    <xf numFmtId="3" fontId="2" fillId="10" borderId="23" xfId="0" applyNumberFormat="1" applyFont="1" applyFill="1" applyBorder="1" applyAlignment="1">
      <alignment horizontal="right"/>
    </xf>
    <xf numFmtId="3" fontId="2" fillId="10" borderId="52" xfId="0" applyNumberFormat="1" applyFont="1" applyFill="1" applyBorder="1" applyAlignment="1">
      <alignment horizontal="right"/>
    </xf>
    <xf numFmtId="0" fontId="1" fillId="2" borderId="26" xfId="0" applyFont="1" applyFill="1" applyBorder="1" applyAlignment="1">
      <alignment horizontal="center" wrapText="1"/>
    </xf>
    <xf numFmtId="0" fontId="1" fillId="0" borderId="4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/>
    <xf numFmtId="49" fontId="1" fillId="4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49" fontId="1" fillId="0" borderId="9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0" fontId="1" fillId="4" borderId="12" xfId="0" applyFont="1" applyFill="1" applyBorder="1"/>
    <xf numFmtId="49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/>
    <xf numFmtId="49" fontId="1" fillId="12" borderId="20" xfId="0" applyNumberFormat="1" applyFont="1" applyFill="1" applyBorder="1" applyAlignment="1">
      <alignment horizontal="center"/>
    </xf>
    <xf numFmtId="0" fontId="1" fillId="0" borderId="54" xfId="0" applyFont="1" applyBorder="1" applyAlignment="1">
      <alignment horizontal="center" vertical="center" wrapText="1"/>
    </xf>
    <xf numFmtId="0" fontId="1" fillId="0" borderId="56" xfId="0" applyFont="1" applyBorder="1"/>
    <xf numFmtId="0" fontId="4" fillId="0" borderId="0" xfId="0" applyFont="1"/>
    <xf numFmtId="49" fontId="4" fillId="4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/>
    </xf>
    <xf numFmtId="3" fontId="1" fillId="13" borderId="32" xfId="0" applyNumberFormat="1" applyFont="1" applyFill="1" applyBorder="1"/>
    <xf numFmtId="1" fontId="1" fillId="13" borderId="16" xfId="0" applyNumberFormat="1" applyFont="1" applyFill="1" applyBorder="1"/>
    <xf numFmtId="3" fontId="1" fillId="13" borderId="40" xfId="0" applyNumberFormat="1" applyFont="1" applyFill="1" applyBorder="1"/>
    <xf numFmtId="3" fontId="1" fillId="13" borderId="10" xfId="0" applyNumberFormat="1" applyFont="1" applyFill="1" applyBorder="1"/>
    <xf numFmtId="3" fontId="1" fillId="13" borderId="9" xfId="0" applyNumberFormat="1" applyFont="1" applyFill="1" applyBorder="1"/>
    <xf numFmtId="1" fontId="5" fillId="13" borderId="13" xfId="1" applyNumberFormat="1" applyFont="1" applyFill="1" applyBorder="1"/>
    <xf numFmtId="3" fontId="5" fillId="13" borderId="42" xfId="1" applyNumberFormat="1" applyFont="1" applyFill="1" applyBorder="1"/>
    <xf numFmtId="1" fontId="5" fillId="13" borderId="13" xfId="0" applyNumberFormat="1" applyFont="1" applyFill="1" applyBorder="1"/>
    <xf numFmtId="3" fontId="5" fillId="13" borderId="30" xfId="0" applyNumberFormat="1" applyFont="1" applyFill="1" applyBorder="1"/>
    <xf numFmtId="1" fontId="5" fillId="13" borderId="28" xfId="0" applyNumberFormat="1" applyFont="1" applyFill="1" applyBorder="1"/>
    <xf numFmtId="3" fontId="5" fillId="13" borderId="13" xfId="0" applyNumberFormat="1" applyFont="1" applyFill="1" applyBorder="1"/>
    <xf numFmtId="3" fontId="5" fillId="13" borderId="18" xfId="0" applyNumberFormat="1" applyFont="1" applyFill="1" applyBorder="1"/>
    <xf numFmtId="3" fontId="5" fillId="13" borderId="31" xfId="0" applyNumberFormat="1" applyFont="1" applyFill="1" applyBorder="1"/>
    <xf numFmtId="3" fontId="5" fillId="13" borderId="43" xfId="0" applyNumberFormat="1" applyFont="1" applyFill="1" applyBorder="1"/>
    <xf numFmtId="1" fontId="1" fillId="4" borderId="37" xfId="0" applyNumberFormat="1" applyFont="1" applyFill="1" applyBorder="1" applyAlignment="1">
      <alignment horizontal="right"/>
    </xf>
    <xf numFmtId="3" fontId="1" fillId="4" borderId="38" xfId="0" applyNumberFormat="1" applyFont="1" applyFill="1" applyBorder="1" applyAlignment="1">
      <alignment horizontal="right"/>
    </xf>
    <xf numFmtId="1" fontId="1" fillId="4" borderId="39" xfId="0" applyNumberFormat="1" applyFont="1" applyFill="1" applyBorder="1" applyAlignment="1">
      <alignment horizontal="right"/>
    </xf>
    <xf numFmtId="3" fontId="1" fillId="4" borderId="20" xfId="0" applyNumberFormat="1" applyFont="1" applyFill="1" applyBorder="1" applyAlignment="1">
      <alignment horizontal="right"/>
    </xf>
    <xf numFmtId="0" fontId="0" fillId="0" borderId="0" xfId="0" applyBorder="1"/>
    <xf numFmtId="3" fontId="3" fillId="0" borderId="0" xfId="0" applyNumberFormat="1" applyFont="1" applyBorder="1"/>
    <xf numFmtId="3" fontId="0" fillId="0" borderId="0" xfId="0" applyNumberFormat="1" applyBorder="1"/>
    <xf numFmtId="0" fontId="4" fillId="0" borderId="0" xfId="0" applyFont="1" applyBorder="1"/>
    <xf numFmtId="0" fontId="1" fillId="0" borderId="61" xfId="0" applyFont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right"/>
    </xf>
    <xf numFmtId="3" fontId="4" fillId="12" borderId="62" xfId="0" applyNumberFormat="1" applyFont="1" applyFill="1" applyBorder="1" applyAlignment="1">
      <alignment horizontal="right"/>
    </xf>
    <xf numFmtId="3" fontId="4" fillId="4" borderId="62" xfId="0" applyNumberFormat="1" applyFont="1" applyFill="1" applyBorder="1" applyAlignment="1">
      <alignment horizontal="right"/>
    </xf>
    <xf numFmtId="1" fontId="4" fillId="0" borderId="66" xfId="0" applyNumberFormat="1" applyFont="1" applyBorder="1" applyAlignment="1">
      <alignment horizontal="right"/>
    </xf>
    <xf numFmtId="1" fontId="4" fillId="12" borderId="66" xfId="0" applyNumberFormat="1" applyFont="1" applyFill="1" applyBorder="1" applyAlignment="1">
      <alignment horizontal="right"/>
    </xf>
    <xf numFmtId="1" fontId="4" fillId="13" borderId="66" xfId="0" applyNumberFormat="1" applyFont="1" applyFill="1" applyBorder="1" applyAlignment="1">
      <alignment horizontal="right"/>
    </xf>
    <xf numFmtId="0" fontId="1" fillId="0" borderId="67" xfId="0" applyFont="1" applyBorder="1" applyAlignment="1">
      <alignment horizontal="center" vertical="center"/>
    </xf>
    <xf numFmtId="3" fontId="3" fillId="13" borderId="69" xfId="0" applyNumberFormat="1" applyFont="1" applyFill="1" applyBorder="1" applyAlignment="1">
      <alignment horizontal="right"/>
    </xf>
    <xf numFmtId="0" fontId="1" fillId="0" borderId="70" xfId="0" applyFont="1" applyBorder="1" applyAlignment="1">
      <alignment horizontal="center" vertical="center" wrapText="1"/>
    </xf>
    <xf numFmtId="3" fontId="4" fillId="0" borderId="65" xfId="0" applyNumberFormat="1" applyFont="1" applyBorder="1" applyAlignment="1">
      <alignment horizontal="right"/>
    </xf>
    <xf numFmtId="3" fontId="4" fillId="0" borderId="66" xfId="0" applyNumberFormat="1" applyFont="1" applyBorder="1" applyAlignment="1">
      <alignment horizontal="right"/>
    </xf>
    <xf numFmtId="3" fontId="4" fillId="4" borderId="66" xfId="0" applyNumberFormat="1" applyFont="1" applyFill="1" applyBorder="1" applyAlignment="1">
      <alignment horizontal="right"/>
    </xf>
    <xf numFmtId="3" fontId="4" fillId="4" borderId="71" xfId="0" applyNumberFormat="1" applyFont="1" applyFill="1" applyBorder="1" applyAlignment="1">
      <alignment horizontal="right"/>
    </xf>
    <xf numFmtId="3" fontId="4" fillId="12" borderId="66" xfId="0" applyNumberFormat="1" applyFont="1" applyFill="1" applyBorder="1" applyAlignment="1">
      <alignment horizontal="right"/>
    </xf>
    <xf numFmtId="3" fontId="4" fillId="13" borderId="66" xfId="0" applyNumberFormat="1" applyFont="1" applyFill="1" applyBorder="1" applyAlignment="1">
      <alignment horizontal="right"/>
    </xf>
    <xf numFmtId="0" fontId="1" fillId="0" borderId="73" xfId="0" applyFont="1" applyBorder="1" applyAlignment="1">
      <alignment horizontal="center" vertical="center"/>
    </xf>
    <xf numFmtId="1" fontId="4" fillId="0" borderId="74" xfId="0" applyNumberFormat="1" applyFont="1" applyBorder="1" applyAlignment="1">
      <alignment horizontal="right" vertical="center"/>
    </xf>
    <xf numFmtId="1" fontId="4" fillId="0" borderId="74" xfId="0" applyNumberFormat="1" applyFont="1" applyBorder="1" applyAlignment="1">
      <alignment horizontal="right"/>
    </xf>
    <xf numFmtId="1" fontId="4" fillId="0" borderId="75" xfId="0" applyNumberFormat="1" applyFont="1" applyBorder="1" applyAlignment="1">
      <alignment horizontal="right"/>
    </xf>
    <xf numFmtId="1" fontId="4" fillId="12" borderId="75" xfId="0" applyNumberFormat="1" applyFont="1" applyFill="1" applyBorder="1" applyAlignment="1">
      <alignment horizontal="right"/>
    </xf>
    <xf numFmtId="1" fontId="4" fillId="13" borderId="75" xfId="0" applyNumberFormat="1" applyFont="1" applyFill="1" applyBorder="1" applyAlignment="1">
      <alignment horizontal="right"/>
    </xf>
    <xf numFmtId="1" fontId="4" fillId="4" borderId="76" xfId="0" applyNumberFormat="1" applyFont="1" applyFill="1" applyBorder="1" applyAlignment="1">
      <alignment horizontal="right"/>
    </xf>
    <xf numFmtId="0" fontId="1" fillId="0" borderId="70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wrapText="1"/>
    </xf>
    <xf numFmtId="3" fontId="4" fillId="0" borderId="74" xfId="0" applyNumberFormat="1" applyFont="1" applyBorder="1" applyAlignment="1">
      <alignment horizontal="right" vertical="center" wrapText="1"/>
    </xf>
    <xf numFmtId="3" fontId="4" fillId="0" borderId="74" xfId="0" applyNumberFormat="1" applyFont="1" applyBorder="1" applyAlignment="1">
      <alignment horizontal="right"/>
    </xf>
    <xf numFmtId="3" fontId="4" fillId="0" borderId="75" xfId="0" applyNumberFormat="1" applyFont="1" applyBorder="1" applyAlignment="1">
      <alignment horizontal="right"/>
    </xf>
    <xf numFmtId="3" fontId="4" fillId="12" borderId="75" xfId="0" applyNumberFormat="1" applyFont="1" applyFill="1" applyBorder="1" applyAlignment="1">
      <alignment horizontal="right"/>
    </xf>
    <xf numFmtId="3" fontId="4" fillId="13" borderId="75" xfId="0" applyNumberFormat="1" applyFont="1" applyFill="1" applyBorder="1" applyAlignment="1">
      <alignment horizontal="right"/>
    </xf>
    <xf numFmtId="3" fontId="4" fillId="4" borderId="76" xfId="0" applyNumberFormat="1" applyFont="1" applyFill="1" applyBorder="1" applyAlignment="1">
      <alignment horizontal="right"/>
    </xf>
    <xf numFmtId="0" fontId="1" fillId="0" borderId="78" xfId="0" applyFont="1" applyBorder="1" applyAlignment="1">
      <alignment horizontal="center" vertical="center" wrapText="1"/>
    </xf>
    <xf numFmtId="1" fontId="1" fillId="0" borderId="80" xfId="0" applyNumberFormat="1" applyFont="1" applyBorder="1" applyAlignment="1">
      <alignment horizontal="right"/>
    </xf>
    <xf numFmtId="3" fontId="4" fillId="0" borderId="79" xfId="0" applyNumberFormat="1" applyFont="1" applyBorder="1" applyAlignment="1">
      <alignment horizontal="right"/>
    </xf>
    <xf numFmtId="0" fontId="1" fillId="0" borderId="72" xfId="0" applyFont="1" applyBorder="1" applyAlignment="1">
      <alignment horizontal="center" vertical="center"/>
    </xf>
    <xf numFmtId="1" fontId="4" fillId="4" borderId="66" xfId="0" applyNumberFormat="1" applyFont="1" applyFill="1" applyBorder="1" applyAlignment="1">
      <alignment horizontal="right"/>
    </xf>
    <xf numFmtId="1" fontId="1" fillId="4" borderId="80" xfId="0" applyNumberFormat="1" applyFont="1" applyFill="1" applyBorder="1" applyAlignment="1">
      <alignment horizontal="right"/>
    </xf>
    <xf numFmtId="0" fontId="1" fillId="0" borderId="72" xfId="0" applyFont="1" applyBorder="1" applyAlignment="1">
      <alignment horizontal="center" vertical="center" wrapText="1"/>
    </xf>
    <xf numFmtId="3" fontId="1" fillId="4" borderId="80" xfId="0" applyNumberFormat="1" applyFont="1" applyFill="1" applyBorder="1" applyAlignment="1">
      <alignment horizontal="right"/>
    </xf>
    <xf numFmtId="0" fontId="1" fillId="0" borderId="81" xfId="0" applyFont="1" applyBorder="1" applyAlignment="1">
      <alignment horizontal="center" vertical="center"/>
    </xf>
    <xf numFmtId="1" fontId="4" fillId="4" borderId="80" xfId="0" applyNumberFormat="1" applyFont="1" applyFill="1" applyBorder="1" applyAlignment="1">
      <alignment horizontal="right"/>
    </xf>
    <xf numFmtId="1" fontId="3" fillId="13" borderId="82" xfId="0" applyNumberFormat="1" applyFont="1" applyFill="1" applyBorder="1" applyAlignment="1">
      <alignment horizontal="right"/>
    </xf>
    <xf numFmtId="1" fontId="2" fillId="10" borderId="83" xfId="0" applyNumberFormat="1" applyFont="1" applyFill="1" applyBorder="1" applyAlignment="1">
      <alignment horizontal="right"/>
    </xf>
    <xf numFmtId="0" fontId="2" fillId="9" borderId="85" xfId="0" applyFont="1" applyFill="1" applyBorder="1"/>
    <xf numFmtId="1" fontId="2" fillId="10" borderId="86" xfId="0" applyNumberFormat="1" applyFont="1" applyFill="1" applyBorder="1" applyAlignment="1">
      <alignment horizontal="right"/>
    </xf>
    <xf numFmtId="3" fontId="2" fillId="10" borderId="86" xfId="0" applyNumberFormat="1" applyFont="1" applyFill="1" applyBorder="1" applyAlignment="1">
      <alignment horizontal="right"/>
    </xf>
    <xf numFmtId="3" fontId="2" fillId="10" borderId="87" xfId="0" applyNumberFormat="1" applyFont="1" applyFill="1" applyBorder="1" applyAlignment="1">
      <alignment horizontal="right"/>
    </xf>
    <xf numFmtId="49" fontId="4" fillId="0" borderId="88" xfId="0" applyNumberFormat="1" applyFont="1" applyBorder="1" applyAlignment="1">
      <alignment horizontal="center"/>
    </xf>
    <xf numFmtId="1" fontId="4" fillId="4" borderId="90" xfId="0" applyNumberFormat="1" applyFont="1" applyFill="1" applyBorder="1" applyAlignment="1">
      <alignment horizontal="right"/>
    </xf>
    <xf numFmtId="3" fontId="4" fillId="4" borderId="89" xfId="0" applyNumberFormat="1" applyFont="1" applyFill="1" applyBorder="1" applyAlignment="1">
      <alignment horizontal="right"/>
    </xf>
    <xf numFmtId="3" fontId="4" fillId="4" borderId="90" xfId="0" applyNumberFormat="1" applyFont="1" applyFill="1" applyBorder="1" applyAlignment="1">
      <alignment horizontal="right"/>
    </xf>
    <xf numFmtId="1" fontId="3" fillId="12" borderId="83" xfId="0" applyNumberFormat="1" applyFont="1" applyFill="1" applyBorder="1" applyAlignment="1">
      <alignment horizontal="right"/>
    </xf>
    <xf numFmtId="3" fontId="3" fillId="12" borderId="84" xfId="0" applyNumberFormat="1" applyFont="1" applyFill="1" applyBorder="1" applyAlignment="1">
      <alignment horizontal="right"/>
    </xf>
    <xf numFmtId="1" fontId="3" fillId="13" borderId="87" xfId="0" applyNumberFormat="1" applyFont="1" applyFill="1" applyBorder="1" applyAlignment="1">
      <alignment horizontal="right"/>
    </xf>
    <xf numFmtId="3" fontId="3" fillId="13" borderId="87" xfId="0" applyNumberFormat="1" applyFont="1" applyFill="1" applyBorder="1" applyAlignment="1">
      <alignment horizontal="right"/>
    </xf>
    <xf numFmtId="0" fontId="2" fillId="8" borderId="64" xfId="0" applyFont="1" applyFill="1" applyBorder="1" applyAlignment="1">
      <alignment horizontal="center" vertical="center" wrapText="1"/>
    </xf>
    <xf numFmtId="3" fontId="3" fillId="0" borderId="79" xfId="0" applyNumberFormat="1" applyFont="1" applyBorder="1"/>
    <xf numFmtId="3" fontId="3" fillId="0" borderId="91" xfId="0" applyNumberFormat="1" applyFont="1" applyBorder="1"/>
    <xf numFmtId="0" fontId="1" fillId="8" borderId="92" xfId="0" applyFont="1" applyFill="1" applyBorder="1" applyAlignment="1">
      <alignment horizontal="center" wrapText="1"/>
    </xf>
    <xf numFmtId="0" fontId="1" fillId="8" borderId="93" xfId="0" applyFont="1" applyFill="1" applyBorder="1" applyAlignment="1">
      <alignment horizontal="center" wrapText="1"/>
    </xf>
    <xf numFmtId="0" fontId="4" fillId="4" borderId="94" xfId="0" applyFont="1" applyFill="1" applyBorder="1" applyAlignment="1">
      <alignment horizontal="center" wrapText="1"/>
    </xf>
    <xf numFmtId="0" fontId="4" fillId="0" borderId="94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4" fillId="0" borderId="97" xfId="0" applyFont="1" applyBorder="1" applyAlignment="1">
      <alignment horizontal="center"/>
    </xf>
    <xf numFmtId="0" fontId="2" fillId="9" borderId="98" xfId="0" applyFont="1" applyFill="1" applyBorder="1"/>
    <xf numFmtId="0" fontId="4" fillId="0" borderId="59" xfId="0" applyFont="1" applyBorder="1"/>
    <xf numFmtId="0" fontId="1" fillId="0" borderId="10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2" borderId="53" xfId="0" applyFont="1" applyFill="1" applyBorder="1" applyAlignment="1">
      <alignment horizontal="center" wrapText="1"/>
    </xf>
    <xf numFmtId="0" fontId="2" fillId="9" borderId="23" xfId="0" applyFont="1" applyFill="1" applyBorder="1"/>
    <xf numFmtId="0" fontId="2" fillId="9" borderId="22" xfId="0" applyFont="1" applyFill="1" applyBorder="1"/>
    <xf numFmtId="3" fontId="1" fillId="0" borderId="0" xfId="2" applyNumberFormat="1" applyFont="1"/>
    <xf numFmtId="1" fontId="1" fillId="4" borderId="28" xfId="2" applyNumberFormat="1" applyFont="1" applyFill="1" applyBorder="1"/>
    <xf numFmtId="3" fontId="1" fillId="4" borderId="29" xfId="2" applyNumberFormat="1" applyFont="1" applyFill="1" applyBorder="1"/>
    <xf numFmtId="1" fontId="1" fillId="0" borderId="10" xfId="2" applyNumberFormat="1" applyFont="1" applyBorder="1" applyAlignment="1">
      <alignment horizontal="right" vertical="center"/>
    </xf>
    <xf numFmtId="3" fontId="1" fillId="0" borderId="9" xfId="2" applyNumberFormat="1" applyFont="1" applyBorder="1" applyAlignment="1">
      <alignment horizontal="right" vertical="center" wrapText="1"/>
    </xf>
    <xf numFmtId="1" fontId="1" fillId="0" borderId="28" xfId="2" applyNumberFormat="1" applyFont="1" applyBorder="1"/>
    <xf numFmtId="3" fontId="1" fillId="0" borderId="30" xfId="2" applyNumberFormat="1" applyFont="1" applyBorder="1"/>
    <xf numFmtId="3" fontId="1" fillId="0" borderId="13" xfId="2" applyNumberFormat="1" applyFont="1" applyBorder="1"/>
    <xf numFmtId="3" fontId="1" fillId="0" borderId="18" xfId="2" applyNumberFormat="1" applyFont="1" applyBorder="1"/>
    <xf numFmtId="3" fontId="1" fillId="4" borderId="31" xfId="2" applyNumberFormat="1" applyFont="1" applyFill="1" applyBorder="1"/>
    <xf numFmtId="3" fontId="1" fillId="4" borderId="32" xfId="2" applyNumberFormat="1" applyFont="1" applyFill="1" applyBorder="1"/>
    <xf numFmtId="3" fontId="1" fillId="4" borderId="33" xfId="2" applyNumberFormat="1" applyFont="1" applyFill="1" applyBorder="1"/>
    <xf numFmtId="1" fontId="1" fillId="4" borderId="34" xfId="2" applyNumberFormat="1" applyFont="1" applyFill="1" applyBorder="1"/>
    <xf numFmtId="3" fontId="1" fillId="4" borderId="9" xfId="2" applyNumberFormat="1" applyFont="1" applyFill="1" applyBorder="1"/>
    <xf numFmtId="3" fontId="1" fillId="4" borderId="30" xfId="2" applyNumberFormat="1" applyFont="1" applyFill="1" applyBorder="1"/>
    <xf numFmtId="0" fontId="1" fillId="0" borderId="35" xfId="2" applyFont="1" applyBorder="1"/>
    <xf numFmtId="3" fontId="1" fillId="0" borderId="36" xfId="2" applyNumberFormat="1" applyFont="1" applyBorder="1"/>
    <xf numFmtId="1" fontId="1" fillId="0" borderId="14" xfId="2" applyNumberFormat="1" applyFont="1" applyBorder="1"/>
    <xf numFmtId="3" fontId="2" fillId="6" borderId="47" xfId="0" applyNumberFormat="1" applyFont="1" applyFill="1" applyBorder="1"/>
    <xf numFmtId="3" fontId="2" fillId="6" borderId="48" xfId="0" applyNumberFormat="1" applyFont="1" applyFill="1" applyBorder="1"/>
    <xf numFmtId="3" fontId="4" fillId="0" borderId="68" xfId="0" applyNumberFormat="1" applyFont="1" applyBorder="1" applyAlignment="1">
      <alignment horizontal="right"/>
    </xf>
    <xf numFmtId="1" fontId="2" fillId="9" borderId="22" xfId="0" applyNumberFormat="1" applyFont="1" applyFill="1" applyBorder="1" applyAlignment="1">
      <alignment horizontal="right"/>
    </xf>
    <xf numFmtId="3" fontId="2" fillId="9" borderId="51" xfId="0" applyNumberFormat="1" applyFont="1" applyFill="1" applyBorder="1" applyAlignment="1">
      <alignment horizontal="right"/>
    </xf>
    <xf numFmtId="1" fontId="1" fillId="0" borderId="16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 wrapText="1"/>
    </xf>
    <xf numFmtId="1" fontId="1" fillId="0" borderId="10" xfId="0" applyNumberFormat="1" applyFont="1" applyBorder="1" applyAlignment="1">
      <alignment horizontal="right" vertical="center" wrapText="1"/>
    </xf>
    <xf numFmtId="1" fontId="1" fillId="0" borderId="60" xfId="0" applyNumberFormat="1" applyFont="1" applyBorder="1" applyAlignment="1">
      <alignment horizontal="right" vertical="center"/>
    </xf>
    <xf numFmtId="3" fontId="1" fillId="0" borderId="99" xfId="0" applyNumberFormat="1" applyFont="1" applyBorder="1" applyAlignment="1">
      <alignment horizontal="right" vertical="center" wrapText="1"/>
    </xf>
    <xf numFmtId="1" fontId="1" fillId="0" borderId="16" xfId="0" applyNumberFormat="1" applyFont="1" applyBorder="1" applyAlignment="1">
      <alignment horizontal="right"/>
    </xf>
    <xf numFmtId="3" fontId="1" fillId="0" borderId="40" xfId="0" applyNumberFormat="1" applyFont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1" fontId="1" fillId="0" borderId="60" xfId="0" applyNumberFormat="1" applyFont="1" applyBorder="1" applyAlignment="1">
      <alignment horizontal="right"/>
    </xf>
    <xf numFmtId="3" fontId="1" fillId="0" borderId="99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1" fontId="1" fillId="0" borderId="28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50" xfId="0" applyNumberFormat="1" applyFont="1" applyBorder="1" applyAlignment="1">
      <alignment horizontal="right"/>
    </xf>
    <xf numFmtId="1" fontId="1" fillId="11" borderId="31" xfId="0" applyNumberFormat="1" applyFont="1" applyFill="1" applyBorder="1" applyAlignment="1">
      <alignment horizontal="right"/>
    </xf>
    <xf numFmtId="3" fontId="1" fillId="11" borderId="99" xfId="0" applyNumberFormat="1" applyFont="1" applyFill="1" applyBorder="1" applyAlignment="1">
      <alignment horizontal="right"/>
    </xf>
    <xf numFmtId="1" fontId="1" fillId="4" borderId="28" xfId="0" applyNumberFormat="1" applyFont="1" applyFill="1" applyBorder="1" applyAlignment="1">
      <alignment horizontal="right"/>
    </xf>
    <xf numFmtId="3" fontId="1" fillId="4" borderId="30" xfId="0" applyNumberFormat="1" applyFont="1" applyFill="1" applyBorder="1" applyAlignment="1">
      <alignment horizontal="right"/>
    </xf>
    <xf numFmtId="1" fontId="1" fillId="12" borderId="28" xfId="0" applyNumberFormat="1" applyFont="1" applyFill="1" applyBorder="1" applyAlignment="1">
      <alignment horizontal="right"/>
    </xf>
    <xf numFmtId="3" fontId="1" fillId="12" borderId="30" xfId="0" applyNumberFormat="1" applyFont="1" applyFill="1" applyBorder="1" applyAlignment="1">
      <alignment horizontal="right"/>
    </xf>
    <xf numFmtId="1" fontId="1" fillId="12" borderId="13" xfId="0" applyNumberFormat="1" applyFont="1" applyFill="1" applyBorder="1" applyAlignment="1">
      <alignment horizontal="right"/>
    </xf>
    <xf numFmtId="3" fontId="1" fillId="12" borderId="18" xfId="0" applyNumberFormat="1" applyFont="1" applyFill="1" applyBorder="1" applyAlignment="1">
      <alignment horizontal="right"/>
    </xf>
    <xf numFmtId="1" fontId="1" fillId="13" borderId="28" xfId="0" applyNumberFormat="1" applyFont="1" applyFill="1" applyBorder="1" applyAlignment="1">
      <alignment horizontal="right"/>
    </xf>
    <xf numFmtId="3" fontId="1" fillId="13" borderId="30" xfId="0" applyNumberFormat="1" applyFont="1" applyFill="1" applyBorder="1" applyAlignment="1">
      <alignment horizontal="right"/>
    </xf>
    <xf numFmtId="1" fontId="1" fillId="13" borderId="13" xfId="0" applyNumberFormat="1" applyFont="1" applyFill="1" applyBorder="1" applyAlignment="1">
      <alignment horizontal="right"/>
    </xf>
    <xf numFmtId="3" fontId="1" fillId="13" borderId="18" xfId="0" applyNumberFormat="1" applyFont="1" applyFill="1" applyBorder="1" applyAlignment="1">
      <alignment horizontal="right"/>
    </xf>
    <xf numFmtId="0" fontId="2" fillId="2" borderId="2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3" fontId="2" fillId="9" borderId="6" xfId="0" applyNumberFormat="1" applyFont="1" applyFill="1" applyBorder="1" applyAlignment="1">
      <alignment horizontal="right" vertical="center" wrapText="1"/>
    </xf>
    <xf numFmtId="3" fontId="2" fillId="9" borderId="7" xfId="0" applyNumberFormat="1" applyFont="1" applyFill="1" applyBorder="1" applyAlignment="1">
      <alignment horizontal="right" vertical="center" wrapText="1"/>
    </xf>
    <xf numFmtId="0" fontId="2" fillId="2" borderId="102" xfId="0" applyFont="1" applyFill="1" applyBorder="1" applyAlignment="1">
      <alignment horizontal="center" vertical="center" wrapText="1"/>
    </xf>
    <xf numFmtId="0" fontId="2" fillId="2" borderId="104" xfId="0" applyFont="1" applyFill="1" applyBorder="1" applyAlignment="1">
      <alignment horizontal="center" vertical="center" wrapText="1"/>
    </xf>
    <xf numFmtId="0" fontId="2" fillId="2" borderId="103" xfId="0" applyFont="1" applyFill="1" applyBorder="1" applyAlignment="1">
      <alignment horizontal="center" vertical="center" wrapText="1"/>
    </xf>
    <xf numFmtId="0" fontId="2" fillId="2" borderId="101" xfId="0" applyFont="1" applyFill="1" applyBorder="1" applyAlignment="1">
      <alignment horizontal="center" vertical="center" wrapText="1"/>
    </xf>
    <xf numFmtId="2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6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72" xfId="0" applyFont="1" applyFill="1" applyBorder="1" applyAlignment="1">
      <alignment horizontal="center" vertical="center" wrapText="1"/>
    </xf>
    <xf numFmtId="0" fontId="2" fillId="8" borderId="7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/>
    <xf numFmtId="0" fontId="4" fillId="0" borderId="0" xfId="0" applyFont="1" applyBorder="1" applyAlignment="1"/>
    <xf numFmtId="0" fontId="2" fillId="8" borderId="24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/>
    </xf>
    <xf numFmtId="0" fontId="4" fillId="0" borderId="106" xfId="0" applyFont="1" applyBorder="1"/>
    <xf numFmtId="3" fontId="3" fillId="9" borderId="99" xfId="0" applyNumberFormat="1" applyFont="1" applyFill="1" applyBorder="1"/>
  </cellXfs>
  <cellStyles count="3">
    <cellStyle name="Normal" xfId="0" builtinId="0"/>
    <cellStyle name="Normal 2" xfId="2" xr:uid="{06547212-9E63-4476-9980-648B3D5310F8}"/>
    <cellStyle name="Normal_Sheet1" xfId="1" xr:uid="{E38624CD-A263-432A-A173-5DB28F822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22EB-8E9F-4B4C-88EA-3A2F3CE5BF9C}">
  <dimension ref="A2:V37"/>
  <sheetViews>
    <sheetView topLeftCell="A3" workbookViewId="0">
      <selection activeCell="L27" sqref="L27"/>
    </sheetView>
  </sheetViews>
  <sheetFormatPr defaultRowHeight="12.75" x14ac:dyDescent="0.2"/>
  <cols>
    <col min="1" max="1" width="9.28515625" style="74" bestFit="1" customWidth="1"/>
    <col min="2" max="2" width="9.140625" style="74"/>
    <col min="3" max="3" width="12.85546875" style="74" bestFit="1" customWidth="1"/>
    <col min="4" max="4" width="14.28515625" style="74" customWidth="1"/>
    <col min="5" max="5" width="12.85546875" style="74" bestFit="1" customWidth="1"/>
    <col min="6" max="6" width="12.7109375" style="74" customWidth="1"/>
    <col min="7" max="7" width="12.85546875" style="74" bestFit="1" customWidth="1"/>
    <col min="8" max="8" width="11.28515625" style="74" customWidth="1"/>
    <col min="9" max="9" width="12.85546875" style="74" bestFit="1" customWidth="1"/>
    <col min="10" max="10" width="9.28515625" style="74" bestFit="1" customWidth="1"/>
    <col min="11" max="11" width="12.85546875" style="74" bestFit="1" customWidth="1"/>
    <col min="12" max="12" width="13" style="74" customWidth="1"/>
    <col min="13" max="13" width="12.85546875" style="74" bestFit="1" customWidth="1"/>
    <col min="14" max="14" width="11" style="74" customWidth="1"/>
    <col min="15" max="15" width="12.85546875" style="74" bestFit="1" customWidth="1"/>
    <col min="16" max="16" width="12.85546875" style="74" customWidth="1"/>
    <col min="17" max="17" width="12.85546875" style="74" bestFit="1" customWidth="1"/>
    <col min="18" max="18" width="12.7109375" style="74" bestFit="1" customWidth="1"/>
    <col min="19" max="19" width="12.85546875" style="74" bestFit="1" customWidth="1"/>
    <col min="20" max="20" width="12.7109375" style="74" customWidth="1"/>
    <col min="21" max="21" width="12.85546875" style="74" bestFit="1" customWidth="1"/>
    <col min="22" max="22" width="11.140625" style="74" customWidth="1"/>
    <col min="23" max="23" width="12.85546875" style="74" bestFit="1" customWidth="1"/>
    <col min="24" max="24" width="9.28515625" style="74" bestFit="1" customWidth="1"/>
    <col min="25" max="16384" width="9.140625" style="74"/>
  </cols>
  <sheetData>
    <row r="2" spans="1:22" ht="18" x14ac:dyDescent="0.25">
      <c r="F2" s="231" t="s">
        <v>27</v>
      </c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</row>
    <row r="4" spans="1:22" ht="13.5" thickBot="1" x14ac:dyDescent="0.25"/>
    <row r="5" spans="1:22" ht="42.75" customHeight="1" thickBot="1" x14ac:dyDescent="0.25">
      <c r="A5" s="59" t="s">
        <v>0</v>
      </c>
      <c r="B5" s="232" t="s">
        <v>1</v>
      </c>
      <c r="C5" s="230" t="s">
        <v>5</v>
      </c>
      <c r="D5" s="230"/>
      <c r="E5" s="230" t="s">
        <v>6</v>
      </c>
      <c r="F5" s="230"/>
      <c r="G5" s="230" t="s">
        <v>7</v>
      </c>
      <c r="H5" s="230"/>
      <c r="I5" s="233" t="s">
        <v>8</v>
      </c>
      <c r="J5" s="233"/>
      <c r="K5" s="230" t="s">
        <v>9</v>
      </c>
      <c r="L5" s="230"/>
      <c r="M5" s="230" t="s">
        <v>10</v>
      </c>
      <c r="N5" s="230"/>
      <c r="O5" s="234" t="s">
        <v>11</v>
      </c>
      <c r="P5" s="234"/>
      <c r="Q5" s="230" t="s">
        <v>12</v>
      </c>
      <c r="R5" s="234"/>
      <c r="S5" s="228" t="s">
        <v>24</v>
      </c>
      <c r="T5" s="229"/>
      <c r="U5" s="235" t="s">
        <v>13</v>
      </c>
      <c r="V5" s="236"/>
    </row>
    <row r="6" spans="1:22" ht="13.5" thickBot="1" x14ac:dyDescent="0.25">
      <c r="A6" s="174"/>
      <c r="B6" s="232"/>
      <c r="C6" s="60" t="s">
        <v>23</v>
      </c>
      <c r="D6" s="61" t="s">
        <v>4</v>
      </c>
      <c r="E6" s="60" t="s">
        <v>23</v>
      </c>
      <c r="F6" s="61" t="s">
        <v>4</v>
      </c>
      <c r="G6" s="60" t="s">
        <v>23</v>
      </c>
      <c r="H6" s="62" t="s">
        <v>4</v>
      </c>
      <c r="I6" s="60" t="s">
        <v>23</v>
      </c>
      <c r="J6" s="62" t="s">
        <v>4</v>
      </c>
      <c r="K6" s="60" t="s">
        <v>23</v>
      </c>
      <c r="L6" s="61" t="s">
        <v>4</v>
      </c>
      <c r="M6" s="60" t="s">
        <v>23</v>
      </c>
      <c r="N6" s="61" t="s">
        <v>4</v>
      </c>
      <c r="O6" s="60" t="s">
        <v>23</v>
      </c>
      <c r="P6" s="61" t="s">
        <v>4</v>
      </c>
      <c r="Q6" s="60" t="s">
        <v>23</v>
      </c>
      <c r="R6" s="61" t="s">
        <v>4</v>
      </c>
      <c r="S6" s="170" t="s">
        <v>23</v>
      </c>
      <c r="T6" s="169" t="s">
        <v>4</v>
      </c>
      <c r="U6" s="237" t="s">
        <v>4</v>
      </c>
      <c r="V6" s="238"/>
    </row>
    <row r="7" spans="1:22" ht="13.5" thickBot="1" x14ac:dyDescent="0.25">
      <c r="A7" s="63">
        <v>1</v>
      </c>
      <c r="B7" s="64" t="s">
        <v>26</v>
      </c>
      <c r="C7" s="178">
        <v>59113</v>
      </c>
      <c r="D7" s="179">
        <v>359823846</v>
      </c>
      <c r="E7" s="180">
        <v>32531</v>
      </c>
      <c r="F7" s="181">
        <v>309588505</v>
      </c>
      <c r="G7" s="182">
        <v>427</v>
      </c>
      <c r="H7" s="183">
        <v>3807660</v>
      </c>
      <c r="I7" s="184">
        <v>8</v>
      </c>
      <c r="J7" s="185">
        <v>59726</v>
      </c>
      <c r="K7" s="182">
        <v>345</v>
      </c>
      <c r="L7" s="183">
        <v>10927788</v>
      </c>
      <c r="M7" s="184">
        <v>233</v>
      </c>
      <c r="N7" s="185">
        <v>2560390</v>
      </c>
      <c r="O7" s="182">
        <v>114</v>
      </c>
      <c r="P7" s="183">
        <v>4415963</v>
      </c>
      <c r="Q7" s="178">
        <v>10788</v>
      </c>
      <c r="R7" s="186">
        <v>94465911</v>
      </c>
      <c r="S7" s="187">
        <v>14173</v>
      </c>
      <c r="T7" s="188">
        <v>139606829</v>
      </c>
      <c r="U7" s="239">
        <f>D7+F7+H7+J7+L7+N7+P7+R7+T7</f>
        <v>925256618</v>
      </c>
      <c r="V7" s="240">
        <f>E7+G7+I7+K7+M7+O7+Q7+S7+U7</f>
        <v>925315237</v>
      </c>
    </row>
    <row r="8" spans="1:22" ht="13.5" thickBot="1" x14ac:dyDescent="0.25">
      <c r="A8" s="65">
        <v>2</v>
      </c>
      <c r="B8" s="66" t="s">
        <v>29</v>
      </c>
      <c r="C8" s="189">
        <v>58218</v>
      </c>
      <c r="D8" s="190">
        <v>364760271</v>
      </c>
      <c r="E8" s="178">
        <v>32364</v>
      </c>
      <c r="F8" s="191">
        <v>317060605</v>
      </c>
      <c r="G8" s="182">
        <v>401</v>
      </c>
      <c r="H8" s="183">
        <v>2321400</v>
      </c>
      <c r="I8" s="184">
        <v>8</v>
      </c>
      <c r="J8" s="185">
        <v>52300</v>
      </c>
      <c r="K8" s="182">
        <v>345</v>
      </c>
      <c r="L8" s="183">
        <v>11016999</v>
      </c>
      <c r="M8" s="184">
        <v>236</v>
      </c>
      <c r="N8" s="185">
        <v>2799745</v>
      </c>
      <c r="O8" s="178">
        <v>114</v>
      </c>
      <c r="P8" s="191">
        <v>4561753</v>
      </c>
      <c r="Q8" s="178">
        <v>10721</v>
      </c>
      <c r="R8" s="186">
        <v>95888455</v>
      </c>
      <c r="S8" s="187">
        <v>14164</v>
      </c>
      <c r="T8" s="187">
        <v>142435596</v>
      </c>
      <c r="U8" s="239">
        <f t="shared" ref="U8:V19" si="0">D8+F8+H8+J8+L8+N8+P8+R8+T8</f>
        <v>940897124</v>
      </c>
      <c r="V8" s="240">
        <f t="shared" si="0"/>
        <v>940955477</v>
      </c>
    </row>
    <row r="9" spans="1:22" ht="13.5" thickBot="1" x14ac:dyDescent="0.25">
      <c r="A9" s="63">
        <v>3</v>
      </c>
      <c r="B9" s="66" t="s">
        <v>30</v>
      </c>
      <c r="C9" s="192">
        <v>58468</v>
      </c>
      <c r="D9" s="193">
        <v>379317789</v>
      </c>
      <c r="E9" s="178">
        <v>32272</v>
      </c>
      <c r="F9" s="177">
        <v>327549907</v>
      </c>
      <c r="G9" s="194">
        <v>464</v>
      </c>
      <c r="H9" s="177">
        <v>3710200</v>
      </c>
      <c r="I9" s="184">
        <v>6</v>
      </c>
      <c r="J9" s="185">
        <v>39927</v>
      </c>
      <c r="K9" s="182">
        <v>350</v>
      </c>
      <c r="L9" s="183">
        <v>12286202</v>
      </c>
      <c r="M9" s="184">
        <v>239</v>
      </c>
      <c r="N9" s="185">
        <v>3435531</v>
      </c>
      <c r="O9" s="178">
        <v>113</v>
      </c>
      <c r="P9" s="191">
        <v>4559782</v>
      </c>
      <c r="Q9" s="178">
        <v>10667</v>
      </c>
      <c r="R9" s="186">
        <v>95274771</v>
      </c>
      <c r="S9" s="187">
        <v>14246</v>
      </c>
      <c r="T9" s="187">
        <v>146589551</v>
      </c>
      <c r="U9" s="239">
        <f t="shared" si="0"/>
        <v>972763660</v>
      </c>
      <c r="V9" s="240">
        <f t="shared" si="0"/>
        <v>972822017</v>
      </c>
    </row>
    <row r="10" spans="1:22" ht="13.5" thickBot="1" x14ac:dyDescent="0.25">
      <c r="A10" s="65">
        <v>4</v>
      </c>
      <c r="B10" s="66" t="s">
        <v>31</v>
      </c>
      <c r="C10" s="2"/>
      <c r="D10" s="6"/>
      <c r="E10" s="1"/>
      <c r="F10" s="7"/>
      <c r="G10" s="13"/>
      <c r="H10" s="15"/>
      <c r="I10" s="17"/>
      <c r="J10" s="22"/>
      <c r="K10" s="13"/>
      <c r="L10" s="15"/>
      <c r="M10" s="17"/>
      <c r="N10" s="22"/>
      <c r="O10" s="13"/>
      <c r="P10" s="15"/>
      <c r="Q10" s="1"/>
      <c r="R10" s="27"/>
      <c r="S10" s="30"/>
      <c r="T10" s="30"/>
      <c r="U10" s="239">
        <f t="shared" si="0"/>
        <v>0</v>
      </c>
      <c r="V10" s="240">
        <f t="shared" si="0"/>
        <v>0</v>
      </c>
    </row>
    <row r="11" spans="1:22" ht="13.5" thickBot="1" x14ac:dyDescent="0.25">
      <c r="A11" s="63">
        <v>5</v>
      </c>
      <c r="B11" s="67" t="s">
        <v>32</v>
      </c>
      <c r="C11" s="1"/>
      <c r="D11" s="7"/>
      <c r="E11" s="1"/>
      <c r="F11" s="7"/>
      <c r="G11" s="13"/>
      <c r="H11" s="15"/>
      <c r="I11" s="17"/>
      <c r="J11" s="22"/>
      <c r="K11" s="13"/>
      <c r="L11" s="15"/>
      <c r="M11" s="17"/>
      <c r="N11" s="22"/>
      <c r="O11" s="13"/>
      <c r="P11" s="15"/>
      <c r="Q11" s="1"/>
      <c r="R11" s="27"/>
      <c r="S11" s="30"/>
      <c r="T11" s="30"/>
      <c r="U11" s="239">
        <f t="shared" si="0"/>
        <v>0</v>
      </c>
      <c r="V11" s="240">
        <f t="shared" si="0"/>
        <v>0</v>
      </c>
    </row>
    <row r="12" spans="1:22" ht="13.5" thickBot="1" x14ac:dyDescent="0.25">
      <c r="A12" s="65">
        <v>6</v>
      </c>
      <c r="B12" s="67" t="s">
        <v>33</v>
      </c>
      <c r="C12" s="3"/>
      <c r="D12" s="8"/>
      <c r="E12" s="3"/>
      <c r="F12" s="8"/>
      <c r="G12" s="14"/>
      <c r="H12" s="16"/>
      <c r="I12" s="18"/>
      <c r="J12" s="23"/>
      <c r="K12" s="14"/>
      <c r="L12" s="16"/>
      <c r="M12" s="18"/>
      <c r="N12" s="23"/>
      <c r="O12" s="14"/>
      <c r="P12" s="16"/>
      <c r="Q12" s="1"/>
      <c r="R12" s="27"/>
      <c r="S12" s="30"/>
      <c r="T12" s="30"/>
      <c r="U12" s="239">
        <f t="shared" si="0"/>
        <v>0</v>
      </c>
      <c r="V12" s="240">
        <f t="shared" si="0"/>
        <v>0</v>
      </c>
    </row>
    <row r="13" spans="1:22" ht="13.5" thickBot="1" x14ac:dyDescent="0.25">
      <c r="A13" s="68">
        <v>7</v>
      </c>
      <c r="B13" s="69" t="s">
        <v>34</v>
      </c>
      <c r="C13" s="42"/>
      <c r="D13" s="43"/>
      <c r="E13" s="42"/>
      <c r="F13" s="43"/>
      <c r="G13" s="42"/>
      <c r="H13" s="43"/>
      <c r="I13" s="48"/>
      <c r="J13" s="49"/>
      <c r="K13" s="42"/>
      <c r="L13" s="43"/>
      <c r="M13" s="48"/>
      <c r="N13" s="49"/>
      <c r="O13" s="42"/>
      <c r="P13" s="43"/>
      <c r="Q13" s="42"/>
      <c r="R13" s="50"/>
      <c r="S13" s="80"/>
      <c r="T13" s="80"/>
      <c r="U13" s="239">
        <f t="shared" si="0"/>
        <v>0</v>
      </c>
      <c r="V13" s="240">
        <f t="shared" si="0"/>
        <v>0</v>
      </c>
    </row>
    <row r="14" spans="1:22" ht="13.5" thickBot="1" x14ac:dyDescent="0.25">
      <c r="A14" s="65">
        <v>8</v>
      </c>
      <c r="B14" s="67" t="s">
        <v>35</v>
      </c>
      <c r="C14" s="81"/>
      <c r="D14" s="82"/>
      <c r="E14" s="81"/>
      <c r="F14" s="82"/>
      <c r="G14" s="81"/>
      <c r="H14" s="82"/>
      <c r="I14" s="83"/>
      <c r="J14" s="84"/>
      <c r="K14" s="81"/>
      <c r="L14" s="82"/>
      <c r="M14" s="48"/>
      <c r="N14" s="84"/>
      <c r="O14" s="81"/>
      <c r="P14" s="82"/>
      <c r="Q14" s="42"/>
      <c r="R14" s="50"/>
      <c r="S14" s="80"/>
      <c r="T14" s="80"/>
      <c r="U14" s="239">
        <f t="shared" si="0"/>
        <v>0</v>
      </c>
      <c r="V14" s="240">
        <f t="shared" si="0"/>
        <v>0</v>
      </c>
    </row>
    <row r="15" spans="1:22" ht="13.5" thickBot="1" x14ac:dyDescent="0.25">
      <c r="A15" s="63">
        <v>9</v>
      </c>
      <c r="B15" s="67" t="s">
        <v>36</v>
      </c>
      <c r="C15" s="42"/>
      <c r="D15" s="43"/>
      <c r="E15" s="42"/>
      <c r="F15" s="43"/>
      <c r="G15" s="42"/>
      <c r="H15" s="43"/>
      <c r="I15" s="48"/>
      <c r="J15" s="49"/>
      <c r="K15" s="42"/>
      <c r="L15" s="43"/>
      <c r="M15" s="48"/>
      <c r="N15" s="49"/>
      <c r="O15" s="42"/>
      <c r="P15" s="43"/>
      <c r="Q15" s="42"/>
      <c r="R15" s="50"/>
      <c r="S15" s="80"/>
      <c r="T15" s="80"/>
      <c r="U15" s="239">
        <f t="shared" si="0"/>
        <v>0</v>
      </c>
      <c r="V15" s="240">
        <f t="shared" si="0"/>
        <v>0</v>
      </c>
    </row>
    <row r="16" spans="1:22" ht="13.5" thickBot="1" x14ac:dyDescent="0.25">
      <c r="A16" s="63">
        <v>10</v>
      </c>
      <c r="B16" s="67" t="s">
        <v>37</v>
      </c>
      <c r="C16" s="42"/>
      <c r="D16" s="43"/>
      <c r="E16" s="42"/>
      <c r="F16" s="43"/>
      <c r="G16" s="1"/>
      <c r="H16" s="7"/>
      <c r="I16" s="19"/>
      <c r="J16" s="6"/>
      <c r="K16" s="1"/>
      <c r="L16" s="7"/>
      <c r="M16" s="19"/>
      <c r="N16" s="6"/>
      <c r="O16" s="1"/>
      <c r="P16" s="7"/>
      <c r="Q16" s="1"/>
      <c r="R16" s="27"/>
      <c r="S16" s="30"/>
      <c r="T16" s="30"/>
      <c r="U16" s="239">
        <f t="shared" si="0"/>
        <v>0</v>
      </c>
      <c r="V16" s="240">
        <f t="shared" si="0"/>
        <v>0</v>
      </c>
    </row>
    <row r="17" spans="1:22" ht="13.5" thickBot="1" x14ac:dyDescent="0.25">
      <c r="A17" s="70">
        <v>11</v>
      </c>
      <c r="B17" s="67" t="s">
        <v>38</v>
      </c>
      <c r="C17" s="3"/>
      <c r="D17" s="8"/>
      <c r="E17" s="3"/>
      <c r="F17" s="8"/>
      <c r="G17" s="3"/>
      <c r="H17" s="8"/>
      <c r="I17" s="20"/>
      <c r="J17" s="24"/>
      <c r="K17" s="3"/>
      <c r="L17" s="8"/>
      <c r="M17" s="20"/>
      <c r="N17" s="24"/>
      <c r="O17" s="3"/>
      <c r="P17" s="8"/>
      <c r="Q17" s="3"/>
      <c r="R17" s="28"/>
      <c r="S17" s="30"/>
      <c r="T17" s="30"/>
      <c r="U17" s="239">
        <f t="shared" si="0"/>
        <v>0</v>
      </c>
      <c r="V17" s="240">
        <f t="shared" si="0"/>
        <v>0</v>
      </c>
    </row>
    <row r="18" spans="1:22" ht="13.5" thickBot="1" x14ac:dyDescent="0.25">
      <c r="A18" s="65">
        <v>12</v>
      </c>
      <c r="B18" s="71" t="s">
        <v>39</v>
      </c>
      <c r="C18" s="85"/>
      <c r="D18" s="86"/>
      <c r="E18" s="87"/>
      <c r="F18" s="88"/>
      <c r="G18" s="89"/>
      <c r="H18" s="88"/>
      <c r="I18" s="90"/>
      <c r="J18" s="91"/>
      <c r="K18" s="89"/>
      <c r="L18" s="88"/>
      <c r="M18" s="90"/>
      <c r="N18" s="91"/>
      <c r="O18" s="89"/>
      <c r="P18" s="88"/>
      <c r="Q18" s="89"/>
      <c r="R18" s="92"/>
      <c r="S18" s="93"/>
      <c r="T18" s="93"/>
      <c r="U18" s="239">
        <f t="shared" si="0"/>
        <v>0</v>
      </c>
      <c r="V18" s="240">
        <f t="shared" si="0"/>
        <v>0</v>
      </c>
    </row>
    <row r="19" spans="1:22" ht="13.5" thickBot="1" x14ac:dyDescent="0.25">
      <c r="A19" s="176"/>
      <c r="B19" s="175" t="s">
        <v>3</v>
      </c>
      <c r="C19" s="5">
        <f t="shared" ref="C19:P19" si="1">SUM(C7:C18)</f>
        <v>175799</v>
      </c>
      <c r="D19" s="10">
        <f t="shared" si="1"/>
        <v>1103901906</v>
      </c>
      <c r="E19" s="5">
        <f t="shared" si="1"/>
        <v>97167</v>
      </c>
      <c r="F19" s="10">
        <f t="shared" si="1"/>
        <v>954199017</v>
      </c>
      <c r="G19" s="5">
        <f t="shared" si="1"/>
        <v>1292</v>
      </c>
      <c r="H19" s="10">
        <f t="shared" si="1"/>
        <v>9839260</v>
      </c>
      <c r="I19" s="21">
        <f t="shared" si="1"/>
        <v>22</v>
      </c>
      <c r="J19" s="25">
        <f t="shared" si="1"/>
        <v>151953</v>
      </c>
      <c r="K19" s="5">
        <f t="shared" si="1"/>
        <v>1040</v>
      </c>
      <c r="L19" s="10">
        <f t="shared" si="1"/>
        <v>34230989</v>
      </c>
      <c r="M19" s="21">
        <f t="shared" si="1"/>
        <v>708</v>
      </c>
      <c r="N19" s="25">
        <f t="shared" si="1"/>
        <v>8795666</v>
      </c>
      <c r="O19" s="5">
        <f t="shared" si="1"/>
        <v>341</v>
      </c>
      <c r="P19" s="10">
        <f t="shared" si="1"/>
        <v>13537498</v>
      </c>
      <c r="Q19" s="26">
        <f>SUM(Q7:Q18)</f>
        <v>32176</v>
      </c>
      <c r="R19" s="29">
        <f>SUM(R7:R18)</f>
        <v>285629137</v>
      </c>
      <c r="S19" s="195">
        <f>SUM(S7:S18)</f>
        <v>42583</v>
      </c>
      <c r="T19" s="196">
        <f>SUM(T7:T18)</f>
        <v>428631976</v>
      </c>
      <c r="U19" s="239">
        <v>2838917402</v>
      </c>
      <c r="V19" s="240">
        <f t="shared" si="0"/>
        <v>2839092731</v>
      </c>
    </row>
    <row r="22" spans="1:22" ht="13.5" thickBot="1" x14ac:dyDescent="0.25">
      <c r="F22" s="168"/>
      <c r="G22" s="168"/>
    </row>
    <row r="23" spans="1:22" ht="13.5" thickBot="1" x14ac:dyDescent="0.25">
      <c r="B23" s="59" t="s">
        <v>0</v>
      </c>
      <c r="C23" s="232" t="s">
        <v>1</v>
      </c>
      <c r="D23" s="241" t="s">
        <v>25</v>
      </c>
      <c r="E23" s="242"/>
      <c r="F23" s="243" t="s">
        <v>2</v>
      </c>
      <c r="G23" s="244"/>
    </row>
    <row r="24" spans="1:22" ht="13.5" thickBot="1" x14ac:dyDescent="0.25">
      <c r="B24" s="174"/>
      <c r="C24" s="232"/>
      <c r="D24" s="172" t="s">
        <v>23</v>
      </c>
      <c r="E24" s="171" t="s">
        <v>4</v>
      </c>
      <c r="F24" s="173" t="s">
        <v>23</v>
      </c>
      <c r="G24" s="72" t="s">
        <v>4</v>
      </c>
    </row>
    <row r="25" spans="1:22" x14ac:dyDescent="0.2">
      <c r="B25" s="63">
        <v>1</v>
      </c>
      <c r="C25" s="64" t="s">
        <v>26</v>
      </c>
      <c r="D25" s="11">
        <f>1884+2396</f>
        <v>4280</v>
      </c>
      <c r="E25" s="12">
        <f>7561189+6057294</f>
        <v>13618483</v>
      </c>
      <c r="F25" s="45">
        <v>13</v>
      </c>
      <c r="G25" s="31">
        <v>134000</v>
      </c>
    </row>
    <row r="26" spans="1:22" x14ac:dyDescent="0.2">
      <c r="B26" s="65">
        <v>2</v>
      </c>
      <c r="C26" s="66" t="s">
        <v>29</v>
      </c>
      <c r="D26" s="47">
        <f>2359+1870</f>
        <v>4229</v>
      </c>
      <c r="E26" s="32">
        <f>6550380+8126906</f>
        <v>14677286</v>
      </c>
      <c r="F26" s="46">
        <v>0</v>
      </c>
      <c r="G26" s="32">
        <v>0</v>
      </c>
    </row>
    <row r="27" spans="1:22" x14ac:dyDescent="0.2">
      <c r="B27" s="63">
        <v>3</v>
      </c>
      <c r="C27" s="66" t="s">
        <v>30</v>
      </c>
      <c r="D27" s="4">
        <f>1867+2347</f>
        <v>4214</v>
      </c>
      <c r="E27" s="9">
        <f>8108856+6545974</f>
        <v>14654830</v>
      </c>
      <c r="F27" s="39">
        <v>1</v>
      </c>
      <c r="G27" s="33">
        <v>40000</v>
      </c>
    </row>
    <row r="28" spans="1:22" x14ac:dyDescent="0.2">
      <c r="B28" s="65">
        <v>4</v>
      </c>
      <c r="C28" s="66" t="s">
        <v>31</v>
      </c>
      <c r="D28" s="1"/>
      <c r="E28" s="7"/>
      <c r="F28" s="40"/>
      <c r="G28" s="34"/>
    </row>
    <row r="29" spans="1:22" x14ac:dyDescent="0.2">
      <c r="B29" s="73">
        <v>5</v>
      </c>
      <c r="C29" s="67" t="s">
        <v>32</v>
      </c>
      <c r="D29" s="1"/>
      <c r="E29" s="7"/>
      <c r="F29" s="40"/>
      <c r="G29" s="34"/>
    </row>
    <row r="30" spans="1:22" x14ac:dyDescent="0.2">
      <c r="B30" s="65">
        <v>6</v>
      </c>
      <c r="C30" s="67" t="s">
        <v>33</v>
      </c>
      <c r="D30" s="1"/>
      <c r="E30" s="7"/>
      <c r="F30" s="40"/>
      <c r="G30" s="34"/>
    </row>
    <row r="31" spans="1:22" x14ac:dyDescent="0.2">
      <c r="B31" s="68">
        <v>7</v>
      </c>
      <c r="C31" s="69" t="s">
        <v>34</v>
      </c>
      <c r="D31" s="3"/>
      <c r="E31" s="7"/>
      <c r="F31" s="41"/>
      <c r="G31" s="34"/>
    </row>
    <row r="32" spans="1:22" x14ac:dyDescent="0.2">
      <c r="B32" s="65">
        <v>8</v>
      </c>
      <c r="C32" s="67" t="s">
        <v>35</v>
      </c>
      <c r="D32" s="1"/>
      <c r="E32" s="7"/>
      <c r="F32" s="40"/>
      <c r="G32" s="34"/>
    </row>
    <row r="33" spans="2:7" x14ac:dyDescent="0.2">
      <c r="B33" s="63">
        <v>9</v>
      </c>
      <c r="C33" s="67" t="s">
        <v>36</v>
      </c>
      <c r="D33" s="81"/>
      <c r="E33" s="9"/>
      <c r="F33" s="39"/>
      <c r="G33" s="33"/>
    </row>
    <row r="34" spans="2:7" x14ac:dyDescent="0.2">
      <c r="B34" s="63">
        <v>10</v>
      </c>
      <c r="C34" s="67" t="s">
        <v>37</v>
      </c>
      <c r="D34" s="1"/>
      <c r="E34" s="7"/>
      <c r="F34" s="40"/>
      <c r="G34" s="34"/>
    </row>
    <row r="35" spans="2:7" x14ac:dyDescent="0.2">
      <c r="B35" s="70">
        <v>11</v>
      </c>
      <c r="C35" s="67" t="s">
        <v>38</v>
      </c>
      <c r="D35" s="51"/>
      <c r="E35" s="15"/>
      <c r="F35" s="44"/>
      <c r="G35" s="35"/>
    </row>
    <row r="36" spans="2:7" ht="13.5" thickBot="1" x14ac:dyDescent="0.25">
      <c r="B36" s="65">
        <v>12</v>
      </c>
      <c r="C36" s="71" t="s">
        <v>39</v>
      </c>
      <c r="D36" s="14"/>
      <c r="E36" s="16"/>
      <c r="F36" s="52"/>
      <c r="G36" s="36"/>
    </row>
    <row r="37" spans="2:7" ht="13.5" thickBot="1" x14ac:dyDescent="0.25">
      <c r="B37" s="176"/>
      <c r="C37" s="175" t="s">
        <v>3</v>
      </c>
      <c r="D37" s="38">
        <f>SUM(D25:D36)</f>
        <v>12723</v>
      </c>
      <c r="E37" s="37">
        <f>SUM(E25:E36)</f>
        <v>42950599</v>
      </c>
      <c r="F37" s="53">
        <f>SUM(F25:F36)</f>
        <v>14</v>
      </c>
      <c r="G37" s="37">
        <f>SUM(G25:G36)</f>
        <v>174000</v>
      </c>
    </row>
  </sheetData>
  <mergeCells count="29">
    <mergeCell ref="C23:C24"/>
    <mergeCell ref="D23:E23"/>
    <mergeCell ref="U18:V18"/>
    <mergeCell ref="U12:V12"/>
    <mergeCell ref="U13:V13"/>
    <mergeCell ref="U14:V14"/>
    <mergeCell ref="U15:V15"/>
    <mergeCell ref="U16:V16"/>
    <mergeCell ref="U17:V17"/>
    <mergeCell ref="F23:G23"/>
    <mergeCell ref="U5:V5"/>
    <mergeCell ref="U6:V6"/>
    <mergeCell ref="U7:V7"/>
    <mergeCell ref="U8:V8"/>
    <mergeCell ref="U19:V19"/>
    <mergeCell ref="U9:V9"/>
    <mergeCell ref="U10:V10"/>
    <mergeCell ref="U11:V11"/>
    <mergeCell ref="S5:T5"/>
    <mergeCell ref="K5:L5"/>
    <mergeCell ref="F2:Q2"/>
    <mergeCell ref="B5:B6"/>
    <mergeCell ref="C5:D5"/>
    <mergeCell ref="E5:F5"/>
    <mergeCell ref="G5:H5"/>
    <mergeCell ref="I5:J5"/>
    <mergeCell ref="M5:N5"/>
    <mergeCell ref="O5:P5"/>
    <mergeCell ref="Q5:R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71D1-0819-4180-908A-49C63E4875C6}">
  <dimension ref="A2:U20"/>
  <sheetViews>
    <sheetView tabSelected="1" workbookViewId="0">
      <selection activeCell="S19" sqref="S19"/>
    </sheetView>
  </sheetViews>
  <sheetFormatPr defaultRowHeight="12.75" x14ac:dyDescent="0.2"/>
  <cols>
    <col min="1" max="1" width="9.28515625" style="74" bestFit="1" customWidth="1"/>
    <col min="2" max="2" width="9.140625" style="74"/>
    <col min="3" max="3" width="13.5703125" style="74" bestFit="1" customWidth="1"/>
    <col min="4" max="4" width="12.7109375" style="74" bestFit="1" customWidth="1"/>
    <col min="5" max="5" width="13.5703125" style="74" bestFit="1" customWidth="1"/>
    <col min="6" max="6" width="12.7109375" style="74" bestFit="1" customWidth="1"/>
    <col min="7" max="7" width="13.5703125" style="74" bestFit="1" customWidth="1"/>
    <col min="8" max="8" width="14.140625" style="74" bestFit="1" customWidth="1"/>
    <col min="9" max="9" width="13.5703125" style="74" bestFit="1" customWidth="1"/>
    <col min="10" max="10" width="11.42578125" style="74" bestFit="1" customWidth="1"/>
    <col min="11" max="11" width="13.5703125" style="74" bestFit="1" customWidth="1"/>
    <col min="12" max="12" width="9.28515625" style="74" bestFit="1" customWidth="1"/>
    <col min="13" max="13" width="13.5703125" style="74" bestFit="1" customWidth="1"/>
    <col min="14" max="14" width="12.7109375" style="74" bestFit="1" customWidth="1"/>
    <col min="15" max="15" width="13.5703125" style="74" bestFit="1" customWidth="1"/>
    <col min="16" max="16" width="11.42578125" style="74" bestFit="1" customWidth="1"/>
    <col min="17" max="17" width="13.5703125" style="74" bestFit="1" customWidth="1"/>
    <col min="18" max="18" width="12.28515625" style="74" customWidth="1"/>
    <col min="19" max="19" width="19.5703125" style="74" customWidth="1"/>
    <col min="20" max="20" width="18.140625" style="74" customWidth="1"/>
    <col min="21" max="16384" width="9.140625" style="74"/>
  </cols>
  <sheetData>
    <row r="2" spans="1:19" ht="20.25" x14ac:dyDescent="0.3">
      <c r="D2" s="256" t="s">
        <v>28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1:19" ht="13.5" thickBot="1" x14ac:dyDescent="0.25">
      <c r="Q3" s="168"/>
      <c r="R3" s="168"/>
    </row>
    <row r="4" spans="1:19" ht="45" customHeight="1" thickBot="1" x14ac:dyDescent="0.25">
      <c r="A4" s="160" t="s">
        <v>0</v>
      </c>
      <c r="B4" s="245" t="s">
        <v>1</v>
      </c>
      <c r="C4" s="246" t="s">
        <v>14</v>
      </c>
      <c r="D4" s="247"/>
      <c r="E4" s="248" t="s">
        <v>15</v>
      </c>
      <c r="F4" s="249"/>
      <c r="G4" s="250" t="s">
        <v>16</v>
      </c>
      <c r="H4" s="247"/>
      <c r="I4" s="248" t="s">
        <v>17</v>
      </c>
      <c r="J4" s="251"/>
      <c r="K4" s="246" t="s">
        <v>18</v>
      </c>
      <c r="L4" s="247"/>
      <c r="M4" s="248" t="s">
        <v>20</v>
      </c>
      <c r="N4" s="247"/>
      <c r="O4" s="248" t="s">
        <v>21</v>
      </c>
      <c r="P4" s="247"/>
      <c r="Q4" s="254" t="s">
        <v>22</v>
      </c>
      <c r="R4" s="255"/>
      <c r="S4" s="157" t="s">
        <v>3</v>
      </c>
    </row>
    <row r="5" spans="1:19" ht="24" customHeight="1" thickTop="1" thickBot="1" x14ac:dyDescent="0.25">
      <c r="A5" s="161"/>
      <c r="B5" s="245"/>
      <c r="C5" s="109" t="s">
        <v>23</v>
      </c>
      <c r="D5" s="111" t="s">
        <v>4</v>
      </c>
      <c r="E5" s="118" t="s">
        <v>23</v>
      </c>
      <c r="F5" s="111" t="s">
        <v>4</v>
      </c>
      <c r="G5" s="125" t="s">
        <v>23</v>
      </c>
      <c r="H5" s="126" t="s">
        <v>4</v>
      </c>
      <c r="I5" s="118" t="s">
        <v>23</v>
      </c>
      <c r="J5" s="133" t="s">
        <v>4</v>
      </c>
      <c r="K5" s="118" t="s">
        <v>23</v>
      </c>
      <c r="L5" s="111" t="s">
        <v>4</v>
      </c>
      <c r="M5" s="125" t="s">
        <v>23</v>
      </c>
      <c r="N5" s="139" t="s">
        <v>4</v>
      </c>
      <c r="O5" s="136" t="s">
        <v>23</v>
      </c>
      <c r="P5" s="139" t="s">
        <v>4</v>
      </c>
      <c r="Q5" s="141" t="s">
        <v>23</v>
      </c>
      <c r="R5" s="102" t="s">
        <v>4</v>
      </c>
      <c r="S5" s="111" t="s">
        <v>4</v>
      </c>
    </row>
    <row r="6" spans="1:19" ht="27.75" customHeight="1" thickBot="1" x14ac:dyDescent="0.25">
      <c r="A6" s="162">
        <v>1</v>
      </c>
      <c r="B6" s="75" t="s">
        <v>26</v>
      </c>
      <c r="C6" s="200"/>
      <c r="D6" s="201"/>
      <c r="E6" s="200">
        <f>186+668</f>
        <v>854</v>
      </c>
      <c r="F6" s="201">
        <f>12531500+3185274</f>
        <v>15716774</v>
      </c>
      <c r="G6" s="202">
        <f>9847+3798</f>
        <v>13645</v>
      </c>
      <c r="H6" s="12">
        <f>35961429+95139643</f>
        <v>131101072</v>
      </c>
      <c r="I6" s="127">
        <v>0</v>
      </c>
      <c r="J6" s="127">
        <v>0</v>
      </c>
      <c r="K6" s="119">
        <v>0</v>
      </c>
      <c r="L6" s="135">
        <v>0</v>
      </c>
      <c r="M6" s="200">
        <f>5077+11689</f>
        <v>16766</v>
      </c>
      <c r="N6" s="201">
        <f>24434060+10059710</f>
        <v>34493770</v>
      </c>
      <c r="O6" s="200">
        <f>45+37</f>
        <v>82</v>
      </c>
      <c r="P6" s="201">
        <f>1339451+1423371</f>
        <v>2762822</v>
      </c>
      <c r="Q6" s="203">
        <f>939+8897</f>
        <v>9836</v>
      </c>
      <c r="R6" s="204">
        <f>27776081+5246592</f>
        <v>33022673</v>
      </c>
      <c r="S6" s="158">
        <v>275479951</v>
      </c>
    </row>
    <row r="7" spans="1:19" ht="13.5" thickBot="1" x14ac:dyDescent="0.25">
      <c r="A7" s="163">
        <v>2</v>
      </c>
      <c r="B7" s="76" t="s">
        <v>29</v>
      </c>
      <c r="C7" s="205">
        <f>2260+3944</f>
        <v>6204</v>
      </c>
      <c r="D7" s="206">
        <f>37596729+20786111</f>
        <v>58382840</v>
      </c>
      <c r="E7" s="205">
        <f>180+496</f>
        <v>676</v>
      </c>
      <c r="F7" s="206">
        <f>9245632+2977813</f>
        <v>12223445</v>
      </c>
      <c r="G7" s="207">
        <f>3176+1656</f>
        <v>4832</v>
      </c>
      <c r="H7" s="208">
        <f>33882938+16818269</f>
        <v>50701207</v>
      </c>
      <c r="I7" s="128">
        <v>0</v>
      </c>
      <c r="J7" s="128">
        <v>0</v>
      </c>
      <c r="K7" s="120">
        <v>0</v>
      </c>
      <c r="L7" s="112">
        <v>0</v>
      </c>
      <c r="M7" s="205">
        <f>11590+5160</f>
        <v>16750</v>
      </c>
      <c r="N7" s="206">
        <f>10572881+24878214</f>
        <v>35451095</v>
      </c>
      <c r="O7" s="205">
        <f>36+46</f>
        <v>82</v>
      </c>
      <c r="P7" s="206">
        <f>1190316+1727923</f>
        <v>2918239</v>
      </c>
      <c r="Q7" s="209"/>
      <c r="R7" s="210"/>
      <c r="S7" s="159">
        <v>161823891</v>
      </c>
    </row>
    <row r="8" spans="1:19" ht="13.5" thickBot="1" x14ac:dyDescent="0.25">
      <c r="A8" s="164">
        <v>3</v>
      </c>
      <c r="B8" s="76" t="s">
        <v>30</v>
      </c>
      <c r="C8" s="211">
        <f>3973+2259</f>
        <v>6232</v>
      </c>
      <c r="D8" s="212">
        <f>21471652+39058253</f>
        <v>60529905</v>
      </c>
      <c r="E8" s="213">
        <f>602+263</f>
        <v>865</v>
      </c>
      <c r="F8" s="212">
        <f>10858522+4661097</f>
        <v>15519619</v>
      </c>
      <c r="G8" s="211">
        <f>3310+6607</f>
        <v>9917</v>
      </c>
      <c r="H8" s="214">
        <f>100138453+47264971</f>
        <v>147403424</v>
      </c>
      <c r="I8" s="129">
        <v>0</v>
      </c>
      <c r="J8" s="129">
        <v>0</v>
      </c>
      <c r="K8" s="121">
        <v>0</v>
      </c>
      <c r="L8" s="113">
        <v>0</v>
      </c>
      <c r="M8" s="213">
        <f>5071+11554</f>
        <v>16625</v>
      </c>
      <c r="N8" s="215">
        <f>25367644+10468406</f>
        <v>35836050</v>
      </c>
      <c r="O8" s="211">
        <f>50+36</f>
        <v>86</v>
      </c>
      <c r="P8" s="212">
        <f>1190316+1850802</f>
        <v>3041118</v>
      </c>
      <c r="Q8" s="216">
        <f>1477+18751</f>
        <v>20228</v>
      </c>
      <c r="R8" s="217">
        <f>58381640+10841499</f>
        <v>69223139</v>
      </c>
      <c r="S8" s="159">
        <v>332631384</v>
      </c>
    </row>
    <row r="9" spans="1:19" x14ac:dyDescent="0.2">
      <c r="A9" s="163">
        <v>4</v>
      </c>
      <c r="B9" s="76" t="s">
        <v>31</v>
      </c>
      <c r="C9" s="213">
        <f>2303+3946</f>
        <v>6249</v>
      </c>
      <c r="D9" s="212">
        <f>39081861+22526173</f>
        <v>61608034</v>
      </c>
      <c r="E9" s="213"/>
      <c r="F9" s="212"/>
      <c r="G9" s="211"/>
      <c r="H9" s="214"/>
      <c r="I9" s="129"/>
      <c r="J9" s="129"/>
      <c r="K9" s="121"/>
      <c r="L9" s="113"/>
      <c r="M9" s="106"/>
      <c r="N9" s="113"/>
      <c r="O9" s="106"/>
      <c r="P9" s="113"/>
      <c r="Q9" s="106"/>
      <c r="R9" s="197"/>
      <c r="S9" s="159"/>
    </row>
    <row r="10" spans="1:19" x14ac:dyDescent="0.2">
      <c r="A10" s="164">
        <v>5</v>
      </c>
      <c r="B10" s="77" t="s">
        <v>32</v>
      </c>
      <c r="C10" s="218"/>
      <c r="D10" s="219"/>
      <c r="E10" s="213"/>
      <c r="F10" s="212"/>
      <c r="G10" s="211"/>
      <c r="H10" s="214"/>
      <c r="I10" s="129"/>
      <c r="J10" s="129"/>
      <c r="K10" s="121"/>
      <c r="L10" s="113"/>
      <c r="M10" s="106"/>
      <c r="N10" s="113"/>
      <c r="O10" s="137"/>
      <c r="P10" s="114"/>
      <c r="Q10" s="106"/>
      <c r="R10" s="103"/>
      <c r="S10" s="159"/>
    </row>
    <row r="11" spans="1:19" x14ac:dyDescent="0.2">
      <c r="A11" s="163">
        <v>6</v>
      </c>
      <c r="B11" s="77" t="s">
        <v>33</v>
      </c>
      <c r="C11" s="213"/>
      <c r="D11" s="212"/>
      <c r="E11" s="213"/>
      <c r="F11" s="212"/>
      <c r="G11" s="211"/>
      <c r="H11" s="214"/>
      <c r="I11" s="129"/>
      <c r="J11" s="129"/>
      <c r="K11" s="121"/>
      <c r="L11" s="113"/>
      <c r="M11" s="106"/>
      <c r="N11" s="113"/>
      <c r="O11" s="106"/>
      <c r="P11" s="113"/>
      <c r="Q11" s="106"/>
      <c r="R11" s="103"/>
      <c r="S11" s="159"/>
    </row>
    <row r="12" spans="1:19" x14ac:dyDescent="0.2">
      <c r="A12" s="164">
        <v>7</v>
      </c>
      <c r="B12" s="78" t="s">
        <v>34</v>
      </c>
      <c r="C12" s="213"/>
      <c r="D12" s="212"/>
      <c r="E12" s="220"/>
      <c r="F12" s="221"/>
      <c r="G12" s="222"/>
      <c r="H12" s="223"/>
      <c r="I12" s="130"/>
      <c r="J12" s="130"/>
      <c r="K12" s="122"/>
      <c r="L12" s="116"/>
      <c r="M12" s="107"/>
      <c r="N12" s="116"/>
      <c r="O12" s="107"/>
      <c r="P12" s="116"/>
      <c r="Q12" s="107"/>
      <c r="R12" s="104"/>
      <c r="S12" s="159"/>
    </row>
    <row r="13" spans="1:19" x14ac:dyDescent="0.2">
      <c r="A13" s="163">
        <v>8</v>
      </c>
      <c r="B13" s="77" t="s">
        <v>35</v>
      </c>
      <c r="C13" s="213"/>
      <c r="D13" s="212"/>
      <c r="E13" s="224"/>
      <c r="F13" s="225"/>
      <c r="G13" s="226"/>
      <c r="H13" s="227"/>
      <c r="I13" s="131"/>
      <c r="J13" s="131"/>
      <c r="K13" s="123"/>
      <c r="L13" s="117"/>
      <c r="M13" s="108"/>
      <c r="N13" s="117"/>
      <c r="O13" s="107"/>
      <c r="P13" s="116"/>
      <c r="Q13" s="107"/>
      <c r="R13" s="104"/>
      <c r="S13" s="159"/>
    </row>
    <row r="14" spans="1:19" x14ac:dyDescent="0.2">
      <c r="A14" s="164">
        <v>9</v>
      </c>
      <c r="B14" s="77" t="s">
        <v>36</v>
      </c>
      <c r="C14" s="218"/>
      <c r="D14" s="219"/>
      <c r="E14" s="220"/>
      <c r="F14" s="223"/>
      <c r="G14" s="222"/>
      <c r="H14" s="223"/>
      <c r="I14" s="130"/>
      <c r="J14" s="130"/>
      <c r="K14" s="122"/>
      <c r="L14" s="116"/>
      <c r="M14" s="107"/>
      <c r="N14" s="116"/>
      <c r="O14" s="108"/>
      <c r="P14" s="117"/>
      <c r="Q14" s="107"/>
      <c r="R14" s="104"/>
      <c r="S14" s="159"/>
    </row>
    <row r="15" spans="1:19" x14ac:dyDescent="0.2">
      <c r="A15" s="163">
        <v>10</v>
      </c>
      <c r="B15" s="77" t="s">
        <v>37</v>
      </c>
      <c r="C15" s="213"/>
      <c r="D15" s="212"/>
      <c r="E15" s="213"/>
      <c r="F15" s="212"/>
      <c r="G15" s="211"/>
      <c r="H15" s="214"/>
      <c r="I15" s="129"/>
      <c r="J15" s="129"/>
      <c r="K15" s="121"/>
      <c r="L15" s="113"/>
      <c r="M15" s="106"/>
      <c r="N15" s="113"/>
      <c r="O15" s="106"/>
      <c r="P15" s="113"/>
      <c r="Q15" s="106"/>
      <c r="R15" s="103"/>
      <c r="S15" s="159"/>
    </row>
    <row r="16" spans="1:19" x14ac:dyDescent="0.2">
      <c r="A16" s="163">
        <v>11</v>
      </c>
      <c r="B16" s="77" t="s">
        <v>38</v>
      </c>
      <c r="C16" s="213"/>
      <c r="D16" s="212"/>
      <c r="E16" s="213"/>
      <c r="F16" s="212"/>
      <c r="G16" s="211"/>
      <c r="H16" s="214"/>
      <c r="I16" s="129"/>
      <c r="J16" s="129"/>
      <c r="K16" s="121"/>
      <c r="L16" s="113"/>
      <c r="M16" s="106"/>
      <c r="N16" s="113"/>
      <c r="O16" s="106"/>
      <c r="P16" s="113"/>
      <c r="Q16" s="106"/>
      <c r="R16" s="103"/>
      <c r="S16" s="159"/>
    </row>
    <row r="17" spans="1:21" x14ac:dyDescent="0.2">
      <c r="A17" s="165">
        <v>12</v>
      </c>
      <c r="B17" s="79" t="s">
        <v>39</v>
      </c>
      <c r="C17" s="94"/>
      <c r="D17" s="95"/>
      <c r="E17" s="94"/>
      <c r="F17" s="95"/>
      <c r="G17" s="96"/>
      <c r="H17" s="97"/>
      <c r="I17" s="132"/>
      <c r="J17" s="132"/>
      <c r="K17" s="124"/>
      <c r="L17" s="115"/>
      <c r="M17" s="134"/>
      <c r="N17" s="140"/>
      <c r="O17" s="138"/>
      <c r="P17" s="140"/>
      <c r="Q17" s="142"/>
      <c r="R17" s="105"/>
      <c r="S17" s="159"/>
    </row>
    <row r="18" spans="1:21" ht="13.5" thickBot="1" x14ac:dyDescent="0.25">
      <c r="A18" s="166">
        <v>13</v>
      </c>
      <c r="B18" s="149" t="s">
        <v>40</v>
      </c>
      <c r="C18" s="94"/>
      <c r="D18" s="95"/>
      <c r="E18" s="94"/>
      <c r="F18" s="95"/>
      <c r="G18" s="96"/>
      <c r="H18" s="97"/>
      <c r="I18" s="152"/>
      <c r="J18" s="152"/>
      <c r="K18" s="150"/>
      <c r="L18" s="151"/>
      <c r="M18" s="153"/>
      <c r="N18" s="154"/>
      <c r="O18" s="155"/>
      <c r="P18" s="156"/>
      <c r="Q18" s="143"/>
      <c r="R18" s="110"/>
      <c r="S18" s="257"/>
      <c r="T18" s="252"/>
      <c r="U18" s="253"/>
    </row>
    <row r="19" spans="1:21" ht="14.25" thickTop="1" thickBot="1" x14ac:dyDescent="0.25">
      <c r="A19" s="167"/>
      <c r="B19" s="145" t="s">
        <v>19</v>
      </c>
      <c r="C19" s="54">
        <f>SUM(C6:C18)</f>
        <v>18685</v>
      </c>
      <c r="D19" s="55">
        <f>SUM(D7:D18)</f>
        <v>180520779</v>
      </c>
      <c r="E19" s="54">
        <f>SUM(E6:E17)</f>
        <v>2395</v>
      </c>
      <c r="F19" s="55">
        <f>SUM(F6:F17)</f>
        <v>43459838</v>
      </c>
      <c r="G19" s="56">
        <f>SUM(G6:G18)</f>
        <v>28394</v>
      </c>
      <c r="H19" s="57">
        <f>SUM(H6:H18)</f>
        <v>329205703</v>
      </c>
      <c r="I19" s="146">
        <v>0</v>
      </c>
      <c r="J19" s="147">
        <v>0</v>
      </c>
      <c r="K19" s="146">
        <v>0</v>
      </c>
      <c r="L19" s="148">
        <v>0</v>
      </c>
      <c r="M19" s="198">
        <v>50141</v>
      </c>
      <c r="N19" s="199">
        <v>105780915</v>
      </c>
      <c r="O19" s="144">
        <v>250</v>
      </c>
      <c r="P19" s="55">
        <v>8722179</v>
      </c>
      <c r="Q19" s="54">
        <v>30064</v>
      </c>
      <c r="R19" s="58">
        <v>102245812</v>
      </c>
      <c r="S19" s="258">
        <v>769935226</v>
      </c>
    </row>
    <row r="20" spans="1:21" ht="13.5" thickTop="1" x14ac:dyDescent="0.2"/>
  </sheetData>
  <mergeCells count="11">
    <mergeCell ref="T18:U18"/>
    <mergeCell ref="M4:N4"/>
    <mergeCell ref="O4:P4"/>
    <mergeCell ref="Q4:R4"/>
    <mergeCell ref="D2:O2"/>
    <mergeCell ref="K4:L4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DD23-F9B1-4D6E-BD40-9750881E5004}">
  <dimension ref="B2:I21"/>
  <sheetViews>
    <sheetView workbookViewId="0">
      <selection activeCell="B2" sqref="B2:I21"/>
    </sheetView>
  </sheetViews>
  <sheetFormatPr defaultRowHeight="15" x14ac:dyDescent="0.25"/>
  <cols>
    <col min="3" max="3" width="18.7109375" customWidth="1"/>
    <col min="8" max="8" width="18.140625" customWidth="1"/>
  </cols>
  <sheetData>
    <row r="2" spans="2:9" x14ac:dyDescent="0.25">
      <c r="B2" s="98"/>
      <c r="C2" s="98"/>
      <c r="D2" s="98"/>
      <c r="E2" s="98"/>
      <c r="F2" s="98"/>
      <c r="G2" s="98"/>
      <c r="H2" s="98"/>
      <c r="I2" s="98"/>
    </row>
    <row r="3" spans="2:9" x14ac:dyDescent="0.25">
      <c r="B3" s="98"/>
      <c r="C3" s="99"/>
      <c r="D3" s="98"/>
      <c r="E3" s="98"/>
      <c r="F3" s="98"/>
      <c r="G3" s="98"/>
      <c r="H3" s="99"/>
      <c r="I3" s="98"/>
    </row>
    <row r="4" spans="2:9" x14ac:dyDescent="0.25">
      <c r="B4" s="98"/>
      <c r="C4" s="99"/>
      <c r="D4" s="98"/>
      <c r="E4" s="98"/>
      <c r="F4" s="98"/>
      <c r="G4" s="98"/>
      <c r="H4" s="99"/>
      <c r="I4" s="98"/>
    </row>
    <row r="5" spans="2:9" x14ac:dyDescent="0.25">
      <c r="B5" s="98"/>
      <c r="C5" s="99"/>
      <c r="D5" s="98"/>
      <c r="E5" s="98"/>
      <c r="F5" s="98"/>
      <c r="G5" s="98"/>
      <c r="H5" s="99"/>
      <c r="I5" s="98"/>
    </row>
    <row r="6" spans="2:9" x14ac:dyDescent="0.25">
      <c r="B6" s="98"/>
      <c r="C6" s="99"/>
      <c r="D6" s="98"/>
      <c r="E6" s="98"/>
      <c r="F6" s="98"/>
      <c r="G6" s="98"/>
      <c r="H6" s="99"/>
      <c r="I6" s="98"/>
    </row>
    <row r="7" spans="2:9" x14ac:dyDescent="0.25">
      <c r="B7" s="98"/>
      <c r="C7" s="99"/>
      <c r="D7" s="98"/>
      <c r="E7" s="98"/>
      <c r="F7" s="98"/>
      <c r="G7" s="98"/>
      <c r="H7" s="99"/>
      <c r="I7" s="98"/>
    </row>
    <row r="8" spans="2:9" x14ac:dyDescent="0.25">
      <c r="B8" s="98"/>
      <c r="C8" s="99"/>
      <c r="D8" s="98"/>
      <c r="E8" s="98"/>
      <c r="F8" s="98"/>
      <c r="G8" s="98"/>
      <c r="H8" s="99"/>
      <c r="I8" s="98"/>
    </row>
    <row r="9" spans="2:9" x14ac:dyDescent="0.25">
      <c r="B9" s="98"/>
      <c r="C9" s="99"/>
      <c r="D9" s="98"/>
      <c r="E9" s="98"/>
      <c r="F9" s="98"/>
      <c r="G9" s="98"/>
      <c r="H9" s="99"/>
      <c r="I9" s="98"/>
    </row>
    <row r="10" spans="2:9" x14ac:dyDescent="0.25">
      <c r="B10" s="98"/>
      <c r="C10" s="99"/>
      <c r="D10" s="98"/>
      <c r="E10" s="98"/>
      <c r="F10" s="98"/>
      <c r="G10" s="98"/>
      <c r="H10" s="99"/>
      <c r="I10" s="98"/>
    </row>
    <row r="11" spans="2:9" x14ac:dyDescent="0.25">
      <c r="B11" s="98"/>
      <c r="C11" s="99"/>
      <c r="D11" s="98"/>
      <c r="E11" s="98"/>
      <c r="F11" s="98"/>
      <c r="G11" s="98"/>
      <c r="H11" s="99"/>
      <c r="I11" s="98"/>
    </row>
    <row r="12" spans="2:9" x14ac:dyDescent="0.25">
      <c r="B12" s="98"/>
      <c r="C12" s="99"/>
      <c r="D12" s="98"/>
      <c r="E12" s="98"/>
      <c r="F12" s="98"/>
      <c r="G12" s="98"/>
      <c r="H12" s="99"/>
      <c r="I12" s="98"/>
    </row>
    <row r="13" spans="2:9" x14ac:dyDescent="0.25">
      <c r="B13" s="98"/>
      <c r="C13" s="99"/>
      <c r="D13" s="98"/>
      <c r="E13" s="98"/>
      <c r="F13" s="98"/>
      <c r="G13" s="98"/>
      <c r="H13" s="99"/>
      <c r="I13" s="98"/>
    </row>
    <row r="14" spans="2:9" x14ac:dyDescent="0.25">
      <c r="B14" s="98"/>
      <c r="C14" s="99"/>
      <c r="D14" s="98"/>
      <c r="E14" s="98"/>
      <c r="F14" s="98"/>
      <c r="G14" s="98"/>
      <c r="H14" s="99"/>
      <c r="I14" s="98"/>
    </row>
    <row r="15" spans="2:9" x14ac:dyDescent="0.25">
      <c r="B15" s="98"/>
      <c r="C15" s="100"/>
      <c r="D15" s="98"/>
      <c r="E15" s="98"/>
      <c r="F15" s="98"/>
      <c r="G15" s="98"/>
      <c r="H15" s="101"/>
      <c r="I15" s="98"/>
    </row>
    <row r="16" spans="2:9" x14ac:dyDescent="0.25">
      <c r="B16" s="98"/>
      <c r="C16" s="98"/>
      <c r="D16" s="98"/>
      <c r="E16" s="98"/>
      <c r="F16" s="98"/>
      <c r="G16" s="98"/>
      <c r="H16" s="100"/>
      <c r="I16" s="98"/>
    </row>
    <row r="17" spans="2:9" x14ac:dyDescent="0.25">
      <c r="B17" s="98"/>
      <c r="C17" s="98"/>
      <c r="D17" s="98"/>
      <c r="E17" s="98"/>
      <c r="F17" s="98"/>
      <c r="G17" s="98"/>
      <c r="H17" s="98"/>
      <c r="I17" s="98"/>
    </row>
    <row r="18" spans="2:9" x14ac:dyDescent="0.25">
      <c r="B18" s="98"/>
      <c r="C18" s="98"/>
      <c r="D18" s="98"/>
      <c r="E18" s="98"/>
      <c r="F18" s="98"/>
      <c r="G18" s="98"/>
      <c r="H18" s="98"/>
      <c r="I18" s="98"/>
    </row>
    <row r="19" spans="2:9" x14ac:dyDescent="0.25">
      <c r="B19" s="98"/>
      <c r="C19" s="98"/>
      <c r="D19" s="98"/>
      <c r="E19" s="98"/>
      <c r="F19" s="98"/>
      <c r="G19" s="98"/>
      <c r="H19" s="98"/>
      <c r="I19" s="98"/>
    </row>
    <row r="20" spans="2:9" x14ac:dyDescent="0.25">
      <c r="B20" s="98"/>
      <c r="C20" s="98"/>
      <c r="D20" s="98"/>
      <c r="E20" s="98"/>
      <c r="F20" s="98"/>
      <c r="G20" s="98"/>
      <c r="H20" s="98"/>
      <c r="I20" s="98"/>
    </row>
    <row r="21" spans="2:9" x14ac:dyDescent="0.25">
      <c r="B21" s="98"/>
      <c r="C21" s="98"/>
      <c r="D21" s="98"/>
      <c r="E21" s="98"/>
      <c r="F21" s="98"/>
      <c r="G21" s="98"/>
      <c r="H21" s="98"/>
      <c r="I21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socijalna_zastita</vt:lpstr>
      <vt:lpstr>zastita_deca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Makedonka Angjelova</dc:creator>
  <cp:lastModifiedBy>Makedonka Angjelova</cp:lastModifiedBy>
  <dcterms:created xsi:type="dcterms:W3CDTF">2024-02-01T10:05:25Z</dcterms:created>
  <dcterms:modified xsi:type="dcterms:W3CDTF">2026-03-25T10:12:38Z</dcterms:modified>
</cp:coreProperties>
</file>