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1.2024 Procurement\1. works\1. Тендер 10 дел 2\1. procedure\january 2025\kriteriumi i tenderski Jan 9 2025\works RFB\29.01.2025\31.01.2025\"/>
    </mc:Choice>
  </mc:AlternateContent>
  <xr:revisionPtr revIDLastSave="0" documentId="13_ncr:1_{4ED8C477-D4DC-4518-B779-1FCAF3C11031}" xr6:coauthVersionLast="47" xr6:coauthVersionMax="47" xr10:uidLastSave="{00000000-0000-0000-0000-000000000000}"/>
  <bookViews>
    <workbookView xWindow="-108" yWindow="-108" windowWidth="23256" windowHeight="12576" firstSheet="18" activeTab="19" xr2:uid="{00000000-000D-0000-FFFF-FFFF00000000}"/>
  </bookViews>
  <sheets>
    <sheet name="Општина Студеничани" sheetId="25" r:id="rId1"/>
    <sheet name="Општина Сопиште" sheetId="24" r:id="rId2"/>
    <sheet name="Општина Желино" sheetId="23" r:id="rId3"/>
    <sheet name="Општина Боговиње" sheetId="17" r:id="rId4"/>
    <sheet name="Општина Теарце" sheetId="10" r:id="rId5"/>
    <sheet name="Општина Брвеница" sheetId="7" r:id="rId6"/>
    <sheet name="Општина Врапчиште" sheetId="9" r:id="rId7"/>
    <sheet name="Општина Карпош" sheetId="8" r:id="rId8"/>
    <sheet name="Општина Ѓорче Петров " sheetId="29" r:id="rId9"/>
    <sheet name="Општина Кратово" sheetId="11" r:id="rId10"/>
    <sheet name="Општина Кочани" sheetId="12" r:id="rId11"/>
    <sheet name="Општина Делчево" sheetId="13" r:id="rId12"/>
    <sheet name="Општина Македонска Каменица" sheetId="28" r:id="rId13"/>
    <sheet name="О.Виница-ул.Страшо Пинџур" sheetId="14" r:id="rId14"/>
    <sheet name="О.Виница-ул.2 с.Јакимово" sheetId="15" r:id="rId15"/>
    <sheet name="О.Виница-Црн Камен" sheetId="16" r:id="rId16"/>
    <sheet name="О. Ново Село до  вилите" sheetId="30" r:id="rId17"/>
    <sheet name="О.Ново Село-Смоларе " sheetId="31" r:id="rId18"/>
    <sheet name="Општина Градско " sheetId="32" r:id="rId19"/>
    <sheet name="Општина Конче " sheetId="33" r:id="rId20"/>
    <sheet name="Општина Лозово" sheetId="34" r:id="rId21"/>
    <sheet name="Рекапитулар Тендер10-Дел2а" sheetId="5" r:id="rId22"/>
  </sheets>
  <externalReferences>
    <externalReference r:id="rId23"/>
    <externalReference r:id="rId24"/>
  </externalReferences>
  <definedNames>
    <definedName name="bazag2" localSheetId="16">[1]Baza!$B$1:$D$82</definedName>
    <definedName name="bazag2" localSheetId="17">[1]Baza!$B$1:$D$82</definedName>
    <definedName name="bazag2" localSheetId="8">[2]Baza!$B$1:$D$82</definedName>
    <definedName name="bazag2" localSheetId="18">[1]Baza!$B$1:$D$82</definedName>
    <definedName name="bazag2" localSheetId="19">[1]Baza!$B$1:$D$82</definedName>
    <definedName name="bazag2" localSheetId="20">[2]Baza!$B$1:$D$82</definedName>
    <definedName name="bazag2" localSheetId="21">[1]Baza!$B$1:$D$82</definedName>
    <definedName name="bazag2">[2]Baza!$B$1:$D$82</definedName>
    <definedName name="_xlnm.Print_Area" localSheetId="16">'О. Ново Село до  вилите'!$A$1:$H$198</definedName>
    <definedName name="_xlnm.Print_Area" localSheetId="14">'О.Виница-ул.2 с.Јакимово'!$A$1:$I$91</definedName>
    <definedName name="_xlnm.Print_Area" localSheetId="13">'О.Виница-ул.Страшо Пинџур'!$A$1:$I$77</definedName>
    <definedName name="_xlnm.Print_Area" localSheetId="15">'О.Виница-Црн Камен'!$A$1:$I$78</definedName>
    <definedName name="_xlnm.Print_Area" localSheetId="17">'О.Ново Село-Смоларе '!$A$1:$H$277</definedName>
    <definedName name="_xlnm.Print_Area" localSheetId="3">'Општина Боговиње'!$A$1:$H$91</definedName>
    <definedName name="_xlnm.Print_Area" localSheetId="5">'Општина Брвеница'!$A$1:$I$76</definedName>
    <definedName name="_xlnm.Print_Area" localSheetId="6">'Општина Врапчиште'!$A$1:$I$146</definedName>
    <definedName name="_xlnm.Print_Area" localSheetId="8">'Општина Ѓорче Петров '!$A$1:$I$74</definedName>
    <definedName name="_xlnm.Print_Area" localSheetId="18">'Општина Градско '!$A$1:$H$137</definedName>
    <definedName name="_xlnm.Print_Area" localSheetId="11">'Општина Делчево'!$A$1:$I$82</definedName>
    <definedName name="_xlnm.Print_Area" localSheetId="2">'Општина Желино'!$B$1:$H$80</definedName>
    <definedName name="_xlnm.Print_Area" localSheetId="7">'Општина Карпош'!$A$1:$I$81</definedName>
    <definedName name="_xlnm.Print_Area" localSheetId="19">'Општина Конче '!$A$1:$I$82</definedName>
    <definedName name="_xlnm.Print_Area" localSheetId="10">'Општина Кочани'!$A$1:$I$112</definedName>
    <definedName name="_xlnm.Print_Area" localSheetId="9">'Општина Кратово'!$A$1:$H$120</definedName>
    <definedName name="_xlnm.Print_Area" localSheetId="20">'Општина Лозово'!$A$1:$H$76</definedName>
    <definedName name="_xlnm.Print_Area" localSheetId="12">'Општина Македонска Каменица'!$A$1:$H$75</definedName>
    <definedName name="_xlnm.Print_Area" localSheetId="1">'Општина Сопиште'!$B$1:$H$178</definedName>
    <definedName name="_xlnm.Print_Area" localSheetId="0">'Општина Студеничани'!$A$1:$H$91</definedName>
    <definedName name="_xlnm.Print_Area" localSheetId="4">'Општина Теарце'!$A$1:$H$89</definedName>
    <definedName name="_xlnm.Print_Area" localSheetId="21">'Рекапитулар Тендер10-Дел2а'!$B$1:$L$55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4" l="1"/>
  <c r="H25" i="34"/>
  <c r="H26" i="34"/>
  <c r="H27" i="34"/>
  <c r="H28" i="34"/>
  <c r="H29" i="34"/>
  <c r="H32" i="34"/>
  <c r="H36" i="34" s="1"/>
  <c r="H67" i="34" s="1"/>
  <c r="H33" i="34"/>
  <c r="H34" i="34"/>
  <c r="H35" i="34"/>
  <c r="H38" i="34"/>
  <c r="H39" i="34"/>
  <c r="H40" i="34"/>
  <c r="H41" i="34"/>
  <c r="H42" i="34"/>
  <c r="H45" i="34"/>
  <c r="H46" i="34"/>
  <c r="H47" i="34"/>
  <c r="H51" i="34"/>
  <c r="B52" i="34"/>
  <c r="B53" i="34" s="1"/>
  <c r="B54" i="34" s="1"/>
  <c r="B55" i="34" s="1"/>
  <c r="B56" i="34" s="1"/>
  <c r="B57" i="34" s="1"/>
  <c r="H52" i="34"/>
  <c r="H53" i="34"/>
  <c r="H54" i="34"/>
  <c r="H55" i="34"/>
  <c r="H56" i="34"/>
  <c r="H57" i="34"/>
  <c r="H59" i="34"/>
  <c r="H61" i="34"/>
  <c r="B62" i="34"/>
  <c r="H62" i="34"/>
  <c r="H24" i="33"/>
  <c r="H25" i="33"/>
  <c r="H26" i="33"/>
  <c r="H27" i="33"/>
  <c r="H28" i="33"/>
  <c r="H29" i="33"/>
  <c r="H32" i="33"/>
  <c r="H33" i="33"/>
  <c r="H34" i="33"/>
  <c r="H35" i="33"/>
  <c r="H38" i="33"/>
  <c r="F39" i="33"/>
  <c r="H39" i="33" s="1"/>
  <c r="F40" i="33"/>
  <c r="H40" i="33" s="1"/>
  <c r="H41" i="33"/>
  <c r="H42" i="33"/>
  <c r="H43" i="33"/>
  <c r="H44" i="33"/>
  <c r="F47" i="33"/>
  <c r="H47" i="33"/>
  <c r="H53" i="33" s="1"/>
  <c r="H74" i="33" s="1"/>
  <c r="B48" i="33"/>
  <c r="B49" i="33" s="1"/>
  <c r="B50" i="33" s="1"/>
  <c r="B51" i="33" s="1"/>
  <c r="B52" i="33" s="1"/>
  <c r="H48" i="33"/>
  <c r="H49" i="33"/>
  <c r="H50" i="33"/>
  <c r="H51" i="33"/>
  <c r="H52" i="33"/>
  <c r="H55" i="33"/>
  <c r="H56" i="33" s="1"/>
  <c r="H75" i="33" s="1"/>
  <c r="H59" i="33"/>
  <c r="B60" i="33"/>
  <c r="B61" i="33" s="1"/>
  <c r="B62" i="33" s="1"/>
  <c r="H60" i="33"/>
  <c r="H61" i="33"/>
  <c r="H62" i="33"/>
  <c r="H64" i="33"/>
  <c r="H66" i="33"/>
  <c r="H67" i="33"/>
  <c r="H24" i="32"/>
  <c r="H25" i="32"/>
  <c r="H26" i="32"/>
  <c r="H27" i="32"/>
  <c r="H28" i="32"/>
  <c r="H29" i="32"/>
  <c r="H33" i="32"/>
  <c r="H36" i="32" s="1"/>
  <c r="H127" i="32" s="1"/>
  <c r="B34" i="32"/>
  <c r="B35" i="32" s="1"/>
  <c r="H34" i="32"/>
  <c r="H35" i="32"/>
  <c r="H38" i="32"/>
  <c r="H43" i="32" s="1"/>
  <c r="H128" i="32" s="1"/>
  <c r="B39" i="32"/>
  <c r="B40" i="32" s="1"/>
  <c r="B41" i="32" s="1"/>
  <c r="B42" i="32" s="1"/>
  <c r="H39" i="32"/>
  <c r="H40" i="32"/>
  <c r="H41" i="32"/>
  <c r="H42" i="32"/>
  <c r="H45" i="32"/>
  <c r="B46" i="32"/>
  <c r="B47" i="32" s="1"/>
  <c r="B48" i="32" s="1"/>
  <c r="B49" i="32" s="1"/>
  <c r="B50" i="32" s="1"/>
  <c r="B51" i="32" s="1"/>
  <c r="H46" i="32"/>
  <c r="H47" i="32"/>
  <c r="H48" i="32"/>
  <c r="H49" i="32"/>
  <c r="H50" i="32"/>
  <c r="H51" i="32"/>
  <c r="H55" i="32"/>
  <c r="B56" i="32"/>
  <c r="B57" i="32" s="1"/>
  <c r="B58" i="32" s="1"/>
  <c r="B59" i="32" s="1"/>
  <c r="B60" i="32" s="1"/>
  <c r="B61" i="32" s="1"/>
  <c r="B62" i="32" s="1"/>
  <c r="B63" i="32" s="1"/>
  <c r="B64" i="32" s="1"/>
  <c r="B65" i="32" s="1"/>
  <c r="B66" i="32" s="1"/>
  <c r="H56" i="32"/>
  <c r="H57" i="32"/>
  <c r="H58" i="32"/>
  <c r="H59" i="32"/>
  <c r="H60" i="32"/>
  <c r="H61" i="32"/>
  <c r="H62" i="32"/>
  <c r="H63" i="32"/>
  <c r="H64" i="32"/>
  <c r="H65" i="32"/>
  <c r="H66" i="32"/>
  <c r="H72" i="32"/>
  <c r="B73" i="32"/>
  <c r="H73" i="32"/>
  <c r="B74" i="32"/>
  <c r="H74" i="32"/>
  <c r="H76" i="32" s="1"/>
  <c r="B75" i="32"/>
  <c r="H75" i="32"/>
  <c r="H78" i="32"/>
  <c r="H83" i="32" s="1"/>
  <c r="B79" i="32"/>
  <c r="B80" i="32" s="1"/>
  <c r="B81" i="32" s="1"/>
  <c r="B82" i="32" s="1"/>
  <c r="H79" i="32"/>
  <c r="H80" i="32"/>
  <c r="H81" i="32"/>
  <c r="H82" i="32"/>
  <c r="H85" i="32"/>
  <c r="H92" i="32" s="1"/>
  <c r="K85" i="32"/>
  <c r="B86" i="32"/>
  <c r="B87" i="32" s="1"/>
  <c r="B88" i="32" s="1"/>
  <c r="B89" i="32" s="1"/>
  <c r="B90" i="32" s="1"/>
  <c r="B91" i="32" s="1"/>
  <c r="H86" i="32"/>
  <c r="J86" i="32"/>
  <c r="H87" i="32"/>
  <c r="H88" i="32"/>
  <c r="H89" i="32"/>
  <c r="H90" i="32"/>
  <c r="H91" i="32"/>
  <c r="H95" i="32"/>
  <c r="B96" i="32"/>
  <c r="B97" i="32" s="1"/>
  <c r="B98" i="32" s="1"/>
  <c r="B99" i="32" s="1"/>
  <c r="B100" i="32" s="1"/>
  <c r="B101" i="32" s="1"/>
  <c r="B102" i="32" s="1"/>
  <c r="B103" i="32" s="1"/>
  <c r="B104" i="32" s="1"/>
  <c r="B105" i="32" s="1"/>
  <c r="B106" i="32" s="1"/>
  <c r="H96" i="32"/>
  <c r="H97" i="32"/>
  <c r="H107" i="32" s="1"/>
  <c r="G108" i="32" s="1"/>
  <c r="H108" i="32" s="1"/>
  <c r="H109" i="32" s="1"/>
  <c r="H98" i="32"/>
  <c r="H99" i="32"/>
  <c r="H100" i="32"/>
  <c r="H101" i="32"/>
  <c r="H102" i="32"/>
  <c r="H103" i="32"/>
  <c r="H104" i="32"/>
  <c r="H105" i="32"/>
  <c r="H106" i="32"/>
  <c r="H112" i="32"/>
  <c r="B113" i="32"/>
  <c r="B114" i="32" s="1"/>
  <c r="B115" i="32" s="1"/>
  <c r="B116" i="32" s="1"/>
  <c r="H113" i="32"/>
  <c r="H114" i="32"/>
  <c r="H115" i="32"/>
  <c r="H116" i="32"/>
  <c r="H118" i="32"/>
  <c r="H119" i="32"/>
  <c r="H121" i="32"/>
  <c r="H122" i="32"/>
  <c r="H24" i="31"/>
  <c r="H25" i="31"/>
  <c r="H26" i="31"/>
  <c r="H27" i="31"/>
  <c r="H28" i="31"/>
  <c r="H29" i="31"/>
  <c r="H32" i="31"/>
  <c r="H36" i="31" s="1"/>
  <c r="H70" i="31" s="1"/>
  <c r="H33" i="31"/>
  <c r="H34" i="31"/>
  <c r="H35" i="31"/>
  <c r="H38" i="31"/>
  <c r="H39" i="31"/>
  <c r="H40" i="31"/>
  <c r="H41" i="31"/>
  <c r="H42" i="31"/>
  <c r="H43" i="31"/>
  <c r="H44" i="31"/>
  <c r="F45" i="31"/>
  <c r="H45" i="31" s="1"/>
  <c r="H48" i="31"/>
  <c r="H49" i="31"/>
  <c r="H50" i="31"/>
  <c r="H51" i="31"/>
  <c r="H52" i="31"/>
  <c r="H53" i="31"/>
  <c r="H54" i="31"/>
  <c r="H55" i="31"/>
  <c r="H56" i="31"/>
  <c r="H57" i="31"/>
  <c r="H58" i="31"/>
  <c r="H61" i="31"/>
  <c r="H62" i="31"/>
  <c r="H63" i="31"/>
  <c r="H64" i="31"/>
  <c r="H65" i="31"/>
  <c r="H78" i="31"/>
  <c r="H79" i="31"/>
  <c r="H83" i="31"/>
  <c r="H84" i="31"/>
  <c r="H85" i="31"/>
  <c r="H86" i="31"/>
  <c r="H87" i="31"/>
  <c r="H91" i="31"/>
  <c r="H93" i="31" s="1"/>
  <c r="H204" i="31" s="1"/>
  <c r="H92" i="31"/>
  <c r="H95" i="31"/>
  <c r="H96" i="31" s="1"/>
  <c r="H205" i="31" s="1"/>
  <c r="H99" i="31"/>
  <c r="H100" i="31"/>
  <c r="H206" i="31" s="1"/>
  <c r="H105" i="31"/>
  <c r="H106" i="31"/>
  <c r="H110" i="31"/>
  <c r="H115" i="31" s="1"/>
  <c r="H128" i="31" s="1"/>
  <c r="H111" i="31"/>
  <c r="H112" i="31"/>
  <c r="H113" i="31"/>
  <c r="H114" i="31"/>
  <c r="H118" i="31"/>
  <c r="H119" i="31"/>
  <c r="H120" i="31"/>
  <c r="H123" i="31"/>
  <c r="H124" i="31"/>
  <c r="H130" i="31" s="1"/>
  <c r="H136" i="31"/>
  <c r="H138" i="31" s="1"/>
  <c r="H158" i="31" s="1"/>
  <c r="H137" i="31"/>
  <c r="H141" i="31"/>
  <c r="H142" i="31"/>
  <c r="H143" i="31"/>
  <c r="B144" i="31"/>
  <c r="B145" i="31" s="1"/>
  <c r="H144" i="31"/>
  <c r="H145" i="31"/>
  <c r="H149" i="31"/>
  <c r="B150" i="31"/>
  <c r="B151" i="31" s="1"/>
  <c r="H150" i="31"/>
  <c r="H152" i="31" s="1"/>
  <c r="H160" i="31" s="1"/>
  <c r="H151" i="31"/>
  <c r="H154" i="31"/>
  <c r="H155" i="31" s="1"/>
  <c r="H161" i="31" s="1"/>
  <c r="H167" i="31"/>
  <c r="H168" i="31"/>
  <c r="H172" i="31"/>
  <c r="H173" i="31"/>
  <c r="B174" i="31"/>
  <c r="H174" i="31"/>
  <c r="H175" i="31"/>
  <c r="H176" i="31"/>
  <c r="H180" i="31"/>
  <c r="H183" i="31" s="1"/>
  <c r="H191" i="31" s="1"/>
  <c r="H181" i="31"/>
  <c r="H182" i="31"/>
  <c r="H185" i="31"/>
  <c r="H186" i="31"/>
  <c r="H192" i="31" s="1"/>
  <c r="H212" i="31"/>
  <c r="H214" i="31" s="1"/>
  <c r="H245" i="31" s="1"/>
  <c r="H213" i="31"/>
  <c r="H217" i="31"/>
  <c r="H218" i="31"/>
  <c r="B219" i="31"/>
  <c r="H219" i="31"/>
  <c r="H220" i="31"/>
  <c r="H221" i="31"/>
  <c r="H222" i="31"/>
  <c r="H223" i="31"/>
  <c r="H227" i="31"/>
  <c r="H228" i="31"/>
  <c r="H229" i="31"/>
  <c r="H230" i="31"/>
  <c r="H231" i="31"/>
  <c r="H233" i="31"/>
  <c r="H234" i="31"/>
  <c r="H237" i="31"/>
  <c r="H238" i="31" s="1"/>
  <c r="H248" i="31" s="1"/>
  <c r="H241" i="31"/>
  <c r="H242" i="31" s="1"/>
  <c r="H249" i="31" s="1"/>
  <c r="H253" i="31"/>
  <c r="H254" i="31"/>
  <c r="B255" i="31"/>
  <c r="B256" i="31" s="1"/>
  <c r="B257" i="31" s="1"/>
  <c r="B258" i="31" s="1"/>
  <c r="B259" i="31" s="1"/>
  <c r="H255" i="31"/>
  <c r="H256" i="31"/>
  <c r="H257" i="31"/>
  <c r="H258" i="31"/>
  <c r="H259" i="31"/>
  <c r="H261" i="31"/>
  <c r="B262" i="31"/>
  <c r="B263" i="31" s="1"/>
  <c r="H262" i="31"/>
  <c r="H263" i="31"/>
  <c r="H265" i="31"/>
  <c r="H185" i="30"/>
  <c r="B185" i="30"/>
  <c r="H184" i="30"/>
  <c r="H182" i="30"/>
  <c r="H181" i="30"/>
  <c r="H180" i="30"/>
  <c r="H179" i="30"/>
  <c r="H178" i="30"/>
  <c r="B178" i="30"/>
  <c r="B179" i="30" s="1"/>
  <c r="B180" i="30" s="1"/>
  <c r="B181" i="30" s="1"/>
  <c r="B182" i="30" s="1"/>
  <c r="H177" i="30"/>
  <c r="H164" i="30"/>
  <c r="H165" i="30" s="1"/>
  <c r="H172" i="30" s="1"/>
  <c r="H160" i="30"/>
  <c r="H161" i="30" s="1"/>
  <c r="H171" i="30" s="1"/>
  <c r="H157" i="30"/>
  <c r="H156" i="30"/>
  <c r="H154" i="30"/>
  <c r="H153" i="30"/>
  <c r="H152" i="30"/>
  <c r="H158" i="30" s="1"/>
  <c r="H170" i="30" s="1"/>
  <c r="H148" i="30"/>
  <c r="H149" i="30" s="1"/>
  <c r="H169" i="30" s="1"/>
  <c r="H147" i="30"/>
  <c r="H146" i="30"/>
  <c r="H145" i="30"/>
  <c r="B145" i="30"/>
  <c r="H144" i="30"/>
  <c r="H143" i="30"/>
  <c r="H139" i="30"/>
  <c r="H138" i="30"/>
  <c r="H129" i="30"/>
  <c r="H125" i="30"/>
  <c r="H124" i="30"/>
  <c r="H123" i="30"/>
  <c r="B123" i="30"/>
  <c r="B124" i="30" s="1"/>
  <c r="B125" i="30" s="1"/>
  <c r="H122" i="30"/>
  <c r="H120" i="30"/>
  <c r="H132" i="30" s="1"/>
  <c r="H119" i="30"/>
  <c r="H118" i="30"/>
  <c r="B118" i="30"/>
  <c r="B119" i="30" s="1"/>
  <c r="H117" i="30"/>
  <c r="H114" i="30"/>
  <c r="H113" i="30"/>
  <c r="H112" i="30"/>
  <c r="B112" i="30"/>
  <c r="B113" i="30" s="1"/>
  <c r="B114" i="30" s="1"/>
  <c r="H111" i="30"/>
  <c r="B111" i="30"/>
  <c r="H110" i="30"/>
  <c r="H107" i="30"/>
  <c r="H108" i="30" s="1"/>
  <c r="H130" i="30" s="1"/>
  <c r="H106" i="30"/>
  <c r="H97" i="30"/>
  <c r="H93" i="30"/>
  <c r="H92" i="30"/>
  <c r="H91" i="30"/>
  <c r="B91" i="30"/>
  <c r="B92" i="30" s="1"/>
  <c r="B93" i="30" s="1"/>
  <c r="H90" i="30"/>
  <c r="H94" i="30" s="1"/>
  <c r="H101" i="30" s="1"/>
  <c r="H87" i="30"/>
  <c r="H86" i="30"/>
  <c r="H85" i="30"/>
  <c r="H84" i="30"/>
  <c r="H83" i="30"/>
  <c r="B83" i="30"/>
  <c r="B84" i="30" s="1"/>
  <c r="B85" i="30" s="1"/>
  <c r="B86" i="30" s="1"/>
  <c r="B87" i="30" s="1"/>
  <c r="H82" i="30"/>
  <c r="H79" i="30"/>
  <c r="H78" i="30"/>
  <c r="H77" i="30"/>
  <c r="H76" i="30"/>
  <c r="B76" i="30"/>
  <c r="B77" i="30" s="1"/>
  <c r="B78" i="30" s="1"/>
  <c r="B79" i="30" s="1"/>
  <c r="H75" i="30"/>
  <c r="B75" i="30"/>
  <c r="H74" i="30"/>
  <c r="H71" i="30"/>
  <c r="H70" i="30"/>
  <c r="H58" i="30"/>
  <c r="H57" i="30"/>
  <c r="H56" i="30"/>
  <c r="B56" i="30"/>
  <c r="H55" i="30"/>
  <c r="H59" i="30" s="1"/>
  <c r="H65" i="30" s="1"/>
  <c r="H52" i="30"/>
  <c r="H51" i="30"/>
  <c r="H50" i="30"/>
  <c r="H49" i="30"/>
  <c r="H48" i="30"/>
  <c r="B48" i="30"/>
  <c r="B49" i="30" s="1"/>
  <c r="B50" i="30" s="1"/>
  <c r="B51" i="30" s="1"/>
  <c r="B52" i="30" s="1"/>
  <c r="H47" i="30"/>
  <c r="H44" i="30"/>
  <c r="H43" i="30"/>
  <c r="H42" i="30"/>
  <c r="H41" i="30"/>
  <c r="H40" i="30"/>
  <c r="B40" i="30"/>
  <c r="B41" i="30" s="1"/>
  <c r="B42" i="30" s="1"/>
  <c r="B43" i="30" s="1"/>
  <c r="B44" i="30" s="1"/>
  <c r="H39" i="30"/>
  <c r="H36" i="30"/>
  <c r="H37" i="30" s="1"/>
  <c r="H62" i="30" s="1"/>
  <c r="H35" i="30"/>
  <c r="H34" i="30"/>
  <c r="H29" i="30"/>
  <c r="H28" i="30"/>
  <c r="H27" i="30"/>
  <c r="H26" i="30"/>
  <c r="H25" i="30"/>
  <c r="H24" i="30"/>
  <c r="H30" i="30" s="1"/>
  <c r="H59" i="29"/>
  <c r="H57" i="29"/>
  <c r="H56" i="29"/>
  <c r="H55" i="29"/>
  <c r="B55" i="29"/>
  <c r="B56" i="29" s="1"/>
  <c r="B57" i="29" s="1"/>
  <c r="H54" i="29"/>
  <c r="B54" i="29"/>
  <c r="H53" i="29"/>
  <c r="H49" i="29"/>
  <c r="H50" i="29" s="1"/>
  <c r="H66" i="29" s="1"/>
  <c r="H46" i="29"/>
  <c r="H45" i="29"/>
  <c r="H44" i="29"/>
  <c r="B44" i="29"/>
  <c r="B45" i="29" s="1"/>
  <c r="B46" i="29" s="1"/>
  <c r="H43" i="29"/>
  <c r="F40" i="29"/>
  <c r="H40" i="29" s="1"/>
  <c r="H39" i="29"/>
  <c r="H38" i="29"/>
  <c r="B38" i="29"/>
  <c r="H37" i="29"/>
  <c r="H34" i="29"/>
  <c r="H33" i="29"/>
  <c r="H32" i="29"/>
  <c r="H35" i="29" s="1"/>
  <c r="H63" i="29" s="1"/>
  <c r="H30" i="29"/>
  <c r="H62" i="29" s="1"/>
  <c r="H29" i="29"/>
  <c r="H28" i="29"/>
  <c r="H27" i="29"/>
  <c r="H26" i="29"/>
  <c r="H25" i="29"/>
  <c r="H24" i="29"/>
  <c r="H33" i="8"/>
  <c r="H48" i="34" l="1"/>
  <c r="H69" i="34" s="1"/>
  <c r="H126" i="30"/>
  <c r="H133" i="30" s="1"/>
  <c r="H186" i="30"/>
  <c r="H192" i="30" s="1"/>
  <c r="H169" i="31"/>
  <c r="H189" i="31" s="1"/>
  <c r="H146" i="31"/>
  <c r="H159" i="31" s="1"/>
  <c r="H45" i="33"/>
  <c r="H73" i="33" s="1"/>
  <c r="H47" i="29"/>
  <c r="H65" i="29" s="1"/>
  <c r="H88" i="30"/>
  <c r="H100" i="30" s="1"/>
  <c r="H102" i="30" s="1"/>
  <c r="H189" i="30" s="1"/>
  <c r="H123" i="32"/>
  <c r="H131" i="32" s="1"/>
  <c r="H53" i="30"/>
  <c r="H64" i="30" s="1"/>
  <c r="H66" i="30" s="1"/>
  <c r="H188" i="30" s="1"/>
  <c r="H193" i="30" s="1"/>
  <c r="I35" i="5" s="1"/>
  <c r="H107" i="31"/>
  <c r="H127" i="31" s="1"/>
  <c r="H88" i="31"/>
  <c r="H203" i="31" s="1"/>
  <c r="H30" i="34"/>
  <c r="H66" i="34" s="1"/>
  <c r="H36" i="33"/>
  <c r="H72" i="33" s="1"/>
  <c r="H43" i="34"/>
  <c r="H68" i="34" s="1"/>
  <c r="H224" i="31"/>
  <c r="H246" i="31" s="1"/>
  <c r="H140" i="30"/>
  <c r="H168" i="30" s="1"/>
  <c r="H173" i="30" s="1"/>
  <c r="H191" i="30" s="1"/>
  <c r="H68" i="33"/>
  <c r="H76" i="33" s="1"/>
  <c r="H121" i="31"/>
  <c r="H129" i="31" s="1"/>
  <c r="H115" i="30"/>
  <c r="H131" i="30" s="1"/>
  <c r="H134" i="30" s="1"/>
  <c r="H190" i="30" s="1"/>
  <c r="H52" i="32"/>
  <c r="H129" i="32" s="1"/>
  <c r="H132" i="32" s="1"/>
  <c r="I38" i="5" s="1"/>
  <c r="H41" i="29"/>
  <c r="H64" i="29" s="1"/>
  <c r="H68" i="29" s="1"/>
  <c r="I21" i="5" s="1"/>
  <c r="H60" i="29"/>
  <c r="H67" i="29" s="1"/>
  <c r="H45" i="30"/>
  <c r="H63" i="30" s="1"/>
  <c r="H30" i="32"/>
  <c r="H126" i="32" s="1"/>
  <c r="H30" i="31"/>
  <c r="H69" i="31" s="1"/>
  <c r="H80" i="30"/>
  <c r="H99" i="30" s="1"/>
  <c r="H46" i="31"/>
  <c r="H71" i="31" s="1"/>
  <c r="H72" i="30"/>
  <c r="H98" i="30" s="1"/>
  <c r="H235" i="31"/>
  <c r="H247" i="31" s="1"/>
  <c r="H59" i="31"/>
  <c r="H72" i="31" s="1"/>
  <c r="H67" i="32"/>
  <c r="G68" i="32" s="1"/>
  <c r="H68" i="32" s="1"/>
  <c r="H69" i="32" s="1"/>
  <c r="H130" i="32" s="1"/>
  <c r="H80" i="31"/>
  <c r="H202" i="31" s="1"/>
  <c r="H266" i="31"/>
  <c r="H272" i="31" s="1"/>
  <c r="H177" i="31"/>
  <c r="H190" i="31" s="1"/>
  <c r="H66" i="31"/>
  <c r="H73" i="31" s="1"/>
  <c r="H30" i="33"/>
  <c r="H71" i="33" s="1"/>
  <c r="H63" i="34"/>
  <c r="H70" i="34" s="1"/>
  <c r="H71" i="34"/>
  <c r="I42" i="5" s="1"/>
  <c r="H77" i="33"/>
  <c r="I40" i="5" s="1"/>
  <c r="H250" i="31"/>
  <c r="H271" i="31" s="1"/>
  <c r="H162" i="31"/>
  <c r="G197" i="31" s="1"/>
  <c r="H197" i="31" s="1"/>
  <c r="H193" i="31"/>
  <c r="G198" i="31" s="1"/>
  <c r="H198" i="31" s="1"/>
  <c r="H131" i="31"/>
  <c r="G196" i="31" s="1"/>
  <c r="H196" i="31" s="1"/>
  <c r="H74" i="31"/>
  <c r="H269" i="31" s="1"/>
  <c r="H61" i="28"/>
  <c r="H60" i="28"/>
  <c r="H58" i="28"/>
  <c r="F57" i="28"/>
  <c r="H57" i="28" s="1"/>
  <c r="H56" i="28"/>
  <c r="H54" i="28"/>
  <c r="H53" i="28"/>
  <c r="H52" i="28"/>
  <c r="H51" i="28"/>
  <c r="H50" i="28"/>
  <c r="H49" i="28"/>
  <c r="H48" i="28"/>
  <c r="H44" i="28"/>
  <c r="H43" i="28"/>
  <c r="H42" i="28"/>
  <c r="H41" i="28"/>
  <c r="H40" i="28"/>
  <c r="H45" i="28" s="1"/>
  <c r="H37" i="28"/>
  <c r="H36" i="28"/>
  <c r="H38" i="28" s="1"/>
  <c r="H33" i="28"/>
  <c r="H32" i="28"/>
  <c r="H31" i="28"/>
  <c r="H30" i="28"/>
  <c r="H27" i="28"/>
  <c r="H26" i="28"/>
  <c r="H25" i="28"/>
  <c r="H24" i="28"/>
  <c r="H199" i="31" l="1"/>
  <c r="H207" i="31" s="1"/>
  <c r="H208" i="31" s="1"/>
  <c r="H270" i="31" s="1"/>
  <c r="H273" i="31"/>
  <c r="I36" i="5" s="1"/>
  <c r="H62" i="28"/>
  <c r="H68" i="28"/>
  <c r="H67" i="28"/>
  <c r="H34" i="28"/>
  <c r="H66" i="28" s="1"/>
  <c r="H28" i="28"/>
  <c r="H65" i="28" s="1"/>
  <c r="H69" i="28"/>
  <c r="H70" i="28" l="1"/>
  <c r="I29" i="5" s="1"/>
  <c r="J29" i="5" l="1"/>
  <c r="K29" i="5" s="1"/>
  <c r="I30" i="5"/>
  <c r="J30" i="5" s="1"/>
  <c r="K30" i="5" s="1"/>
  <c r="H163" i="24" l="1"/>
  <c r="H161" i="24"/>
  <c r="H160" i="24"/>
  <c r="H159" i="24"/>
  <c r="H158" i="24"/>
  <c r="H157" i="24"/>
  <c r="H156" i="24"/>
  <c r="H164" i="24" l="1"/>
  <c r="H172" i="24" s="1"/>
  <c r="I22" i="5"/>
  <c r="J21" i="5" l="1"/>
  <c r="K21" i="5" s="1"/>
  <c r="J22" i="5"/>
  <c r="H77" i="25"/>
  <c r="H76" i="25"/>
  <c r="H75" i="25"/>
  <c r="H73" i="25"/>
  <c r="H72" i="25"/>
  <c r="H71" i="25"/>
  <c r="H69" i="25"/>
  <c r="H68" i="25"/>
  <c r="H67" i="25"/>
  <c r="H66" i="25"/>
  <c r="H65" i="25"/>
  <c r="H61" i="25"/>
  <c r="H60" i="25"/>
  <c r="H59" i="25"/>
  <c r="H58" i="25"/>
  <c r="H57" i="25"/>
  <c r="H56" i="25"/>
  <c r="H55" i="25"/>
  <c r="H54" i="25"/>
  <c r="H53" i="25"/>
  <c r="H50" i="25"/>
  <c r="H49" i="25"/>
  <c r="H48" i="25"/>
  <c r="H47" i="25"/>
  <c r="H46" i="25"/>
  <c r="H45" i="25"/>
  <c r="H44" i="25"/>
  <c r="H41" i="25"/>
  <c r="H40" i="25"/>
  <c r="H39" i="25"/>
  <c r="H38" i="25"/>
  <c r="H37" i="25"/>
  <c r="H36" i="25"/>
  <c r="H33" i="25"/>
  <c r="H32" i="25"/>
  <c r="H29" i="25"/>
  <c r="H28" i="25"/>
  <c r="H27" i="25"/>
  <c r="H26" i="25"/>
  <c r="H25" i="25"/>
  <c r="H24" i="25"/>
  <c r="H51" i="25" l="1"/>
  <c r="H78" i="25"/>
  <c r="H86" i="25" s="1"/>
  <c r="H62" i="25"/>
  <c r="H85" i="25" s="1"/>
  <c r="H42" i="25"/>
  <c r="H83" i="25" s="1"/>
  <c r="H34" i="25"/>
  <c r="H82" i="25" s="1"/>
  <c r="H30" i="25"/>
  <c r="H81" i="25" s="1"/>
  <c r="K22" i="5"/>
  <c r="H84" i="25"/>
  <c r="H87" i="25" l="1"/>
  <c r="I4" i="5"/>
  <c r="I5" i="5" s="1"/>
  <c r="J4" i="5" l="1"/>
  <c r="K4" i="5" s="1"/>
  <c r="J5" i="5"/>
  <c r="K5" i="5" l="1"/>
  <c r="H150" i="24"/>
  <c r="H149" i="24"/>
  <c r="H148" i="24"/>
  <c r="H147" i="24"/>
  <c r="H146" i="24"/>
  <c r="H145" i="24"/>
  <c r="H144" i="24"/>
  <c r="H151" i="24" s="1"/>
  <c r="H152" i="24" s="1"/>
  <c r="H140" i="24"/>
  <c r="H139" i="24"/>
  <c r="H138" i="24"/>
  <c r="H137" i="24"/>
  <c r="H136" i="24"/>
  <c r="H135" i="24"/>
  <c r="H134" i="24"/>
  <c r="H133" i="24"/>
  <c r="H132" i="24"/>
  <c r="H128" i="24"/>
  <c r="H127" i="24"/>
  <c r="H126" i="24"/>
  <c r="H125" i="24"/>
  <c r="H124" i="24"/>
  <c r="H123" i="24"/>
  <c r="H122" i="24"/>
  <c r="H119" i="24"/>
  <c r="H118" i="24"/>
  <c r="H117" i="24"/>
  <c r="H120" i="24" s="1"/>
  <c r="H114" i="24"/>
  <c r="H113" i="24"/>
  <c r="H112" i="24"/>
  <c r="H111" i="24"/>
  <c r="H110" i="24"/>
  <c r="H109" i="24"/>
  <c r="H115" i="24" s="1"/>
  <c r="H106" i="24"/>
  <c r="H105" i="24"/>
  <c r="H104" i="24"/>
  <c r="H103" i="24"/>
  <c r="H102" i="24"/>
  <c r="H101" i="24"/>
  <c r="H67" i="24"/>
  <c r="H65" i="24"/>
  <c r="H64" i="24"/>
  <c r="H62" i="24"/>
  <c r="H61" i="24"/>
  <c r="H60" i="24"/>
  <c r="H59" i="24"/>
  <c r="H58" i="24"/>
  <c r="H68" i="24" s="1"/>
  <c r="H54" i="24"/>
  <c r="H53" i="24"/>
  <c r="H52" i="24"/>
  <c r="H51" i="24"/>
  <c r="H48" i="24"/>
  <c r="H47" i="24"/>
  <c r="H46" i="24"/>
  <c r="H45" i="24"/>
  <c r="H49" i="24" s="1"/>
  <c r="H42" i="24"/>
  <c r="H41" i="24"/>
  <c r="H40" i="24"/>
  <c r="H39" i="24"/>
  <c r="H38" i="24"/>
  <c r="H37" i="24"/>
  <c r="H34" i="24"/>
  <c r="H33" i="24"/>
  <c r="H32" i="24"/>
  <c r="H29" i="24"/>
  <c r="H28" i="24"/>
  <c r="H27" i="24"/>
  <c r="H26" i="24"/>
  <c r="H25" i="24"/>
  <c r="H24" i="24"/>
  <c r="H129" i="24" l="1"/>
  <c r="H170" i="24" s="1"/>
  <c r="H107" i="24"/>
  <c r="H55" i="24"/>
  <c r="H74" i="24" s="1"/>
  <c r="H43" i="24"/>
  <c r="H35" i="24"/>
  <c r="H71" i="24" s="1"/>
  <c r="H30" i="24"/>
  <c r="H70" i="24" s="1"/>
  <c r="H75" i="24"/>
  <c r="H169" i="24"/>
  <c r="H73" i="24"/>
  <c r="H141" i="24"/>
  <c r="H142" i="24" s="1"/>
  <c r="H153" i="24" s="1"/>
  <c r="H167" i="24"/>
  <c r="H72" i="24"/>
  <c r="H168" i="24"/>
  <c r="H76" i="24" l="1"/>
  <c r="H171" i="24"/>
  <c r="I6" i="5"/>
  <c r="H173" i="24" l="1"/>
  <c r="I7" i="5" s="1"/>
  <c r="J6" i="5"/>
  <c r="K6" i="5" s="1"/>
  <c r="I8" i="5" l="1"/>
  <c r="J8" i="5" s="1"/>
  <c r="J7" i="5"/>
  <c r="K7" i="5" s="1"/>
  <c r="K8" i="5" l="1"/>
  <c r="H65" i="23" l="1"/>
  <c r="H64" i="23"/>
  <c r="H62" i="23"/>
  <c r="H61" i="23"/>
  <c r="H60" i="23"/>
  <c r="H59" i="23"/>
  <c r="H58" i="23"/>
  <c r="H66" i="23" s="1"/>
  <c r="H54" i="23"/>
  <c r="H51" i="23"/>
  <c r="H50" i="23"/>
  <c r="H49" i="23"/>
  <c r="H48" i="23"/>
  <c r="H47" i="23"/>
  <c r="H46" i="23"/>
  <c r="H43" i="23"/>
  <c r="H42" i="23"/>
  <c r="H41" i="23"/>
  <c r="H40" i="23"/>
  <c r="H39" i="23"/>
  <c r="H44" i="23" s="1"/>
  <c r="H36" i="23"/>
  <c r="H35" i="23"/>
  <c r="H34" i="23"/>
  <c r="H33" i="23"/>
  <c r="H32" i="23"/>
  <c r="H37" i="23" s="1"/>
  <c r="H29" i="23"/>
  <c r="H28" i="23"/>
  <c r="H27" i="23"/>
  <c r="H26" i="23"/>
  <c r="H25" i="23"/>
  <c r="H24" i="23"/>
  <c r="H52" i="23" l="1"/>
  <c r="H73" i="23"/>
  <c r="H55" i="23"/>
  <c r="H71" i="23"/>
  <c r="H30" i="23"/>
  <c r="H69" i="23" s="1"/>
  <c r="H74" i="23"/>
  <c r="H70" i="23"/>
  <c r="H72" i="23"/>
  <c r="H75" i="23" l="1"/>
  <c r="I9" i="5"/>
  <c r="I10" i="5" s="1"/>
  <c r="J10" i="5" s="1"/>
  <c r="J9" i="5" l="1"/>
  <c r="K9" i="5" s="1"/>
  <c r="K10" i="5"/>
  <c r="J42" i="5" l="1"/>
  <c r="K42" i="5" s="1"/>
  <c r="I43" i="5"/>
  <c r="J43" i="5" s="1"/>
  <c r="K43" i="5" s="1"/>
  <c r="I39" i="5" l="1"/>
  <c r="J39" i="5" s="1"/>
  <c r="K39" i="5" s="1"/>
  <c r="I41" i="5"/>
  <c r="J41" i="5" s="1"/>
  <c r="K41" i="5" s="1"/>
  <c r="J38" i="5" l="1"/>
  <c r="K38" i="5" s="1"/>
  <c r="J40" i="5"/>
  <c r="K40" i="5" s="1"/>
  <c r="J35" i="5"/>
  <c r="K35" i="5" s="1"/>
  <c r="H111" i="9"/>
  <c r="H76" i="17"/>
  <c r="H74" i="17"/>
  <c r="H72" i="17"/>
  <c r="H71" i="17"/>
  <c r="H70" i="17"/>
  <c r="H69" i="17"/>
  <c r="H68" i="17"/>
  <c r="H63" i="17"/>
  <c r="H62" i="17"/>
  <c r="H61" i="17"/>
  <c r="H60" i="17"/>
  <c r="H59" i="17"/>
  <c r="H58" i="17"/>
  <c r="H57" i="17"/>
  <c r="H54" i="17"/>
  <c r="H53" i="17"/>
  <c r="H52" i="17"/>
  <c r="H51" i="17"/>
  <c r="H50" i="17"/>
  <c r="H49" i="17"/>
  <c r="H45" i="17"/>
  <c r="H44" i="17"/>
  <c r="H41" i="17"/>
  <c r="H40" i="17"/>
  <c r="H39" i="17"/>
  <c r="H38" i="17"/>
  <c r="H37" i="17"/>
  <c r="H34" i="17"/>
  <c r="H33" i="17"/>
  <c r="H32" i="17"/>
  <c r="H35" i="17" s="1"/>
  <c r="H29" i="17"/>
  <c r="H28" i="17"/>
  <c r="H27" i="17"/>
  <c r="H26" i="17"/>
  <c r="H25" i="17"/>
  <c r="H24" i="17"/>
  <c r="H77" i="17" l="1"/>
  <c r="H64" i="17"/>
  <c r="H55" i="17"/>
  <c r="H46" i="17"/>
  <c r="H83" i="17" s="1"/>
  <c r="H42" i="17"/>
  <c r="H30" i="17"/>
  <c r="H80" i="17" s="1"/>
  <c r="H85" i="17"/>
  <c r="H82" i="17"/>
  <c r="H81" i="17"/>
  <c r="H65" i="17" l="1"/>
  <c r="H84" i="17" s="1"/>
  <c r="I37" i="5"/>
  <c r="J37" i="5" s="1"/>
  <c r="K37" i="5" s="1"/>
  <c r="J36" i="5"/>
  <c r="K36" i="5" s="1"/>
  <c r="H86" i="17"/>
  <c r="I11" i="5" s="1"/>
  <c r="J11" i="5" l="1"/>
  <c r="K11" i="5" s="1"/>
  <c r="I12" i="5"/>
  <c r="J12" i="5" s="1"/>
  <c r="K12" i="5" s="1"/>
  <c r="H79" i="12" l="1"/>
  <c r="H64" i="16"/>
  <c r="H63" i="16"/>
  <c r="H62" i="16"/>
  <c r="H60" i="16"/>
  <c r="H58" i="16"/>
  <c r="H57" i="16"/>
  <c r="H56" i="16"/>
  <c r="H55" i="16"/>
  <c r="H51" i="16"/>
  <c r="H50" i="16"/>
  <c r="H49" i="16"/>
  <c r="H46" i="16"/>
  <c r="H45" i="16"/>
  <c r="H44" i="16"/>
  <c r="H43" i="16"/>
  <c r="H42" i="16"/>
  <c r="H41" i="16"/>
  <c r="H40" i="16"/>
  <c r="B40" i="16"/>
  <c r="B41" i="16" s="1"/>
  <c r="B42" i="16" s="1"/>
  <c r="B43" i="16" s="1"/>
  <c r="B44" i="16" s="1"/>
  <c r="B45" i="16" s="1"/>
  <c r="B46" i="16" s="1"/>
  <c r="H39" i="16"/>
  <c r="H47" i="16" s="1"/>
  <c r="H36" i="16"/>
  <c r="H35" i="16"/>
  <c r="H34" i="16"/>
  <c r="H33" i="16"/>
  <c r="B33" i="16"/>
  <c r="B34" i="16" s="1"/>
  <c r="B35" i="16" s="1"/>
  <c r="B36" i="16" s="1"/>
  <c r="H32" i="16"/>
  <c r="H29" i="16"/>
  <c r="H28" i="16"/>
  <c r="H27" i="16"/>
  <c r="H26" i="16"/>
  <c r="H25" i="16"/>
  <c r="H24" i="16"/>
  <c r="H76" i="15"/>
  <c r="H74" i="15"/>
  <c r="H72" i="15"/>
  <c r="H71" i="15"/>
  <c r="H70" i="15"/>
  <c r="H69" i="15"/>
  <c r="H65" i="15"/>
  <c r="H63" i="15"/>
  <c r="H62" i="15"/>
  <c r="H61" i="15"/>
  <c r="B61" i="15"/>
  <c r="B62" i="15" s="1"/>
  <c r="B63" i="15" s="1"/>
  <c r="H60" i="15"/>
  <c r="H59" i="15"/>
  <c r="H58" i="15"/>
  <c r="H57" i="15"/>
  <c r="H56" i="15"/>
  <c r="H55" i="15"/>
  <c r="B55" i="15"/>
  <c r="B56" i="15" s="1"/>
  <c r="B57" i="15" s="1"/>
  <c r="B58" i="15" s="1"/>
  <c r="B59" i="15" s="1"/>
  <c r="H51" i="15"/>
  <c r="H50" i="15"/>
  <c r="H49" i="15"/>
  <c r="H48" i="15"/>
  <c r="B48" i="15"/>
  <c r="B49" i="15" s="1"/>
  <c r="B50" i="15" s="1"/>
  <c r="B51" i="15" s="1"/>
  <c r="H47" i="15"/>
  <c r="H44" i="15"/>
  <c r="H43" i="15"/>
  <c r="H42" i="15"/>
  <c r="F41" i="15"/>
  <c r="H41" i="15" s="1"/>
  <c r="B41" i="15"/>
  <c r="B42" i="15" s="1"/>
  <c r="B43" i="15" s="1"/>
  <c r="B44" i="15" s="1"/>
  <c r="H40" i="15"/>
  <c r="H39" i="15"/>
  <c r="H35" i="15"/>
  <c r="H34" i="15"/>
  <c r="H33" i="15"/>
  <c r="B33" i="15"/>
  <c r="B34" i="15" s="1"/>
  <c r="B35" i="15" s="1"/>
  <c r="H32" i="15"/>
  <c r="H29" i="15"/>
  <c r="H28" i="15"/>
  <c r="H27" i="15"/>
  <c r="H26" i="15"/>
  <c r="H25" i="15"/>
  <c r="H24" i="15"/>
  <c r="H63" i="14"/>
  <c r="H62" i="14"/>
  <c r="H61" i="14"/>
  <c r="H59" i="14"/>
  <c r="H58" i="14"/>
  <c r="H56" i="14"/>
  <c r="H55" i="14"/>
  <c r="H54" i="14"/>
  <c r="H53" i="14"/>
  <c r="H52" i="14"/>
  <c r="H48" i="14"/>
  <c r="H47" i="14"/>
  <c r="H46" i="14"/>
  <c r="H45" i="14"/>
  <c r="H44" i="14"/>
  <c r="F43" i="14"/>
  <c r="H43" i="14" s="1"/>
  <c r="B43" i="14"/>
  <c r="B44" i="14" s="1"/>
  <c r="B45" i="14" s="1"/>
  <c r="B46" i="14" s="1"/>
  <c r="B47" i="14" s="1"/>
  <c r="B48" i="14" s="1"/>
  <c r="H42" i="14"/>
  <c r="H39" i="14"/>
  <c r="H36" i="14"/>
  <c r="H35" i="14"/>
  <c r="H34" i="14"/>
  <c r="H33" i="14"/>
  <c r="B33" i="14"/>
  <c r="B34" i="14" s="1"/>
  <c r="B35" i="14" s="1"/>
  <c r="B36" i="14" s="1"/>
  <c r="H32" i="14"/>
  <c r="H29" i="14"/>
  <c r="H28" i="14"/>
  <c r="H27" i="14"/>
  <c r="H26" i="14"/>
  <c r="H25" i="14"/>
  <c r="H24" i="14"/>
  <c r="H68" i="13"/>
  <c r="H67" i="13"/>
  <c r="H66" i="13"/>
  <c r="H64" i="13"/>
  <c r="H63" i="13"/>
  <c r="H61" i="13"/>
  <c r="H60" i="13"/>
  <c r="H59" i="13"/>
  <c r="H58" i="13"/>
  <c r="H57" i="13"/>
  <c r="H53" i="13"/>
  <c r="H52" i="13"/>
  <c r="H49" i="13"/>
  <c r="H48" i="13"/>
  <c r="H47" i="13"/>
  <c r="H46" i="13"/>
  <c r="H45" i="13"/>
  <c r="H44" i="13"/>
  <c r="H43" i="13"/>
  <c r="H40" i="13"/>
  <c r="H39" i="13"/>
  <c r="H38" i="13"/>
  <c r="F37" i="13"/>
  <c r="H37" i="13" s="1"/>
  <c r="F36" i="13"/>
  <c r="H36" i="13" s="1"/>
  <c r="H33" i="13"/>
  <c r="H32" i="13"/>
  <c r="H29" i="13"/>
  <c r="H28" i="13"/>
  <c r="H27" i="13"/>
  <c r="H26" i="13"/>
  <c r="H25" i="13"/>
  <c r="H24" i="13"/>
  <c r="H98" i="12"/>
  <c r="H97" i="12"/>
  <c r="H96" i="12"/>
  <c r="H95" i="12"/>
  <c r="H93" i="12"/>
  <c r="H92" i="12"/>
  <c r="H91" i="12"/>
  <c r="H89" i="12"/>
  <c r="H88" i="12"/>
  <c r="H87" i="12"/>
  <c r="H86" i="12"/>
  <c r="H85" i="12"/>
  <c r="H84" i="12"/>
  <c r="H83" i="12"/>
  <c r="H78" i="12"/>
  <c r="H77" i="12"/>
  <c r="H76" i="12"/>
  <c r="H75" i="12"/>
  <c r="H74" i="12"/>
  <c r="H73" i="12"/>
  <c r="H72" i="12"/>
  <c r="H71" i="12"/>
  <c r="H70" i="12"/>
  <c r="H69" i="12"/>
  <c r="H68" i="12"/>
  <c r="H67" i="12"/>
  <c r="H66" i="12"/>
  <c r="H65" i="12"/>
  <c r="H63" i="12"/>
  <c r="H62" i="12"/>
  <c r="H61" i="12"/>
  <c r="H60" i="12"/>
  <c r="H59" i="12"/>
  <c r="H58" i="12"/>
  <c r="H57" i="12"/>
  <c r="H56" i="12"/>
  <c r="H55" i="12"/>
  <c r="H54" i="12"/>
  <c r="H51" i="12"/>
  <c r="H50" i="12"/>
  <c r="H49" i="12"/>
  <c r="H48" i="12"/>
  <c r="H47" i="12"/>
  <c r="H46" i="12"/>
  <c r="H45" i="12"/>
  <c r="H42" i="12"/>
  <c r="H41" i="12"/>
  <c r="H40" i="12"/>
  <c r="H37" i="12"/>
  <c r="H36" i="12"/>
  <c r="H35" i="12"/>
  <c r="H34" i="12"/>
  <c r="H33" i="12"/>
  <c r="H30" i="12"/>
  <c r="H29" i="12"/>
  <c r="H28" i="12"/>
  <c r="H27" i="12"/>
  <c r="H26" i="12"/>
  <c r="H25" i="12"/>
  <c r="H31" i="12" s="1"/>
  <c r="H36" i="15" l="1"/>
  <c r="H43" i="12"/>
  <c r="H30" i="13"/>
  <c r="H30" i="15"/>
  <c r="H50" i="13"/>
  <c r="H99" i="12"/>
  <c r="H80" i="12"/>
  <c r="H52" i="12"/>
  <c r="H38" i="12"/>
  <c r="H103" i="12" s="1"/>
  <c r="H69" i="13"/>
  <c r="H77" i="13" s="1"/>
  <c r="H54" i="13"/>
  <c r="H41" i="13"/>
  <c r="H34" i="13"/>
  <c r="H73" i="13" s="1"/>
  <c r="H64" i="14"/>
  <c r="H71" i="14" s="1"/>
  <c r="H49" i="14"/>
  <c r="H40" i="14"/>
  <c r="H69" i="14" s="1"/>
  <c r="H37" i="14"/>
  <c r="H30" i="14"/>
  <c r="H67" i="14"/>
  <c r="H77" i="15"/>
  <c r="H85" i="15" s="1"/>
  <c r="H64" i="15"/>
  <c r="H66" i="15" s="1"/>
  <c r="H84" i="15" s="1"/>
  <c r="H52" i="15"/>
  <c r="H83" i="15" s="1"/>
  <c r="H45" i="15"/>
  <c r="H82" i="15" s="1"/>
  <c r="H65" i="16"/>
  <c r="H72" i="16" s="1"/>
  <c r="H52" i="16"/>
  <c r="H71" i="16" s="1"/>
  <c r="H37" i="16"/>
  <c r="H69" i="16" s="1"/>
  <c r="H30" i="16"/>
  <c r="H105" i="12"/>
  <c r="H68" i="14"/>
  <c r="H70" i="16"/>
  <c r="H75" i="13"/>
  <c r="H74" i="13"/>
  <c r="H76" i="13"/>
  <c r="H68" i="16"/>
  <c r="H107" i="12"/>
  <c r="H70" i="14"/>
  <c r="H81" i="15"/>
  <c r="H102" i="12"/>
  <c r="H72" i="13"/>
  <c r="H80" i="15"/>
  <c r="H104" i="12"/>
  <c r="H106" i="12"/>
  <c r="H108" i="12" l="1"/>
  <c r="H78" i="13"/>
  <c r="H72" i="14"/>
  <c r="I31" i="5" s="1"/>
  <c r="H86" i="15"/>
  <c r="H73" i="16"/>
  <c r="I33" i="5" s="1"/>
  <c r="I27" i="5"/>
  <c r="I28" i="5" s="1"/>
  <c r="J28" i="5" s="1"/>
  <c r="K28" i="5" s="1"/>
  <c r="I25" i="5"/>
  <c r="I26" i="5" s="1"/>
  <c r="I32" i="5"/>
  <c r="J31" i="5" l="1"/>
  <c r="K31" i="5" s="1"/>
  <c r="J33" i="5"/>
  <c r="K33" i="5" s="1"/>
  <c r="I34" i="5"/>
  <c r="J27" i="5"/>
  <c r="K27" i="5" s="1"/>
  <c r="J25" i="5"/>
  <c r="K25" i="5" s="1"/>
  <c r="J32" i="5"/>
  <c r="K32" i="5" s="1"/>
  <c r="J26" i="5"/>
  <c r="J34" i="5" l="1"/>
  <c r="K34" i="5" s="1"/>
  <c r="K26" i="5"/>
  <c r="H105" i="11"/>
  <c r="H104" i="11"/>
  <c r="H103" i="11"/>
  <c r="H102" i="11"/>
  <c r="H101" i="11"/>
  <c r="H100" i="11"/>
  <c r="H99" i="11"/>
  <c r="H98" i="11"/>
  <c r="H97" i="11"/>
  <c r="H95" i="11"/>
  <c r="H93" i="11"/>
  <c r="H92" i="11"/>
  <c r="H91" i="11"/>
  <c r="H90" i="11"/>
  <c r="H89" i="11"/>
  <c r="H88" i="11"/>
  <c r="H87" i="11"/>
  <c r="H83" i="11"/>
  <c r="H82" i="11"/>
  <c r="H81" i="11"/>
  <c r="H80" i="11"/>
  <c r="H78" i="11"/>
  <c r="H77" i="11"/>
  <c r="H76" i="11"/>
  <c r="H75" i="11"/>
  <c r="F73" i="11"/>
  <c r="H73" i="11" s="1"/>
  <c r="F72" i="11"/>
  <c r="H72" i="11" s="1"/>
  <c r="H71" i="11"/>
  <c r="F70" i="11"/>
  <c r="H70" i="11" s="1"/>
  <c r="F68" i="11"/>
  <c r="H68" i="11" s="1"/>
  <c r="H67" i="11"/>
  <c r="F66" i="11"/>
  <c r="H66" i="11" s="1"/>
  <c r="H65" i="11"/>
  <c r="H64" i="11"/>
  <c r="H63" i="11"/>
  <c r="H60" i="11"/>
  <c r="H59" i="11"/>
  <c r="H58" i="11"/>
  <c r="H55" i="11"/>
  <c r="H54" i="11"/>
  <c r="H53" i="11"/>
  <c r="H52" i="11"/>
  <c r="H51" i="11"/>
  <c r="H50" i="11"/>
  <c r="H49" i="11"/>
  <c r="F48" i="11"/>
  <c r="H48" i="11" s="1"/>
  <c r="H45" i="11"/>
  <c r="F44" i="11"/>
  <c r="H44" i="11" s="1"/>
  <c r="H43" i="11"/>
  <c r="H42" i="11"/>
  <c r="H41" i="11"/>
  <c r="H40" i="11"/>
  <c r="F39" i="11"/>
  <c r="H39" i="11" s="1"/>
  <c r="H38" i="11"/>
  <c r="H46" i="11" s="1"/>
  <c r="H35" i="11"/>
  <c r="H34" i="11"/>
  <c r="H33" i="11"/>
  <c r="H32" i="11"/>
  <c r="H29" i="11"/>
  <c r="H28" i="11"/>
  <c r="H27" i="11"/>
  <c r="H26" i="11"/>
  <c r="H25" i="11"/>
  <c r="H24" i="11"/>
  <c r="H106" i="11" l="1"/>
  <c r="H84" i="11"/>
  <c r="H114" i="11" s="1"/>
  <c r="H61" i="11"/>
  <c r="H113" i="11" s="1"/>
  <c r="H56" i="11"/>
  <c r="H36" i="11"/>
  <c r="H110" i="11" s="1"/>
  <c r="H30" i="11"/>
  <c r="H115" i="11"/>
  <c r="H109" i="11"/>
  <c r="H112" i="11"/>
  <c r="H111" i="11"/>
  <c r="H70" i="10"/>
  <c r="H74" i="10"/>
  <c r="H73" i="10"/>
  <c r="H72" i="10"/>
  <c r="H116" i="11" l="1"/>
  <c r="I23" i="5"/>
  <c r="H102" i="9"/>
  <c r="H95" i="9"/>
  <c r="H127" i="9"/>
  <c r="H125" i="9"/>
  <c r="H124" i="9"/>
  <c r="H123" i="9"/>
  <c r="H121" i="9"/>
  <c r="H120" i="9"/>
  <c r="H119" i="9"/>
  <c r="H118" i="9"/>
  <c r="H117" i="9"/>
  <c r="H110" i="9"/>
  <c r="H109" i="9"/>
  <c r="H108" i="9"/>
  <c r="H107" i="9"/>
  <c r="H103" i="9"/>
  <c r="H101" i="9"/>
  <c r="H100" i="9"/>
  <c r="H99" i="9"/>
  <c r="H104" i="9" s="1"/>
  <c r="H96" i="9"/>
  <c r="H94" i="9"/>
  <c r="H91" i="9"/>
  <c r="H90" i="9"/>
  <c r="H89" i="9"/>
  <c r="H88" i="9"/>
  <c r="H97" i="9" l="1"/>
  <c r="H92" i="9"/>
  <c r="H128" i="9"/>
  <c r="H112" i="9"/>
  <c r="I24" i="5"/>
  <c r="J23" i="5"/>
  <c r="K23" i="5" s="1"/>
  <c r="H136" i="9"/>
  <c r="J24" i="5" l="1"/>
  <c r="K24" i="5" s="1"/>
  <c r="H67" i="9"/>
  <c r="H81" i="9"/>
  <c r="H80" i="9"/>
  <c r="H79" i="9"/>
  <c r="H78" i="9"/>
  <c r="H82" i="9" s="1"/>
  <c r="H75" i="9"/>
  <c r="H74" i="9"/>
  <c r="H73" i="9"/>
  <c r="H72" i="9"/>
  <c r="H71" i="9"/>
  <c r="H68" i="9"/>
  <c r="H66" i="9"/>
  <c r="H69" i="9" s="1"/>
  <c r="H63" i="9"/>
  <c r="H62" i="9"/>
  <c r="H61" i="9"/>
  <c r="H60" i="9"/>
  <c r="H64" i="9" s="1"/>
  <c r="H76" i="9" l="1"/>
  <c r="H53" i="9"/>
  <c r="H52" i="9"/>
  <c r="H51" i="9"/>
  <c r="H50" i="9"/>
  <c r="H54" i="9" s="1"/>
  <c r="H47" i="9"/>
  <c r="H46" i="9"/>
  <c r="H45" i="9"/>
  <c r="H44" i="9"/>
  <c r="H43" i="9"/>
  <c r="H48" i="9" s="1"/>
  <c r="H40" i="9"/>
  <c r="H39" i="9"/>
  <c r="H38" i="9"/>
  <c r="H35" i="9"/>
  <c r="H34" i="9"/>
  <c r="H33" i="9"/>
  <c r="H32" i="9"/>
  <c r="H36" i="9" s="1"/>
  <c r="H41" i="9" l="1"/>
  <c r="H132" i="9"/>
  <c r="H133" i="9"/>
  <c r="H135" i="9"/>
  <c r="H134" i="9"/>
  <c r="H29" i="7" l="1"/>
  <c r="H28" i="7"/>
  <c r="H27" i="7"/>
  <c r="H26" i="7"/>
  <c r="H25" i="7"/>
  <c r="H24" i="7"/>
  <c r="H29" i="8"/>
  <c r="H28" i="8"/>
  <c r="H27" i="8"/>
  <c r="H26" i="8"/>
  <c r="H25" i="8"/>
  <c r="H24" i="8"/>
  <c r="H28" i="9"/>
  <c r="H27" i="9"/>
  <c r="H26" i="9"/>
  <c r="H25" i="9"/>
  <c r="H24" i="9"/>
  <c r="H23" i="9"/>
  <c r="H29" i="9" s="1"/>
  <c r="H69" i="10"/>
  <c r="H67" i="10"/>
  <c r="H66" i="10"/>
  <c r="H65" i="10"/>
  <c r="H64" i="10"/>
  <c r="H63" i="10"/>
  <c r="H62" i="10"/>
  <c r="H61" i="10"/>
  <c r="H57" i="10"/>
  <c r="H54" i="10"/>
  <c r="H53" i="10"/>
  <c r="H52" i="10"/>
  <c r="H51" i="10"/>
  <c r="H50" i="10"/>
  <c r="H49" i="10"/>
  <c r="H48" i="10"/>
  <c r="H45" i="10"/>
  <c r="H44" i="10"/>
  <c r="H43" i="10"/>
  <c r="H42" i="10"/>
  <c r="H41" i="10"/>
  <c r="H40" i="10"/>
  <c r="H37" i="10"/>
  <c r="H36" i="10"/>
  <c r="H35" i="10"/>
  <c r="H34" i="10"/>
  <c r="H33" i="10"/>
  <c r="H32" i="10"/>
  <c r="H38" i="10" s="1"/>
  <c r="H29" i="10"/>
  <c r="H28" i="10"/>
  <c r="H27" i="10"/>
  <c r="H26" i="10"/>
  <c r="H25" i="10"/>
  <c r="H24" i="10"/>
  <c r="H68" i="8"/>
  <c r="H67" i="8"/>
  <c r="H66" i="8"/>
  <c r="H64" i="8"/>
  <c r="H47" i="8"/>
  <c r="H45" i="8"/>
  <c r="H35" i="8"/>
  <c r="H36" i="8"/>
  <c r="H34" i="8"/>
  <c r="H41" i="8"/>
  <c r="H30" i="7" l="1"/>
  <c r="H75" i="10"/>
  <c r="H58" i="10"/>
  <c r="H82" i="10" s="1"/>
  <c r="H55" i="10"/>
  <c r="H46" i="10"/>
  <c r="H30" i="10"/>
  <c r="H30" i="8"/>
  <c r="H79" i="10"/>
  <c r="H80" i="10"/>
  <c r="H78" i="10"/>
  <c r="H81" i="10"/>
  <c r="H83" i="10"/>
  <c r="H84" i="10" l="1"/>
  <c r="I13" i="5"/>
  <c r="H48" i="8"/>
  <c r="H52" i="8"/>
  <c r="H51" i="8"/>
  <c r="H50" i="8"/>
  <c r="H43" i="7"/>
  <c r="H60" i="7"/>
  <c r="H59" i="7"/>
  <c r="H50" i="7" l="1"/>
  <c r="H49" i="7"/>
  <c r="H51" i="7" s="1"/>
  <c r="H68" i="7" l="1"/>
  <c r="I14" i="5" l="1"/>
  <c r="H59" i="8" l="1"/>
  <c r="H131" i="9" l="1"/>
  <c r="H137" i="9" l="1"/>
  <c r="I17" i="5" s="1"/>
  <c r="H39" i="8"/>
  <c r="H63" i="8"/>
  <c r="H61" i="8"/>
  <c r="H60" i="8"/>
  <c r="H58" i="8"/>
  <c r="H57" i="8"/>
  <c r="H56" i="8"/>
  <c r="H49" i="8"/>
  <c r="H46" i="8"/>
  <c r="H44" i="8"/>
  <c r="H40" i="8"/>
  <c r="H32" i="8"/>
  <c r="H37" i="8" s="1"/>
  <c r="H34" i="7"/>
  <c r="H33" i="7"/>
  <c r="H53" i="8" l="1"/>
  <c r="H69" i="8"/>
  <c r="I18" i="5"/>
  <c r="J17" i="5"/>
  <c r="K17" i="5" s="1"/>
  <c r="H42" i="8"/>
  <c r="J18" i="5"/>
  <c r="H73" i="8"/>
  <c r="H75" i="8"/>
  <c r="H74" i="8"/>
  <c r="K18" i="5" l="1"/>
  <c r="H72" i="8"/>
  <c r="H76" i="8"/>
  <c r="H77" i="8" l="1"/>
  <c r="I19" i="5"/>
  <c r="J19" i="5" l="1"/>
  <c r="K19" i="5" s="1"/>
  <c r="I20" i="5"/>
  <c r="H57" i="7"/>
  <c r="J20" i="5" l="1"/>
  <c r="H56" i="7"/>
  <c r="H55" i="7"/>
  <c r="H54" i="7"/>
  <c r="H46" i="7"/>
  <c r="H45" i="7"/>
  <c r="H44" i="7"/>
  <c r="H40" i="7"/>
  <c r="H39" i="7"/>
  <c r="H41" i="7" s="1"/>
  <c r="H36" i="7"/>
  <c r="H35" i="7"/>
  <c r="H32" i="7"/>
  <c r="H47" i="7" l="1"/>
  <c r="H61" i="7"/>
  <c r="H37" i="7"/>
  <c r="K20" i="5"/>
  <c r="H67" i="7"/>
  <c r="H66" i="7"/>
  <c r="H64" i="7"/>
  <c r="H69" i="7" l="1"/>
  <c r="H65" i="7" l="1"/>
  <c r="I15" i="5" l="1"/>
  <c r="J15" i="5" s="1"/>
  <c r="K15" i="5" s="1"/>
  <c r="H70" i="7"/>
  <c r="J14" i="5"/>
  <c r="J13" i="5"/>
  <c r="I16" i="5" l="1"/>
  <c r="I44" i="5" s="1"/>
  <c r="K14" i="5"/>
  <c r="K13" i="5"/>
  <c r="J16" i="5" l="1"/>
  <c r="J44" i="5" s="1"/>
  <c r="K44" i="5" s="1"/>
  <c r="K16" i="5" l="1"/>
  <c r="K45" i="5"/>
</calcChain>
</file>

<file path=xl/sharedStrings.xml><?xml version="1.0" encoding="utf-8"?>
<sst xmlns="http://schemas.openxmlformats.org/spreadsheetml/2006/main" count="4402" uniqueCount="853">
  <si>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</si>
  <si>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</si>
  <si>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</si>
  <si>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</si>
  <si>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</si>
  <si>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</si>
  <si>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</si>
  <si>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</si>
  <si>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</si>
  <si>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</si>
  <si>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</si>
  <si>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</si>
  <si>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</si>
  <si>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</si>
  <si>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</si>
  <si>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</si>
  <si>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</si>
  <si>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</si>
  <si>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</si>
  <si>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</si>
  <si>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</si>
  <si>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</si>
  <si>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</si>
  <si>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</si>
  <si>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</si>
  <si>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</si>
  <si>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</si>
  <si>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</si>
  <si>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</si>
  <si>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</si>
  <si>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</si>
  <si>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</si>
  <si>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</si>
  <si>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</si>
  <si>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</si>
  <si>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</si>
  <si>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</si>
  <si>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</si>
  <si>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</si>
  <si>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</si>
  <si>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</si>
  <si>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</si>
  <si>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</si>
  <si>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3.ВКУПНО ЗА ДОЛЕН СТРОЈ:</t>
  </si>
  <si>
    <t>4.ГOРЕН СТРОЈ</t>
  </si>
  <si>
    <t>4.ВКУПНО ЗА ГОРЕН СТРОЈ:</t>
  </si>
  <si>
    <t>ВКУПНО за 1. ОПШТИ РАБОТИ:</t>
  </si>
  <si>
    <t>ВКУПНО за 2. ПРИПРЕМНИ РАБОТИ:</t>
  </si>
  <si>
    <t>ВКУПНО за 3. ДОЛЕН СТРОЈ:</t>
  </si>
  <si>
    <t xml:space="preserve"> </t>
  </si>
  <si>
    <t>Тех. Спе.</t>
  </si>
  <si>
    <t>1.3.1            1.3.4</t>
  </si>
  <si>
    <t>1.ВКУПНО  ЗА ОПШТИ РАБОТИ</t>
  </si>
  <si>
    <t>Изработка на сообраќаен проект за времена измена на режим за сообраќај</t>
  </si>
  <si>
    <t>Парче</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</si>
  <si>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</si>
  <si>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</si>
  <si>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</si>
  <si>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</si>
  <si>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</si>
  <si>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</si>
  <si>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1.2</t>
  </si>
  <si>
    <t>1.6</t>
  </si>
  <si>
    <t>1.7</t>
  </si>
  <si>
    <t>1.8</t>
  </si>
  <si>
    <t>2.2</t>
  </si>
  <si>
    <t>3.2</t>
  </si>
  <si>
    <t>3.6</t>
  </si>
  <si>
    <t>4.1</t>
  </si>
  <si>
    <t>4.43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</si>
  <si>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</si>
  <si>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</si>
  <si>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</si>
  <si>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</si>
  <si>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</si>
  <si>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</si>
  <si>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Премачкување на слоевите на стар со нов асфалт со РБ200</t>
  </si>
  <si>
    <t>Набавка, транспорт и монтажа на сообраќајни знаци со облик на круг со дијаметар D=600 mm или осмоаголник со димензии L=600 mm, класа на ретрорефлексија I</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</si>
  <si>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</si>
  <si>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4.9</t>
  </si>
  <si>
    <t>4.3</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</si>
  <si>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</si>
  <si>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4.52</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</si>
  <si>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</si>
  <si>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Набавка и транспорт, чистење на коловозна површина, маркирање и изведување на тенкослојни напречни  рефлектирачки ознаки во бела боја</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</si>
  <si>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</si>
  <si>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Обележување и осигурање на трасата</t>
  </si>
  <si>
    <t>2.5</t>
  </si>
  <si>
    <t>2.64</t>
  </si>
  <si>
    <t>3. ДОЛЕН СТРОЈ</t>
  </si>
  <si>
    <t xml:space="preserve">Набавка,транспорт и вградување на тампонски материјал од дробен камен со ЦБР 100%, МС &gt; 90 мпа и големина на зрно до 63мм, за коловоз д=30 см и тротоари д=20см  </t>
  </si>
  <si>
    <t>Набавка, транспорт и вградување на бетонски рабници 18/24 МБ40 на темел од МБ 20 со фугирање</t>
  </si>
  <si>
    <t>Набавка, транспорт и вгардување на бетонски павер елементи со д=6см за тротоар поставен на ситен песок од 3-5см.</t>
  </si>
  <si>
    <t>Набавка и транспорт, чистење на коловозна површина, маркирање и изведување на тенкослојни надолжни  рефлектирачки ознаки во бела боја</t>
  </si>
  <si>
    <t>СЕ ВКУПНО:</t>
  </si>
  <si>
    <t>Се Вкупно:</t>
  </si>
  <si>
    <t>Непредвидени
 работи (10%)</t>
  </si>
  <si>
    <t>Набавка, транспорт и вградување на бетонски рабници 6/20 МБ40 на темел од МБ 20 со фугирање</t>
  </si>
  <si>
    <t>Набавка, транспорт, чистење на коловозна површина, маркирање и изведување на тенкослојни рефлектирачки останати ознаки и натписи во бела боја</t>
  </si>
  <si>
    <t>Набавка, транспорт и поставување на сообраќајни знаци со облик на рамностран триаголник со должина на страните L=900 mm, класа на ретрорефлексија I</t>
  </si>
  <si>
    <t>Набавка, транспорт и поставување на сообраќајни знаци со облик на квадрат со димензии L=600 mm, класа на ретрорефлексија I</t>
  </si>
  <si>
    <t>Набавка, транспорт, ископ и бетонирање на темели за носачи на сообраќајни знаци со бетон најмалку МБ20 и димензии најмалку 40X40X50 cm</t>
  </si>
  <si>
    <t>2.4</t>
  </si>
  <si>
    <t>Расчистување на трасата од грмушки,дрвја и корења</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</si>
  <si>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</si>
  <si>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Рушење на постоечки оштетени бетонски рабници и транспорт до локација или депонија, посочена од страна на инвеститорот-Општината.</t>
  </si>
  <si>
    <t>Рушење на постоечки асфалт од коловоз d=10см со утовар и транспорт до локација или депонија посочена од страна на Инвеститорот-Општината.</t>
  </si>
  <si>
    <t>Набавка,транспорт и вградување на тампонски материјал од дробен камен со ЦБР 100%, МС &gt; 90 мпа и големина на зрно до 63мм, за коловоз д=30 см</t>
  </si>
  <si>
    <t>4.4</t>
  </si>
  <si>
    <t>Набавка, транспорт и вградување на битуменска емулзија од 0.3-0.6 кг/м2 врз претходно исчистена и обеспрашена површина.</t>
  </si>
  <si>
    <t>5. ОДВОДНУВАЊЕ</t>
  </si>
  <si>
    <t>ВКУПНО за 6. ВКУПНО ЗА СООБРАЌАЈНА СИГНАЛИЗАЦИЈА И ОПРЕМА:</t>
  </si>
  <si>
    <t>ВКУПНО за 5. ОДВОДНУВАЊЕ:</t>
  </si>
  <si>
    <t>ВКУПНО за 4. ГОРЕН СТРОЈ:</t>
  </si>
  <si>
    <t>5.ВКУПНО ЗА ОДВОДНУВАЊЕ:</t>
  </si>
  <si>
    <t>6. СООБРАЌАЈНА СИГНАЛИЗАЦИЈА И ОПРЕМА</t>
  </si>
  <si>
    <t>6.1 ВЕРТИКАЛНА СИГНАЛИЗАЦИЈА</t>
  </si>
  <si>
    <t>6.2 ХОРИЗОНТАЛНА СИГНАЛИЗАЦИЈА</t>
  </si>
  <si>
    <t>6.3 СООБРАЌАЈНА ОПРЕМА</t>
  </si>
  <si>
    <t>6. ВКУПНО ЗА СООБРАЌАЈНА СИГНАЛИЗАЦИЈА И ОПРЕМА</t>
  </si>
  <si>
    <t>3.4</t>
  </si>
  <si>
    <t>10.2</t>
  </si>
  <si>
    <t>Набавка и транспорт, чистење на коловозна површина, маркирање и изведување на тенкослојни надолжни и напречни рефлектирачки ознаки во бела боја</t>
  </si>
  <si>
    <t>3.2
8
10.2</t>
  </si>
  <si>
    <t>10.3</t>
  </si>
  <si>
    <t>РЕКАПИТУЛАР ЗА  О. ТЕАРЦЕ (ден. без ДДВ):</t>
  </si>
  <si>
    <t>РЕКАПИТУЛАР ЗА  О. БРВЕНИЦА (ден. без ДДВ):</t>
  </si>
  <si>
    <t>РЕКАПИТУЛАР ЗА  О. ВРАПЧИШТЕ (ден. без ДДВ):</t>
  </si>
  <si>
    <t>РЕКАПИТУЛАР ЗА  О. КАРПОШ (ден. без ДДВ):</t>
  </si>
  <si>
    <t>РЕКАПИТУЛАР ЗА РЕКОНСТРУКЦИЈА  НА УЛИЦА ЈУРИЈ ГАГАРИН И ПАРКИНГ</t>
  </si>
  <si>
    <t>Попречно и подолжно сечење на постоечки асфалт 
d=7-15 см, за вградување на нова асфалтна конструкција и  приклучоци со други улици</t>
  </si>
  <si>
    <t xml:space="preserve">Планирање и валирање на подтло </t>
  </si>
  <si>
    <t xml:space="preserve">Набавка, транспорт и вградување на асфалт БНС 16а   д=7см. </t>
  </si>
  <si>
    <t>Набавка, транспорт и поставување на каналетки за одводнување</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</si>
  <si>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</si>
  <si>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</si>
  <si>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монтажа на бетонскa монтажнa сливна шахтa, согласно даден детал во проект</t>
  </si>
  <si>
    <t>Набавка, транспорт и поставување на направи за смирување на сообраќајот -  Гумена вештачка издаденост со конвексен профил од тип В, со димензии L=1200 mm, W=500 mm и H=70 mm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</si>
  <si>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Х, со димензии L=1200 mm, W=250 mm и H=70 mm</t>
  </si>
  <si>
    <t>ОСНОВЕН ПРОЕКТ ЗА РЕКОНСТРУКЦИЈА  НА УЛИЦА" ЈУРИЈ ГАГАРИН " СО ПАРКИНГ  ВО О. КАРПОШ</t>
  </si>
  <si>
    <t xml:space="preserve">Планирање, валирање и набивање на подтло до потребна збиеност </t>
  </si>
  <si>
    <t xml:space="preserve">Набавка, транспорт и вградување на асфалт БНХС 16  д=7см. </t>
  </si>
  <si>
    <t>3.10.10</t>
  </si>
  <si>
    <t>Нивелирање на постоечките капаци од постоечки шахти до кота на асфалт</t>
  </si>
  <si>
    <t>Попречно сечење на постоечки асфалт</t>
  </si>
  <si>
    <t>РЕКАПИТУЛАР ЗА РЕКОНСТРУКЦИЈА  НА УЛИЦА " ЈУРИЈ ГАГАРИН " СО ПАРКИНГ  ВО О. КАРПОШ</t>
  </si>
  <si>
    <t>Орапавување на асфалт  од постоечки паркинг,  со утовар на материјалот до депонија посочена од страна на Инвеститорот-Општината.</t>
  </si>
  <si>
    <t>4.2</t>
  </si>
  <si>
    <t>Набавка, транспорт и вградување на битуминизиран носив порамнувачки слој БНХС  22  d=7см, како подлога за АБ слојот</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</si>
  <si>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</si>
  <si>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поставување на сообраќајни знаци со облик на правоаголник со димензии L=600 mm H=250 mm, класа на ретрорефлексија II</t>
  </si>
  <si>
    <t>Набавка и транспорт, чистење на коловозна површина, маркирање и изведување на тенкослојни надолжни и напречни рефлектирачки ознаки во жолта боја</t>
  </si>
  <si>
    <t>Набавка, транспорт и изработка на армирано-бетонски канал со решетка во зона на полно плато. Согласно детал деден во основен проект.</t>
  </si>
  <si>
    <t>Набавка, транспорт и вградување БНХС 16А d=12 см за направи за смирување на сообраќајот - Вештачка издаденост полно плато, врз претходно исчистена и обеспрашена површина премачкана со  битуменска емулзија (0.X кг/м2). Согласно детал деден во основен проект.</t>
  </si>
  <si>
    <t>Набавка, транспорт и поставување на метални столпчиња  со рефлектирачки полиња во бела боја со висина H=750 mm и дијаметар D=80 mm</t>
  </si>
  <si>
    <t>Рушење на постоечки асфалт од коловоз  со утовар и транспорт до локација или депонија посочена од страна на Инвеститорот-Општината.</t>
  </si>
  <si>
    <t>2.51</t>
  </si>
  <si>
    <t>Вадење, чистење, палетирање и повторно редење и повторно редење на постоечки бехатон плочки</t>
  </si>
  <si>
    <t>2.63</t>
  </si>
  <si>
    <t xml:space="preserve">Стругање (планирање) на постојниот коловоз </t>
  </si>
  <si>
    <t>Попречно сечење на постоечки асфалт d = 15-25 см</t>
  </si>
  <si>
    <t>2.7</t>
  </si>
  <si>
    <t>Дислокација на постојни столбови за инсталации</t>
  </si>
  <si>
    <t>3.3</t>
  </si>
  <si>
    <t xml:space="preserve">Изработка на подтло </t>
  </si>
  <si>
    <t xml:space="preserve">Изработка на насип комплет со набавка и 
транспорт на тампонски материјал </t>
  </si>
  <si>
    <t>3.11</t>
  </si>
  <si>
    <t>Изработка на стабилизирана банкина изработена од материјал ист како Т.С. 4.1</t>
  </si>
  <si>
    <t>3.13</t>
  </si>
  <si>
    <t>Чистење и оформување на постојани земјани канафки и бетонски канали</t>
  </si>
  <si>
    <t>Набавка,транспорт и вградување на тампонски слој од дробен камен матријал за коловоз dmin=30 см до потребна збиеност</t>
  </si>
  <si>
    <t xml:space="preserve">Набавка,транспорт и вградување на битуминизиран носив слој БНXС 16A  d=7см </t>
  </si>
  <si>
    <t>Набавка,транспорт и вградување на монтажни бетонски рабници 8/15, МB40 на темел од МB20 со фугирање.</t>
  </si>
  <si>
    <t>Набавка,транспорт и вградување на монтажни бетонски рабници 18/24, МB40 на темел од МB20 со фугирање.</t>
  </si>
  <si>
    <t>4.62</t>
  </si>
  <si>
    <t>Набавка, транспорт и вградување на битуменска емулзија од 0.3-0.5 кг/м2 врз претходно исчистена и обеспрашена површина.</t>
  </si>
  <si>
    <t>Набавка, транспорт и вгрдување на бетонски павер  елементи д=6см за тротоар поставен на ситен песок од 3-5см.</t>
  </si>
  <si>
    <t>5. ОДВОДНУВАЊЕ:</t>
  </si>
  <si>
    <t xml:space="preserve">Набавка транспорт и вградување на бетонска каналета од МБ40 50х50см  поставена на бетон МB20 и отвор 30x30см комплет со лиено железна решетка со оптоварување D400KN и залевање на споеви со битуменска трака </t>
  </si>
  <si>
    <t>Набавка, транспорт и поставување на сообраќајни знаци со облик на правоаголник со димензии L=600 mm H=900 mm, класа на ретрорефлексија I</t>
  </si>
  <si>
    <t>10.6</t>
  </si>
  <si>
    <t>ВКУПНО за 4. ГОРЕН СТРОЈ</t>
  </si>
  <si>
    <t>Изработка на подтло/постелка</t>
  </si>
  <si>
    <t>Набавка, транспорт, ископ и бетонирање на темели за носачи на сообраќајни знаци со бетон најмалку МБ20 и димензии најмалку 40/40/50 cm</t>
  </si>
  <si>
    <t>6.2 СООБРАЌАЈНА ОПРЕМА</t>
  </si>
  <si>
    <t>ВКУПНО за 6. ХОРИЗОНТАЛНА И ВЕРТИКАЛНА СИГНАЛИЗАЦИЈА И ОПРЕМА:</t>
  </si>
  <si>
    <t>Дислокација на постојни столбови за инсталации на растојание од 2м до 4м</t>
  </si>
  <si>
    <t xml:space="preserve">Набавка,транспорт и вградување на битуминизиран носив слој БНXС 16  d=7см </t>
  </si>
  <si>
    <t>Набавка,транспорт и вградување на мали бетонски рабници 8/20/100см, МB40 на темел од МB20 со фугирање.</t>
  </si>
  <si>
    <t>Набавка,транспорт и вградување на мали бетонски рабници 18/24/100см, МB40 на темел од МB20 со фугирање.</t>
  </si>
  <si>
    <t>Набавка, транспорт и вгардување на бетонски павер д=8см елементи за тротоар поставен на ситен песок од 3-5см.</t>
  </si>
  <si>
    <t>Машински ископ до потребна кота на земја   III и IV категорија и стар тампон од речен материјал, за поставување на цевка од сливник до приклучок и машински утовар и  транспорт на вишок материјал на оддалеченост од 25 км до депонија Магленци или депонија посочена од страна на Инвеститорот -Општината</t>
  </si>
  <si>
    <t xml:space="preserve">Набавка транспорт и вградување наармирано бетонски  цевки Ф400мм со приклучок на цевка h=150 см </t>
  </si>
  <si>
    <t>Набавка, транспорт и монтажа на лиено железни правоаголни решетки 400/400мм,ЕН 124-2 D400</t>
  </si>
  <si>
    <r>
      <t xml:space="preserve">Набавка, транспорт и монтажа на ПВЦ канализациона цевка </t>
    </r>
    <r>
      <rPr>
        <sz val="12"/>
        <rFont val="Aptos Narrow"/>
        <family val="2"/>
      </rPr>
      <t>φ</t>
    </r>
    <r>
      <rPr>
        <sz val="12"/>
        <rFont val="StobiSerif Regular"/>
        <family val="3"/>
      </rPr>
      <t>200мм</t>
    </r>
    <r>
      <rPr>
        <sz val="13.8"/>
        <rFont val="StobiSerif Regular"/>
        <family val="3"/>
      </rPr>
      <t xml:space="preserve"> </t>
    </r>
    <r>
      <rPr>
        <sz val="12"/>
        <rFont val="StobiSerif Regular"/>
        <family val="3"/>
      </rPr>
      <t>SN8(7*1.8m)</t>
    </r>
  </si>
  <si>
    <t xml:space="preserve"> РЕКОНСТРУКЦИЈА  НА ЛОКАЛЕН ПАТ ОД ЦЕНТАР ЏАМИЈА ДО ТРАФОСТАНИЦА  ВО С.ВРАПЧИШТЕ,  О. ВРАПЧИШТЕ</t>
  </si>
  <si>
    <t xml:space="preserve">Набавка транспорт и вградување на армирано бетонски  цевки Ф400мм со приклучок на цевка h=150 см </t>
  </si>
  <si>
    <t>ВКУПНО за 6. ХОРИЗОНТАЛНА И ВЕРТИКАЛНА СИГНАЛИЗАЦИЈА:</t>
  </si>
  <si>
    <t>Набавка, транспорт и поставување на сообраќајни огледала со облик на круг со дијаметар D=600 mm со надворешен раб со рефлектирачки наизменични полиња во црвена и бела боја</t>
  </si>
  <si>
    <t>РЕКАПИТУЛАР ЗА РЕКОНСТРУКЦИЈА  НА ЛОКАЛНИ ПАТИШТА ВО С. ВРАПЧИШТЕ</t>
  </si>
  <si>
    <t>РЕКОНСТРУКЦИЈА НА ЛОКАЛЕН ПАТ ВО С.ТЕАРЦЕ
Од стационажа км0+343.60 до км1+289.29-Фаза 2</t>
  </si>
  <si>
    <t>РЕКАПИТУЛАР - РЕКОНСТРУКЦИЈА НА ЛОКАЛЕН ПАТ ВО С.ТЕАРЦЕ
Од стационажа км0+343.60 до км1+289.29-Фаза 2</t>
  </si>
  <si>
    <t>ОСНОВЕН ПРОЕКТ ЗА РЕКОНСТРУКЦИЈА  НА УЛИЦА" БРАЌА ЈАНИЌ" ВО О. БРВЕНИЦА
Од стационажа км 0+000.000 до км 0+446.559</t>
  </si>
  <si>
    <t>РЕКАПИТУЛАР ЗА РЕКОНСТРУКЦИЈА  НА УЛИЦА" БРАЌА ЈАНИЌ" ВО О.БРВЕНИЦА
Од стационажа км 0+000.000 до км 0+446.559</t>
  </si>
  <si>
    <t>РЕКАПИТУЛАР ЗА РЕКОНСТРУКЦИЈА  НА УЛИЦА  " БРАЌА ЈАНИЌ" ВО С.БРВЕНИЦА
Од стационажа км 0+000.000 до км 0+446.559</t>
  </si>
  <si>
    <t>РЕКАПИТУЛАР ЗА РЕКОНСТРУКЦИЈА  НА ЛОКАЛЕН ПАТ ВО С.ТЕАРЦЕ
Од стационажа км0+343.60 до км1+289.29-Фаза 2</t>
  </si>
  <si>
    <t>ОСНОВЕН ПРОЕКТ ЗА РЕКОНСТРУКЦИЈА  НА ЛОКАЛНИ ПАТИШТА  ВО С.ВРАПЧИШТЕ,  О. ВРАПЧИШТЕ</t>
  </si>
  <si>
    <t>РЕКАПИТУЛАР - РЕКОНСТРУКЦИЈА НА ЛОКАЛНИ ПАТИШТА ВО С.ВРАПЧИШТЕ-ОПШТИНА ВРАПЧИШТЕ</t>
  </si>
  <si>
    <t>РЕКОНСТРУКЦИЈА НА ЛОКАЛЕН ПАТ МЕСТО ВИКАНО "ПОТОК МААЛО" ВО С.ВРАПЧИШТЕ-О. ВРАПЧИШТЕ</t>
  </si>
  <si>
    <t>РЕКОНСТРУКЦИЈА НА ЛОКАЛНИ ПАТИШТА ВО С.ВРАПЧИШТЕ-О. ВРАПЧИШТЕ</t>
  </si>
  <si>
    <t>РЕКОНСТРУКЦИЈА НА ЛОКАЛЕН ПАТ ОД ХАЏИ АХМЕТ ЏАМИЈА ДО ГРОБИШТАТА" ВО С.ВРАПЧИШТЕ-О. ВРАПЧИШТЕ</t>
  </si>
  <si>
    <t>Набавка, транспорт и вградување на АБ 11 d=5см.</t>
  </si>
  <si>
    <t>ВКУПНА ВРЕДНОСТ ТЕНДЕР 10 ДЕЛ 2 (ден. без ДДВ):</t>
  </si>
  <si>
    <t>Набавка, транспорт и монтажа на сообраќајни знаци со облик на круг или осмоаголник со дијаметар D=600 mm, класа на ретрорефлексија I</t>
  </si>
  <si>
    <t>Набавка, транспорт и поставување на сообраќајни знаци (дополнителна табла) со облик на квадрат со димензии L=600 mm , класа на ретрорефлексија I</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</si>
  <si>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В, со димензии L=1200 mm, W=250 mm и H=70 mm</t>
  </si>
  <si>
    <t>10.4</t>
  </si>
  <si>
    <t>Набавка, транспорт и поставување на опрема за означување на препреки - табли за означување на странични, бочни препреки</t>
  </si>
  <si>
    <t>Набавка, транспорт, чистење на коловозна површина, маркирање и изведување на тенкослојни рефлектирачки останати ознаки и натписи во жолта боја</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</si>
  <si>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</si>
  <si>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Тех. Спец.</t>
  </si>
  <si>
    <t>Дислокација на бетонски бандери</t>
  </si>
  <si>
    <t>Вадење на постоечка калдрма со складирање во палети, утовар и транспорт до депонија до 15 км по избор на Инвеститор</t>
  </si>
  <si>
    <t>Вадење на постоечки бехатон плочки со складирање во палети, утовар и транспорт до депонија до 15км по избор на Инвеститор</t>
  </si>
  <si>
    <t>Машински ископ на асфалт и земја во широк откоп  III и IV категорија  со утовар и транспорт до локација или депонија до 15км посочена од страна на Инвеститорот -Општината.</t>
  </si>
  <si>
    <t>Ископ на материјал под калдрма и под бехатон  (песок,чакал) со утовар и транспорт до депонија до 15км посочена од страна на Инвеститорот -Општината.</t>
  </si>
  <si>
    <t xml:space="preserve">Изработка на насип од земјен материјал комплет со набавка и транспорт </t>
  </si>
  <si>
    <t xml:space="preserve">Планирање и валирање на постелка за пешачка патека </t>
  </si>
  <si>
    <t>Планирање и валирање на постелка - планум на долен строј</t>
  </si>
  <si>
    <t>Сечење на постоечки асфалт</t>
  </si>
  <si>
    <t>Нивелирање на постоечките капаци од постоечки шахти до кота на асфалт според детал</t>
  </si>
  <si>
    <t>Набавка,транспорт и вградување на тампонски слој од дробен камен матријал за коловоз dmin=30 см до потребна збиеност и за пешачка патека  dmin=20 см до потребна збиеност</t>
  </si>
  <si>
    <t>Набавка,транспорт и вградување на монтажни бетонски рабници 20/8/100см, на темел d=5см од МB30 .</t>
  </si>
  <si>
    <t>Набавка,транспорт и вградување на бехатон плочки 10/20/6см, на темел од ситна песок на површини од крајот на рабникот  до објекти</t>
  </si>
  <si>
    <t>Набавка,транспорт и вградување на монтажни бетонски рабници 18/24, МB40 на темел од МB30 d=10см и завршно  фугирање со филер.</t>
  </si>
  <si>
    <t>Прередување на бехатон коцки од постоечка патека поради вклопување на нова нивелета,вадење,складирање на палети,нивелирање и повторно монтирање</t>
  </si>
  <si>
    <t>Набавка, транспорт и вгрдување на бетонски павер 10/20/6см елементи д=6см за тротоар поставен на ситен песок од 4см.</t>
  </si>
  <si>
    <t>Комплет изработка на одводен канал со решетка:ископ, бетонирање во еднострана оплата, железна решетка од тежок тип и изработка на каналета во се според детал, поставени на стационажа км0+052 и км0+224</t>
  </si>
  <si>
    <t xml:space="preserve">Набавка и монтажа PVC Ф100мм цевки, за подземна монтажа комплет со сите фасонски делови како и со целокупниот потребен материјал за спојување, положување и прицврстување. Пресметка по должен метар монтирана и испитана цевна мрежа </t>
  </si>
  <si>
    <t>Набавка, транспорт и вградување на монтажна бетонска шахта со димензии 1/1/1,4 m комплет со капак, качувалка и кинета и вкалкулиран ископ на земја II категорија со утовар и истовар материјалот до депонија до 15км по избор на Инвеститорот. Според доставен детал.</t>
  </si>
  <si>
    <t xml:space="preserve">6. ПОТПОРЕН ЅИД :  </t>
  </si>
  <si>
    <t>Обележување и осигурување на траса спрема приложени графички и нумерички податоци</t>
  </si>
  <si>
    <t>Машински ископ на земја во широк откоп  III и IV категорија  со утовар и транспорт до локација или депонија до 15км посочена од страна на Инвеститорот -Општината.</t>
  </si>
  <si>
    <t xml:space="preserve">Рушење на потпорен постоечки ѕид со димензии 105х0,3х1,20со утовар и транспорт до депонија до 15км по избор на Инвеститорот </t>
  </si>
  <si>
    <t>Набавка, транспорт и вградување на тампонски материјал</t>
  </si>
  <si>
    <t>Набавка, транспорт и монтажа на цевка ф75мм</t>
  </si>
  <si>
    <t>Набавка, транспорт и вградување на готов бетон од МБ30 во оплата:</t>
  </si>
  <si>
    <t>темел</t>
  </si>
  <si>
    <t>ѕид</t>
  </si>
  <si>
    <t>арматура</t>
  </si>
  <si>
    <t>кг</t>
  </si>
  <si>
    <t xml:space="preserve">Набавка, транспорт и поставување на пешачка ограда </t>
  </si>
  <si>
    <t>6.1 СКАЛИ:</t>
  </si>
  <si>
    <t>Рушење на потпорен постоечки скали и парапетен ѕид со утовар и транспорт до депонија до 15км по избор на Инвеститорот</t>
  </si>
  <si>
    <t>Набавка, транспорт и вградување на мршав бетон</t>
  </si>
  <si>
    <t>скали и подести</t>
  </si>
  <si>
    <t>парапетен ѕид</t>
  </si>
  <si>
    <t>6.ВКУПНО ЗА ПОТПОРЕН ЅИД СО СКАЛИ:</t>
  </si>
  <si>
    <t>7. СООБРАЌАЈНА СИГНАЛИЗАЦИЈА И ОПРЕМА</t>
  </si>
  <si>
    <t>7.1 ВЕРТИКАЛНА СИГНАЛИЗАЦИЈА</t>
  </si>
  <si>
    <t>Набавка, транспорт и поставување на сообраќајни знаци со облик на рамностран триаголник со должина на страните L=600 mm, класа на ретрорефлексија II</t>
  </si>
  <si>
    <t>Набавка, транспорт и монтажа на сообраќајни знаци со облик на круг или осмоаголник со дијаметар D=400 mm, класа на ретрорефлексија II</t>
  </si>
  <si>
    <t>абавка, транспорт и поставување на сообраќајни знаци со облик на квадрат со димензии L=400 mm, класа на ретрорефлексија II</t>
  </si>
  <si>
    <t>Набавка, транспорт и поставување на сообраќајни знаци со облик на правоаголник со димензии L=400 mm H=600 mm, класа на ретрорефлексија II</t>
  </si>
  <si>
    <t>Набавка, транспорт и поставување на сообраќајни знаци (дополнителна табла) со облик на квадрат со димензии L=400 , класа на ретрорефлексија II</t>
  </si>
  <si>
    <t>7.2 ХОРИЗОНТАЛНА СИГНАЛИЗАЦИЈА</t>
  </si>
  <si>
    <t>7.3 СООБРАЌАЈНА ОПРЕМА</t>
  </si>
  <si>
    <t>Набавка, транспорт и поставување на опрема за означување на работ на коловоз - рефлектирачки ознаки на еластична/бетонска заштитна ограда</t>
  </si>
  <si>
    <t>Набавка, транспорт и поставување на опрема за означување на препреки - табли за означување на остра кривина</t>
  </si>
  <si>
    <t>Набавка, транспорт и поставување на сообраќајни огледала со облик на круг со дијаметар D=900 mm со надворешен раб со рефлектирачки наизменични полиња во црвена и бела боја</t>
  </si>
  <si>
    <t>Набавка, транспорт и поставување на сообраќајни огледала со облик на правоаголник со димензии L=900 mm и H= 600 mm со надворешен раб со рефлектирачки наизменични полиња во црвена и бела боја</t>
  </si>
  <si>
    <t>Набавка, транспорт и поставување на челична заштитна ограда со ракофат од тип N2, W1,(4)</t>
  </si>
  <si>
    <t>Набавка, транспорт и поставување на почетна и завршна конструкција на челична заштитна ограда со полукружен елемент</t>
  </si>
  <si>
    <t>Набавка, транспорт и поставување на направи за смирување на сообраќајот - Гумена вештачка издаденост со конвексен облик од тип В со димензии L=500 mm, W=1200 mm и H=70 mm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</si>
  <si>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В, со димензии L=250 mm, W=1200 mm и H=70 mm</t>
  </si>
  <si>
    <t>Набавка, транспорт и поставување на гумени столпчиња во црвена боја со рефлектирачки полиња во бела боја со висина H=750 mm и дијаметар D=85 mm</t>
  </si>
  <si>
    <t>7. ВКУПНО ЗА СООБРАЌАЈНА СИГНАЛИЗАЦИЈА И ОПРЕМА</t>
  </si>
  <si>
    <t>РЕКАПИТУЛАР - РЕКОНСТРУКЦИЈА НА УЛИЦА МИХАЈЛО АПОСТОЛОВСКИ И ДЕЛ ОД УЛИЦИТЕ: ЃОРЃИ КАКАШЕВСКИ, 3ТА МАКЕДОНСКА УДАРНА БРИГАДА, 11 ОКТОМВРИ, ОРЦЕ НИКОЛОВ, МИТКО ДИМИТРОВ, ЦАРКА АНДРЕЕВСКА, ЛИСЕЦ И БУКОВЕЦ</t>
  </si>
  <si>
    <t>ВКУПНО за 6. ПОТПОРЕН ЅИД СО СКАЛИ:</t>
  </si>
  <si>
    <t>ВКУПНО за 7. ХОРИЗОНТАЛНА И ВЕРТИКАЛНА СИГНАЛИЗАЦИЈА:</t>
  </si>
  <si>
    <t>Набавка, транспорт и вградување на мршав бетон МБ15</t>
  </si>
  <si>
    <t>РЕКАПИТУЛАР ЗА  О. КРАТОВО (ден. без ДДВ):</t>
  </si>
  <si>
    <t>РЕКАПИТУЛАР ЗА  РЕКОНСТРУКЦИЈА НА УЛИЦА МИХАЈЛО АПОСТОЛОВСКИ И ДЕЛ ОД УЛИЦИТЕ: ЃОРЃИ КАКАШЕВСКИ, 3ТА МАКЕДОНСКА УДАРНА БРИГАДА, 11 ОКТОМВРИ, ОРЦЕ НИКОЛОВ, МИТКО ДИМИТРОВ, ЦАРКА АНДРЕЕВСКА, ЛИСЕЦ И БУКОВЕЦ</t>
  </si>
  <si>
    <t>БАРАЊЕ ЗА ПОНУДИ - Тендер 10 - Дел 2a
Реф. Бр.: LRCP-9034-9210-MK-RFB-A.2.1.9 - Тендер 10 - Дел 2a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</si>
  <si>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 РЕКОНСТРУКЦИЈА НА УЛИЦА МИХАЈЛО АПОСТОЛОВСКИ И ДЕЛ ОД УЛИЦИТЕ: ЃОРЃИ
КАКАШЕВСКИ, 3ТА МАКЕДОНСКА УДАРНА БРИГАДА, 11 ОКТОМВРИ, ОРЦЕ НИКОЛОВ, МИТКО ДИМИТРОВ, ЦАРКА АНДРЕЕВСКА, ЛИСЕЦ И
БУКОВЕЦ ВО ОПШТИНА КРАТОВО</t>
  </si>
  <si>
    <t>РЕКОНСТРУКЦИЈА НА ДЕЛ ОД УЛ."БЕЛ КАМЕН" - КОЧАНИ</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</si>
  <si>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</si>
  <si>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1. УЛИЦА</t>
  </si>
  <si>
    <t>Спроведување на мерки за животна средина и социјални аспекти согласно Планот за управување со животна средина и социјални аспекти</t>
  </si>
  <si>
    <t>1. ВКУПНО  ЗА ОПШТИ РАБОТИ:</t>
  </si>
  <si>
    <t>Рушење на постоечки асфалт од коловоз d=10cм со утовар и транспорт до локација или депонија посочена од страна на Инвеститорот-Општината на оддалеченост од 10км</t>
  </si>
  <si>
    <t>Рушење на постоечки тротоар од бетон и бехатон, со утовар и транспорт до локација или депонија посочена од страна на Инвеститорот-Општината на оддалеченост од 10км.</t>
  </si>
  <si>
    <t xml:space="preserve">
2.5</t>
  </si>
  <si>
    <t>Демонтажа на стари рабници со утовар и транспорт до локацијата или депонијата посочена од страна на Инвеститорот-Општината на оддалеченост од 10км.</t>
  </si>
  <si>
    <t>Попречно сечење на постоечки асфалт d=12см.</t>
  </si>
  <si>
    <t>2. ВКУПНО ПРИПРЕМНИ РАБОТИ:</t>
  </si>
  <si>
    <t>3. ДOЛЕН СТРОЈ</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</si>
  <si>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 на оддалеченост од 10км 1028.31-(2206.42*0.09 + 801.26*0.06).</t>
  </si>
  <si>
    <t>Изработка на подтло</t>
  </si>
  <si>
    <t>3. ВКУПНО ДOЛЕН СТРОЈ:</t>
  </si>
  <si>
    <t>4. ГОРЕН СТРОЈ</t>
  </si>
  <si>
    <t>Набавка, транспорт и вградување на тампонски слој од дробен камен материја за коловоз dim=30см до потребна збиеност min.80 Mpa.</t>
  </si>
  <si>
    <t>Набавка, транспорт и вградување на битуменизиран носив слој БHС 22сА d=7см.</t>
  </si>
  <si>
    <t>Набавка, транспорт и вградување на абечки слој АБ 16с d=5см.</t>
  </si>
  <si>
    <t>4.х</t>
  </si>
  <si>
    <t>Прскање на емулзија на спојот помеѓу БНС 22сА и АБ 16с со нестабилна (катјонска) емулзија од 0,3 - 0,5 гр/м2</t>
  </si>
  <si>
    <t>4.5.1</t>
  </si>
  <si>
    <t>Набавка, транспорт и вградување на големи бетонски рабници 18/24/100, МВ40 на темел од МВ20 со фугирање</t>
  </si>
  <si>
    <t>4.5.2</t>
  </si>
  <si>
    <t>Набавка, транспорт и вградување на мали бетонски рабници 6/20/100, МВ40 на темел од МВ20 со фугирање.</t>
  </si>
  <si>
    <t>Набавка, транспорт и вградување на бетонски павер елементи за тротоар поставен на ситен песок од 3-5см.</t>
  </si>
  <si>
    <t>4. ВКУПНО ГОРЕН СТРОЈ:</t>
  </si>
  <si>
    <t>Обележување и исколчување на трасата на каналските ровови</t>
  </si>
  <si>
    <t xml:space="preserve">Ископ на земја од III и IV кат. во тесен обем за ров за полагање на цевки со обезбедување на ровот                        
- по табела 0-2m                            
- за канал 4*0,8*1*5,0                        
Машински ископ 80%                           
</t>
  </si>
  <si>
    <t>Рачен ископ 20%.</t>
  </si>
  <si>
    <t>Планирање на дното на ровот со точност +- 2см.</t>
  </si>
  <si>
    <t>Набавка, транспорт и разастирање на песок под, околу цевката и 30см над горниот раб над цевката.</t>
  </si>
  <si>
    <t>Изработка на тампон слој од толчаник</t>
  </si>
  <si>
    <t>Транспорт наматеријали со камион, со машински утовар и истовар на далечина до 6км.</t>
  </si>
  <si>
    <t xml:space="preserve">Подупирање на ров под слаб и јак притисок во земја со широчина до 2м и длабочина 0-4м   
50% слаб притисок: L*2/2*1,65*0,5= </t>
  </si>
  <si>
    <t>50% јак притисок: L*2/2*1,65*0,5=</t>
  </si>
  <si>
    <t xml:space="preserve">Набавка, транспорт и монтажа на двослојна ребреста полипропиленска цевка, тип В, РРНМ. Цевките да се изработени според стандард ЕN 134763.  Материјал за изработка:PP-B кополимер. Боја: црна надворешна, тиркизна внатрешна. Маркирањето да биде со трајно видливи ознаки на самиот производ, согласно горенаведениот стандард. Цевките со крутост SN8 според EN 9969.  Двослојна ребреста полипропиленска цевка PPHM со пресметка по 1м" монтирана и испитана цевка DN/ID 300 SN8.                </t>
  </si>
  <si>
    <t xml:space="preserve">Набавка и монтажа на бетонски вибропресувани ревизиони шахти тип DN 1000 со качувалки  </t>
  </si>
  <si>
    <t>Е1-База -Н 150мм</t>
  </si>
  <si>
    <t xml:space="preserve">Е2-Прав дел -Н 1000мм  </t>
  </si>
  <si>
    <t xml:space="preserve">Е3-Прав дел -Н 500мм   </t>
  </si>
  <si>
    <t>Е4-Конус -Н 600мм</t>
  </si>
  <si>
    <t>Набавка и монтажа на лиено железен капак за ревизиони шахти ЕН 124-2 D400 капак за ревизиони шахти.</t>
  </si>
  <si>
    <t>Хидраулично испитување на канализациона мрежа, согласно МКС ЕN 1610:2010.</t>
  </si>
  <si>
    <t>Поставување на сигнализациона трака-трака за предупредување над изведедните канализациони линиии (Канализација).</t>
  </si>
  <si>
    <t>Сечење асфалт, L=2*5м, ископ до потребна длабочина за нов канал според скица, ширина 70см и длабочина 75см со утовар и одвоз на градежен шут до депонија на оддалеченост од 6км.</t>
  </si>
  <si>
    <t>Набавка, транспорт монтажа на Монолитен канал Моноблок РД 300 од полимер бетон за одводнување на атмосферски води според скица,класа на оптеретување F900,според ЕN1433:2003, 100%водонепропустлив, напречен пресек на отворите 800см2/м со номинална ширина 30см (ширина на решетка што прима вода), габаритна ширина 40см,габаритна висина 59,5см, должина на еден канал 200см, тежина 484кг.</t>
  </si>
  <si>
    <t xml:space="preserve">Набавка, транспорт, ископ и монтажа на Ревизионен елемент за монолитен дренажен Канал Моноблок РД 300 од полимер бетон со решетка од леано железо според скица, класа на оптоварување F900,според EN 1433:2003, со две завртки за спречување вандализам, напречен пресек на отвори 935см2/м,должина 75см, габаритна ширина 40см, висина 64,5см, тежина 219кг. </t>
  </si>
  <si>
    <t>Набавка, транспорт и монтирање на Моноблок РД 300 завршна плоча од полимер бетон за почеток на канал.</t>
  </si>
  <si>
    <t>Набавка, транспорт и вградување на бетон МБ30 под канал према детал 4,75*0,7*0,15*4.</t>
  </si>
  <si>
    <t>Набавка, транспорт и вградување на бетон МБ30 околу канал према детал 4,75*0,3*0,60*4.</t>
  </si>
  <si>
    <t>Набавка,транспорт и вградување на арматура  RA400/500-2 ф10/17 L=471cm*4*0,663*4=</t>
  </si>
  <si>
    <t>Набавка,транспорт и вградување на арматура  RA400/500-2 ф6/20 L=68cm*24*0,228=</t>
  </si>
  <si>
    <t>5. ВКУПНО ОДВОДНУВАЊЕ:</t>
  </si>
  <si>
    <t>6. СООБРАЌАЈНА СИГНАЛИЗАЦИЈА</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</si>
  <si>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</si>
  <si>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поставување на нестандардни сообраќајни знаци со димензии L=600 mm и H=900 mm, класа на ретрорефлексија II</t>
  </si>
  <si>
    <t>Набавка, транспорт и поставување на сообраќајни знаци (дополнителна табла) со облик на правоаголник со димензии L=600 mm H=600 mm, класа на ретрорефлексија II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</si>
  <si>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 L=3.2m</t>
  </si>
  <si>
    <t>Набавка, транспорт и поставување на направи за смирување на сообраќајот - Гумена вештачка издаденост со конвексен обллик од тип В со димензии L=1200 mm, W=500 mm и H=70 mm</t>
  </si>
  <si>
    <t>6. ВКУПНО ЗА СООБРАЌАЈНА СИГНАЛИЗАЦИЈА И ОПРЕМА:</t>
  </si>
  <si>
    <t>РЕКОНСТРУКЦИЈА НА УЛИЦА „БЕЛ КАМЕН“ , КОЧАНИ</t>
  </si>
  <si>
    <t>ВКУПНО за 6. СООБРАЌАЈНА СИГНАЛИЗАЦИЈА И ОПРЕМА:</t>
  </si>
  <si>
    <t>РЕКАПИТУЛАР ЗА РЕКОНСТРУКЦИЈА  НА ДЕЛ ОД УЛИЦА БЕЛ КАМЕН</t>
  </si>
  <si>
    <t>РЕКАПИТУЛАР ЗА  О. КОЧАНИ (ден. без ДДВ):</t>
  </si>
  <si>
    <t>СЕВКУПНО БЕЗ ДДВ - РЕКОНСТРУКЦИЈА НА ДЕЛ ОД УЛИЦА „БЕЛ КАМЕН“, КОЧАНИ</t>
  </si>
  <si>
    <t>ИЗГРАДБА НА ДЕЛ ОД УЛИЦА ОРЦЕ НИКОЛОВ ВО ЛОКАЛИТЕТ ШУМСКИ РАСАДНИК ВО ДЕЛЧЕВО Л=162м</t>
  </si>
  <si>
    <t>2.1</t>
  </si>
  <si>
    <t>Попречно сечење на постоечки асфалт d=12 см</t>
  </si>
  <si>
    <t>2.ВКУПНО ЗА ПРИПРЕМНИ РАБОТИ:</t>
  </si>
  <si>
    <t>3.1</t>
  </si>
  <si>
    <t>Ископ на хумус д=20 см со транспорт на материјалот во депонија (20% од вкупен ископ)</t>
  </si>
  <si>
    <t xml:space="preserve">Машински ископ на земја во широк откоп  III и IV категорија  со утовар и среден транспорт до 60 м </t>
  </si>
  <si>
    <t>Изработка на насип комплет со набавка и транспорт на потребниот материјал</t>
  </si>
  <si>
    <t>Набавка, транспорт и вградување на тампонски слој од дробен камен материјал за коловоз д=30см и тротоари д=20 см до потребна збиеност</t>
  </si>
  <si>
    <t>Набавка, транспорт и вградување на бетон МБ 30 за АБ плоча со д=10см во потребна оплата за заштита на цевка од фекална канализација со мрежаста арматура Q131</t>
  </si>
  <si>
    <t xml:space="preserve">Набавка, транспорт и вградување на битуминизиран носив слој БНXС 16  d=8см </t>
  </si>
  <si>
    <t>4.5</t>
  </si>
  <si>
    <t>Набавка, транспорт и вградување на мали бетонски рабници 8/15, МB40 на темел од МB20 со фугирање.</t>
  </si>
  <si>
    <t>4.6</t>
  </si>
  <si>
    <t>Набавка, транспорт и вгардување на бетонски павер елементи д= 6 см за тротоар поставен на ситен песок од 3-5см.</t>
  </si>
  <si>
    <t>4.7</t>
  </si>
  <si>
    <t>Набавка, транспорт и вградување на големи бетонски рабници 20/24, МB40 на темел од МB20 со фугирање.</t>
  </si>
  <si>
    <t>Комплетна изработка на сливници за прием на атмосферски води со приклучок со просечна длабочина од 2м,  согласно детал од проект</t>
  </si>
  <si>
    <r>
      <t xml:space="preserve">Комплетна изработка на шахта за атмосферска канализација од АБ цевки </t>
    </r>
    <r>
      <rPr>
        <sz val="12"/>
        <rFont val="StobiSerifCn Regular"/>
        <family val="3"/>
      </rPr>
      <t>Ø</t>
    </r>
    <r>
      <rPr>
        <sz val="12"/>
        <rFont val="StobiSerif Regular"/>
        <family val="3"/>
      </rPr>
      <t>1000 комплет со обработена кинета и качувалки и лиено железен капак, согласно детал во проект</t>
    </r>
  </si>
  <si>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</si>
  <si>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6.3.2</t>
  </si>
  <si>
    <t>Набавка, транспорт и поставување на направи за смирување на сообраќајот - Гумена вештачка издаденост со конвексен обллик од тип В со димензии L=500 mm, W=1200 mm и H=70 mm</t>
  </si>
  <si>
    <t xml:space="preserve">Набавка, транспорт и поставување на гумени столпчиња во црвена боја со рефлектирачки полиња во бела боја со висина H=750 mm </t>
  </si>
  <si>
    <t>РЕКАПИТУЛАР - ИЗГРАДБА НА ДЕЛ ОД УЛИЦА ОРЦЕ НИКОЛОВ ВО ЛОКАЛИТЕТ ШУМСКИ РАСАДНИК, ДЕЛЧЕВО</t>
  </si>
  <si>
    <t xml:space="preserve">СЕВКУПНО БЕЗ ДДВ 
ИЗГРАДБА НА ДЕЛ ОД УЛИЦА ОРЦЕ НИКОЛОВ ВО ЛОКАЛИТЕТ ШУМСКИ РАСАДНИК ВО ДЕЛЧЕВО </t>
  </si>
  <si>
    <t>РЕКАПИТУЛАР ЗА  О. ДЕЛЧЕВО (ден. без ДДВ):</t>
  </si>
  <si>
    <t xml:space="preserve">РЕКАПИТУЛАР ЗА ИЗГРАДБА НА ДЕЛ ОД УЛИЦА ОРЦЕ НИКОЛОВ ВО ЛОКАЛИТЕТ ШУМСКИ РАСАДНИК ВО ДЕЛЧЕВО </t>
  </si>
  <si>
    <t>БАРАЊЕ ЗА ПОНУДИ - Тендер 10 - Дел 2a- Анекс 1
Реф. Бр.: LRCP-9034-9210-MK-RFB-A.2.1.10 - Тендер 10 - Дел 2a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</si>
  <si>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РЕКОНСТРУКЦИЈА НА УЛИЦА СТРАШО ПИНЏУР од км 0+000.00 до км 0+288.81, ВИНИЦА </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</si>
  <si>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спроведена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</si>
  <si>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Ред.
бр.</t>
  </si>
  <si>
    <t>1.ВКУПНО  ЗА ОПШТИ РАБОТИ:</t>
  </si>
  <si>
    <t>2.62
4.9</t>
  </si>
  <si>
    <r>
      <t>Орапување на асфалт за нивелирање на постоечки улици со новиот асфалт со утовар на материјалот до депонија посочена од страна на Инвеститор - Општината,</t>
    </r>
    <r>
      <rPr>
        <sz val="12"/>
        <color rgb="FFFF0000"/>
        <rFont val="StobiSerif Regular"/>
        <family val="3"/>
      </rPr>
      <t xml:space="preserve"> </t>
    </r>
    <r>
      <rPr>
        <sz val="12"/>
        <color theme="1"/>
        <rFont val="StobiSerif Regular"/>
        <family val="3"/>
      </rPr>
      <t xml:space="preserve">чистење 
на површината. </t>
    </r>
  </si>
  <si>
    <t>2. ВКУПНО ЗА ПРИПРЕМНИ РАБОТИ:</t>
  </si>
  <si>
    <t xml:space="preserve">Набавка, транспорт и вградување на тампонски слој од дробен камен материјал за подобрена постелка </t>
  </si>
  <si>
    <t>3. ВКУПНО ЗА ДОЛЕН СТРОЈ:</t>
  </si>
  <si>
    <t>Набавка,транспорт и вградување на тампонски слој од дробен камен материјал за коловоз dmin=30 см и  тротоар dmin=20 см  до потребна збиеност</t>
  </si>
  <si>
    <t xml:space="preserve">Набавка, транспорт и вградување на битуминизиран носив слој БНXС 16 d=7см </t>
  </si>
  <si>
    <t>Премачкување на слоевите на стар со нов асфалт со PB200 како и на работните слоеви</t>
  </si>
  <si>
    <t>Набавка, транспорт и вградување на мали бетонски рабници 6/20, МB40 на темел од МB20 со фугирање</t>
  </si>
  <si>
    <t>Набавка, транспорт и вградување на  бетонски рабници 18/24, МB40 на темел од МB20 со фугирање</t>
  </si>
  <si>
    <t>Набавка, транспорт и вградување на битуменска емулзија од 0.3-0.5 кг/м2 врз претходно исчистена и обеспрашена површина</t>
  </si>
  <si>
    <t>Набавка, транспорт и вградување на бетонски павер елементи за тротоар поставен на ситен песок од 3-5см</t>
  </si>
  <si>
    <t>4. ВКУПНО ЗА ГОРЕН СТРОЈ:</t>
  </si>
  <si>
    <t>5. СООБРАЌАЈНА СИГНАЛИЗАЦИЈА И ОПРЕМА</t>
  </si>
  <si>
    <t>5.1 ВЕРТИКАЛНА СИГНАЛИЗАЦИЈА</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</si>
  <si>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</si>
  <si>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5.2 ХОРИЗОНТАЛНА СИГНАЛИЗАЦИЈА</t>
  </si>
  <si>
    <t>5.3 СООБРАЌАЈНА ОПРЕМА</t>
  </si>
  <si>
    <t>Набавка, транспорт и поставување на сообраќајни огледала со облик на правоаголник со димензии L=1000 mm и H= 800 mm со надворешен раб со рефлектирачки наизменични полиња во црвена и бела бој</t>
  </si>
  <si>
    <t>Набавка, транспорт и вградување на направи за смирување на сообраќајот - Вештачка издаденост полно плато - асфалт, врз претходно исчистена и обеспрашена површина. Согласно детал деден во основен проект.</t>
  </si>
  <si>
    <t xml:space="preserve">РЕКАПИТУЛАР - Реконструкција на на ул.„Страшо Пинџур“, Виница </t>
  </si>
  <si>
    <t>ВКУПНО за 5. СООБРАЌАЈНА СИГНАЛИЗАЦИЈА И ОПРЕМА:</t>
  </si>
  <si>
    <t xml:space="preserve">СЕВКУПНО БЕЗ ДДВ - Реконструкција на ул.„Страшо Пинџур“, Виница </t>
  </si>
  <si>
    <t>БАРАЊЕ ЗА ПОНУДИ - Тендер 10 - Дел 2a - Анекс 1
Реф. Бр.: LRCP-9034-9210-MK-RFB-A.2.1.10 - Тендер 10 - Дел 2a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</si>
  <si>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ИЗГРАДБА НА УЛИЦА “2“ ВО СЕЛО ЈАКИМОВО од км 0+000,00 до 0+329.65, ВИНИЦА</t>
  </si>
  <si>
    <t>Рушење на постоечки асфалт од коловоз d=7см и рабници со утовар и транспорт до локација или депонија посочена од страна на Инвеститорот-Општината.</t>
  </si>
  <si>
    <t>Стругање на постојниот асфалт со утовар и транспорт до локација или депонија посочена од страна на Инвеститорот-Општината.</t>
  </si>
  <si>
    <t>Машински ископ на земја во широк откоп  III и IV категорија  со утовар и транспорт до локација или депонија посочена од страна на Инвеститорот - Општината (1370м3)</t>
  </si>
  <si>
    <t>со транспорт од ископ во насип</t>
  </si>
  <si>
    <t xml:space="preserve">со транспорт од ископ до депонија до 5 км  посочена од Инвеститор-Општина </t>
  </si>
  <si>
    <t>Изработка на подтло до потребна збиеност</t>
  </si>
  <si>
    <t>Изработка на насип комплет со набавка и транспорт на потребниот материјал.(доколку материјалот задоволува да се искористи од поз.3.2)</t>
  </si>
  <si>
    <t>Планирање и валирање на постелка до потребна збиеност</t>
  </si>
  <si>
    <t>Набавка, транспорт и вградување на геомрежа од полимер со јакост на затегнување од 50 kn/m за зајакнување и армирање на предходно збиено подтло. Во вкупна количина е пресметан и преклопот</t>
  </si>
  <si>
    <t xml:space="preserve"> 3. ВКУПНО ЗА ДОЛЕН СТРОЈ:</t>
  </si>
  <si>
    <t>Набавка,транспорт и вградување на тампонски слој од дробен камен материјал за коловоз dmin=30 см и тротоар dmin=20см до потребна збиеност</t>
  </si>
  <si>
    <t xml:space="preserve">Набавка, транспорт и вградување на битуминизиран носив слој БНXС 16 C  d=7см </t>
  </si>
  <si>
    <t>Набавка,транспорт и вградување на мали бетонски рабници 6/23/50-100, МB40 на темел од МB20 со фугирање.</t>
  </si>
  <si>
    <t>Набавка,транспорт и вградување на  бетонски рабници 18/24/100, МB40 на темел од МB20 со фугирање</t>
  </si>
  <si>
    <t>Изработка на попивателен бунар - комплет согласно  проект</t>
  </si>
  <si>
    <t xml:space="preserve">Машински широк ископ на земја III и IV-та категорија </t>
  </si>
  <si>
    <t>Набавка, транспорт и вградување на чакал со набивање во слоеви, d=20cm</t>
  </si>
  <si>
    <t>Набавка, транспорт и монтажа на капак од тежок тип во АБ плоча 1.2м х 1.2м х 0.2м (носивост 40Mpa и светол отвор 60х60)</t>
  </si>
  <si>
    <t>Изработка и монтажа на метални скали од челик Ф 20 mm со должина 60 cm.</t>
  </si>
  <si>
    <t>Машинско затрупување на шахта со земја од ископ со набивање во слоеви од по 30 cm.</t>
  </si>
  <si>
    <t>Набавка, транспорт и монтажа на готови арм.бетонски елементи за ревизиона шахта од армиран бетон со внатрешен дијаметар од 1000мм, со обработка на врска на елементи со цементен малтер</t>
  </si>
  <si>
    <t>а/ конусен дел , L= 670мм</t>
  </si>
  <si>
    <t>б/ среден  дел , L= 1000мм</t>
  </si>
  <si>
    <t xml:space="preserve">Набавка транспорт и монтажа на полиетиленска цевка Ф200 </t>
  </si>
  <si>
    <t>Вкупно за 3 Попивателни бунари</t>
  </si>
  <si>
    <t>Изработка на сливници за прифаќање на атмосферски води со шахта</t>
  </si>
  <si>
    <t>5. ВКУПНО ЗА ОДВОДНУВАЊЕ:</t>
  </si>
  <si>
    <t>Набавка, транспорт и поставување на сообраќајни огледала со облик на правоаголник со димензии L=600 mm и H= 400 mm со надворешен раб со рефлектирачки наизменични полиња во црвена и бела бој</t>
  </si>
  <si>
    <t>7. ВКУПНО ЗА СООБРАЌАЈНА СИГНАЛИЗАЦИЈА И ОПРЕМА:</t>
  </si>
  <si>
    <t xml:space="preserve">РЕКАПИТУЛАР - Изградба на улица “2' во село Јакимово, Виница </t>
  </si>
  <si>
    <t xml:space="preserve">СЕВКУПНО БЕЗ ДДВ - Изградба на улица “2' во село Јакимово, Виница </t>
  </si>
  <si>
    <t>БАРАЊЕ ЗА ПОНУДИ - Тендер 10 - Дел 2а - 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</si>
  <si>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ИЗГРАДБА НА УЛИЦА ВО СЕЛО ЦРН КАМЕН од км 0+000.00 до км 344.77, ВИНИЦА</t>
  </si>
  <si>
    <t>Рушење на постоечки бетон од коловоз d=10см со утовар и транспорт до локација или депонија посочена од страна на Инвеститорот-Општината.</t>
  </si>
  <si>
    <t>Стругање на постоечки асфалт од 5-7смсо утовар на материјалот до депонија посочена од страна на Инвеститор - Општината,</t>
  </si>
  <si>
    <t>Попречно сечење на постоечки асфалт до dmax=10 см</t>
  </si>
  <si>
    <t>ВКУПНО ПРИПРЕМНИ РАБОТИ</t>
  </si>
  <si>
    <t>Машински ископ на земја во широк откоп  III и IV категорија  со утовар и транспорт од ископ во насип</t>
  </si>
  <si>
    <t>Машински ископ на земја во широк откоп  III и IV категорија  со утовар и транспорт до локација или депонија до 10км посочена од страна на Инвеститорот -Општината.</t>
  </si>
  <si>
    <t>Машински ископ на земја во V категорија  со утовар и транспорт до локација или депонија до 10км посочена од страна на Инвеститорот - Општината.</t>
  </si>
  <si>
    <t>Изработка на насип од локален материјал (од ископ)</t>
  </si>
  <si>
    <t xml:space="preserve">Планирање и валирање на постелка </t>
  </si>
  <si>
    <t>Изработка на заштита на косина од површински води со реден камен Ф100-200мм во бетонска облога од д=15см со МБ20 во горниот дел од улицата од проф. 30 до проф. 36 и исполна на фуга со цементен малтер</t>
  </si>
  <si>
    <t>Набавка, транспорт и вградување на геомража од полимер со јакост на затегнување од 50 kN/m за зајакнување и армирање на предходно збиено подтло. Во вкупната количина е пресметан и преклопот. (позицијата е дадена со паушална количина и се применува по потреба во зависност од
состојбата на ископаното тло на лице место утврдена од страна на геомеханички инжењер и одобрена од надзорен орган)</t>
  </si>
  <si>
    <t>Набавка, транспорт и вградување на тампонски слој од дробен камен материјал за коловоз dmin=30 см до потребна збиеност</t>
  </si>
  <si>
    <t xml:space="preserve">Набавка, транспорт и вградување на битуменизиран носив слој БНXС 16 d=7см </t>
  </si>
  <si>
    <t>Набавка, транспорт и поставување на челична заштитна ограда од тип N2, W3 А (2.0)</t>
  </si>
  <si>
    <t>Набавка, транспорт и поставување на почетна и завршна конструкција на челична заштитна ограда со должина L=12 m</t>
  </si>
  <si>
    <t xml:space="preserve">РЕКАПИТУЛАР - Изградба на улица во село Црн Камен,Виница </t>
  </si>
  <si>
    <t xml:space="preserve">СЕВКУПНО БЕЗ ДДВ - Изградба на улица во село Црн Камен,Виница </t>
  </si>
  <si>
    <t>РЕКАПИТУЛАР ЗА РЕКОНСТРУКЦИЈА  НА  УЛИЦА СТРАШО ПИНЏУР</t>
  </si>
  <si>
    <t>РЕКАПИТУЛАР ЗА ИЗГРАДБА  НА  УЛИЦА 2 ВО С. ЈАКИМОВО</t>
  </si>
  <si>
    <t>РЕКАПИТУЛАР ЗА  О. ВИНИЦА (ден. без ДДВ):</t>
  </si>
  <si>
    <t>РЕКАПИТУЛАР ЗА ИЗГРАДБА  НА  УЛИЦА  ВО С. ЦРН КАМЕН</t>
  </si>
  <si>
    <t>РЕКОНСТРУКЦИЈА НА ЛОКАЛЕН ПАТ БОГОВИЊЕ-СЕДЛАРЦЕ од 0+000 до км 1+406,58,  О.БОГОВИЊЕ</t>
  </si>
  <si>
    <t>Попречно сечење на постоечки асфалт 
d=12 см</t>
  </si>
  <si>
    <t>Изработка на насип комплет со набавка и 
транспорт на потребниот материјал</t>
  </si>
  <si>
    <t xml:space="preserve">Изработка на подобрена постелка комплет со набавка и 
транспорт на потребниот материјал </t>
  </si>
  <si>
    <t>5.1.ПРИПРЕМНИ РАБОТИ</t>
  </si>
  <si>
    <t>Расчистување на трасата од жбунеста вегетација нанос на коритото и дрвја со утовар и транспорт на материјалот во депонија на растојание до 10км.</t>
  </si>
  <si>
    <t>Обележување и осигурање на трасата на каналските ровови</t>
  </si>
  <si>
    <t xml:space="preserve">Машински ископ на земја во широк откоп  III и IV категорија  со разастирање на материјалот во непосредна близина(L*1,6*1,1) </t>
  </si>
  <si>
    <t xml:space="preserve">Изработка на насип за оформување на профил на каналот со набивање до потребна збиеност 95% според Проктор 10% </t>
  </si>
  <si>
    <t>Рачно планирање и оформување на подлогата на дното според потребната геометрија со набивање</t>
  </si>
  <si>
    <t>Утовар,транспорт и истовар на  депонија по завршување на целокупниоу ископ од земјените работи и извадена бетонска подлога , дефинирана од Инвеститорот- Општината на растојание од 10км</t>
  </si>
  <si>
    <t>5.1.ПРИПРЕМНИ РАБОТИ:</t>
  </si>
  <si>
    <t>5.2.БЕТОНСКИ РАБОТИ</t>
  </si>
  <si>
    <t>Подготовка, транспорт и вградување на хидротехнички бетон МБ30, B6, MP3 100 на дното и косините со дебелина d=20sm, во кампада од 3м, оформување фуги d=2sm, обработка на површина до црн сјај и обезбедување на нега на бетонот</t>
  </si>
  <si>
    <t>Набавка, транспорт и вградување на бетонско железо 37,2кг/м'</t>
  </si>
  <si>
    <t>Набавка транспорт и монтажа на тврдо пресован стиропор d=2sm со густина 20kgr/m3 кај дилатациони фуги (2386/3*2)</t>
  </si>
  <si>
    <t>Чистење на дилатациона фуга по извршено бетонирање на каналот во длабочина од 1.5см со компримиран воздух и одстранување на истата</t>
  </si>
  <si>
    <t xml:space="preserve">Набавка транспорт и нанесување на основен премаз за формирање на дилатација, со следните карактеристики  двокомпонентен епоксиден премаз на воденаоснова          -Густина при 20С˚: 1.0см/м3                                                                   -Вискозитет при 25С˚: 3500Cp                                               Адхезија на бетон :&gt;3M/mm2(30kg/cm2) q=0.1 kg/m'                                                                    </t>
  </si>
  <si>
    <t>Набавка транспорт и вградување на трајно еластичен полиуретански кит за формирање на фугата 2.0 x 1.5см со следните карактеристики :                                                         Густина при 20С˚:1.2 см/м3                                                      Работна температура:-40/+90С˚                           Издолжување до кинење :&gt;900%                                                Јакост на затегање при 50%дилатација:-2Kp/см2          Јакост на затегање при 100% дилатација:2.5-3Kp/см2   q=0.4kg/m'</t>
  </si>
  <si>
    <t>Набавка, транспорт и монтажа на армирано бетонска вибропресувана цевка Ф400мм</t>
  </si>
  <si>
    <t>5.2.БЕТОНСКИ РАБОТИ:</t>
  </si>
  <si>
    <t>Набавка, транспорт и поставување на опрема за означување на работ на коловоз - столпчиња за покажување на насоката на движење (насочници) со димензии L=120 mm и H=1200 mm и рефлектирачки тела</t>
  </si>
  <si>
    <t>РЕКАПИТУЛАР - РЕКОНСТРУКЦИЈА НА ЛОКАЛЕН ПАТ БОГОВИЊЕ-СЕДЛАРЦЕ од 0+000 до км 1+406,58,  Општина БОГОВИЊЕ</t>
  </si>
  <si>
    <t>РЕКАПИТУЛАР ЗА  О. БОГОВИЊЕ (ден. без ДДВ):</t>
  </si>
  <si>
    <t>*Седум сливници</t>
  </si>
  <si>
    <t>Изработка на армирано бетонски  капаци  со д=15см, двојно армирани со ф8/15/15цм, за покривање на постоечки бетонски канали</t>
  </si>
  <si>
    <t>Обележување и осигурување на трасата</t>
  </si>
  <si>
    <t xml:space="preserve">2.4          </t>
  </si>
  <si>
    <t>Расчистување на трасата од грмушки, дрвја и корења, со утовар и транспорт до локација или депонија посочена од страна на Инвеститорот-Општината</t>
  </si>
  <si>
    <t>Попречно сечење на постоечки асфалт, 
d=5-12cm</t>
  </si>
  <si>
    <t>Машински ископ на земја во широк откоп III и IV категорија со утовар и транспорт до локација или депонија посочена од страна на Инвеститорот-Општинатa</t>
  </si>
  <si>
    <t>Изработка на насип со машинско планирање и валирање со слеви до д=20см, се до постигнување на 95% збиеност и утврдена по стандарден прокторов опит при материјал со CBR&gt;20%</t>
  </si>
  <si>
    <t>3.2   3.8</t>
  </si>
  <si>
    <t>Изработка на косини</t>
  </si>
  <si>
    <t>3.8</t>
  </si>
  <si>
    <t>Утовар, транспорт и одвоз на вишокот земјан материјал до депонија на оддалеченост до 10km. Количината е зголемена за 15% поради растреситост на материјалот</t>
  </si>
  <si>
    <t>Набавка, транспорт и вградување на тампонски слој од дробен камен матријал за коловоз dmin=30см до потребна збиеност</t>
  </si>
  <si>
    <t xml:space="preserve">Набавка, транспорт и вградување на битуминизиран носив слој БНXС 16А  d=7см </t>
  </si>
  <si>
    <t>Набавка,транспорт и вградување на мали бетонски рабници 8/15, МB40 на темел од МB20 со фугирање</t>
  </si>
  <si>
    <t>Набавка, транспорт и вгардување на бетонски павер елементи за тротоар поставен на ситен песок од 3-5см</t>
  </si>
  <si>
    <t xml:space="preserve">Набавка, транспорт и распостилање на ситен песок под павер елементи, d=5cm кај тротоари                                                    </t>
  </si>
  <si>
    <t xml:space="preserve">Набавка, транспорт и распостилање на слој од ситен песок d = 10cm под дренажна цевка, спрема детаљ                                              </t>
  </si>
  <si>
    <t>Набавка, транспорт и монтажа на дренажна цевка Ф110 полуперфорирана</t>
  </si>
  <si>
    <t>Набавка, транспорт и вградување на мршав бетон МБ20 околу дренажна цевка</t>
  </si>
  <si>
    <t xml:space="preserve">Набавка, транспорт и вградување на филтерски материјал    </t>
  </si>
  <si>
    <t>ЗА ИЗГРАДБА НА АБ ПРОПУСТ ЗА ПРИСТАП ДО ВИКЕНД КУЌИ ВО С. МОКРИНО, ОПШТИНА НОВО СЕЛО, L=21.50m</t>
  </si>
  <si>
    <t>Обележување и осигурување на локацијата на пропустот</t>
  </si>
  <si>
    <t>3. ЗЕМЈАНИ РАБОТИ</t>
  </si>
  <si>
    <t>Ископ на ров со длабочина од 0-2 m (широк ископ), ширина од 5 m за изведба на пропуст во земја III / IV категорија. Пресметка по m3 со вклучено монтажа-демонтажа на подграда</t>
  </si>
  <si>
    <t>52..5</t>
  </si>
  <si>
    <t>Машински ископ 80%</t>
  </si>
  <si>
    <t>Рачен ископ 20%</t>
  </si>
  <si>
    <t>Набавка, транспорт и насипување на добро гранулиран чакал под  влезна/излезна глава на пропустот и по целата должина под пропустот</t>
  </si>
  <si>
    <t>Набавка, транспорт и поставување на реден камен за обликување на косини на корито на влез и излез од плочест пропуст</t>
  </si>
  <si>
    <t>Утовар, одвоз и одлагање на депонија на вишок материјал од ископ, до најблиска депонија L=1km</t>
  </si>
  <si>
    <t>Oформување на корито пред влезна и излезна глава за насочување на водата кон пропустот и кон постојното корито</t>
  </si>
  <si>
    <t>3. ВКУПНО ЗА ЗЕМЈАНИ РАБОТИ:</t>
  </si>
  <si>
    <t>4. БЕТОНСКИ РАБОТИ</t>
  </si>
  <si>
    <t>Набавка, транспорт, вградување и оплатирање на МБ 30 бетон за изведба на влезна/излезна глава, плочест пропуст и каскадни прагови на влез и излез од пропуст</t>
  </si>
  <si>
    <t>Влезна глава</t>
  </si>
  <si>
    <t>Плочест пропуст</t>
  </si>
  <si>
    <t>Излезна глава</t>
  </si>
  <si>
    <t>Набавка, транспорт и вградување на мршав бетон со d=10cm</t>
  </si>
  <si>
    <t>Врз плочест пропуст за заштита на хидроизолационен пропуст и нивелирање на подлога под асфалт</t>
  </si>
  <si>
    <t>4. ВКУПНО ЗА БЕТОНСКИ РАБОТИ:</t>
  </si>
  <si>
    <t>5. АРМИРАЧКИ РАБОТИ:</t>
  </si>
  <si>
    <t xml:space="preserve">Набавка, транспорт и вградување на арматура за армирање на влезната и излезната глава со арматура RA 400/500-2 (B500B), усвоено конструктивно армирање        </t>
  </si>
  <si>
    <t>kg</t>
  </si>
  <si>
    <t>5. ВКУПНО ЗА АРМИРАЧКИ РАБОТИ:</t>
  </si>
  <si>
    <t>6. ИНСТАЛАТЕРСКИ РАБОТИ:</t>
  </si>
  <si>
    <t>Премачкување на пропуст со хидроизолационен премаз на странични ѕидови и врз горна плоча на пропуст</t>
  </si>
  <si>
    <t>6. ВКУПНО ЗА ИНСТАЛАТЕРСКИ РАБОТИ:</t>
  </si>
  <si>
    <t>РЕКАПИТУЛАР - ИЗГРАДБА НА АБ ПРОПУСТ ЗА ПРИСТАП ДО ВИКЕНД КУЌИ ВО 
С. МОКРИНО, ОПШТИНА НОВО СЕЛО, L=21.50m</t>
  </si>
  <si>
    <t>ВКУПНО за 3. ЗЕМЈАНИ РАБОТИ:</t>
  </si>
  <si>
    <t>ВКУПНО за 4. БЕТОНСКИ РАБОТИ:</t>
  </si>
  <si>
    <t>ВКУПНО за 5. АРМИРАЧКИ РАБОТИ:</t>
  </si>
  <si>
    <t>ВКУПНО за 6. ИНСТАЛАТЕРСКИ РАБОТИ:</t>
  </si>
  <si>
    <t>СЕВКУПНО БЕЗ ДДВ - ИЗГРАДБА НА АБ ПРОПУСТ ЗА ПРИСТАП ДО ВИКЕНД КУЌИ ВО С. МОКРИНО, ОПШТИНА НОВО СЕЛО, L=21.50m</t>
  </si>
  <si>
    <t>Набавка, транспорт и поставување на сообраќајни знаци со облик на правоаголник со димензии L=800 mm H=600 mm, класа на ретрорефлексија II</t>
  </si>
  <si>
    <t>Набавка, транспорт и поставување на сообраќајни знаци (дополнителна табла) со облик на правоаголник со димензии L=250 mm H=250 mm, класа на ретрорефлексија II</t>
  </si>
  <si>
    <t>Набавка, транспорт, ископ и бетонирање на темели за носачи на сообраќајни знаци со бетон МБ20 и димензии 40X40X50 cm</t>
  </si>
  <si>
    <t>Набавка и транспорт, чистење на коловозна површина, маркирање и изведување на тенкослојни надолжни  рефлектирачки ознаки во жолта боја</t>
  </si>
  <si>
    <t>ИЗГРАДБА НА АБ ПРОПУСТ ЗА ПРИСТАП ДО ВИКЕНД КУЌИ ВО С. МОКРИНО, ОПШТИНА НОВО СЕЛО, L=21.50m</t>
  </si>
  <si>
    <t>СООБРАЌАЈНА СИГНАЛИЗАЦИЈА И ОПРЕМА:</t>
  </si>
  <si>
    <t>ИЗГРАДБА НА ПРИСТАПНА УЛИЦА ДО СМОЛАРСКИ ВОДОПАДИ, С. СМОЛАРЕ, ОПШТИНА НОВО СЕЛО, L=253.50m</t>
  </si>
  <si>
    <t>Рушење на постоечка жичана ограда   
(со утовар и транспорт до локација одредена од Инвеститорот на максимална 
оддалеченост до 10km)</t>
  </si>
  <si>
    <t>Машински ископ на хумус со транспорт на материјалот во депонија</t>
  </si>
  <si>
    <t>Машински тесен ископ на земјен материјал од трасата на улицата со утовар и транспорт до локација одредена по избор на Инвеститорот на максимална оддалеченост од 10km</t>
  </si>
  <si>
    <t>Премачкување на тампонски слој со битуменска емулзија РБ200</t>
  </si>
  <si>
    <t>Изработка на берма со должина од 393м и широчина од 0.50м со набавка и транспорт на материјал</t>
  </si>
  <si>
    <t xml:space="preserve">Изработка на асфалтни риголи со ширина 0.5м со БНХС 16 d=7cm                              </t>
  </si>
  <si>
    <t xml:space="preserve">Набавка транспорт и вградување на бетон МБ30 под реден камен                         </t>
  </si>
  <si>
    <t xml:space="preserve">Набавка, транспорт, истовар и вградување на реден камен, d=30cm, за крак покрај улицата, на подлога од бетон, d=10cm, во тон по избор од Инвеститорот                              </t>
  </si>
  <si>
    <t xml:space="preserve">Набавка, транспорт и распостилање на слој од ситен песок d = 10cm под дренажна цевка, 
спрема детаљ                                             </t>
  </si>
  <si>
    <t xml:space="preserve">Изработка на отворена бетонска каналетка со набавка транспот и монтажа   </t>
  </si>
  <si>
    <t>РЕКАПИТУЛАР - ИЗГРАДБА НА ПРИСТАПНА УЛИЦА ДО СМОЛАРСКИ ВОДОПАДИ, С. СМОЛАРЕ, ОПШТИНА НОВО СЕЛО, L=253.50m</t>
  </si>
  <si>
    <t>СЕВКУПНО БЕЗ ДДВ - ИЗГРАДБА НА ПРИСТАПНА УЛИЦА ДО СМОЛАРСКИ ВОДОПАДИ, С. СМОЛАРЕ, ОПШТИНА НОВО СЕЛО, L=253.50m</t>
  </si>
  <si>
    <t>ИЗГРАДБА НА ЦЕВАСТ ПРОПУПСТ НА ПРИСТАПНА УЛИЦА ДО СМОЛАРСКИ ВОДОПАДИ, С. СМОЛАРЕ, ОПШТИНА НОВО СЕЛО, L=28m</t>
  </si>
  <si>
    <t>Ископ на ров со длабочина од 0-2 m (тесен ископ), ширина од 1.4 m за поставување на цевки во земја III / IV категорија. Пресметка по m3 со вклучено монтажа-демонтажа на подграда</t>
  </si>
  <si>
    <t>Набавка, транспорт и насипување на добро гранулиран чакал под бетонска подлога по целата должина под пропустот</t>
  </si>
  <si>
    <t>Затрупување на јама околу шахта со набивање со пробран материјал од ископ</t>
  </si>
  <si>
    <t>Набавка, транспорт, вградување и оплатирање на МБ 30 бетон за изработка на бетонска подлога под цевката како и влезно казанче</t>
  </si>
  <si>
    <t>Бетон под пропуст</t>
  </si>
  <si>
    <t xml:space="preserve">Набавка, транспорт и вградување на арматура за армирање на бетонска подлога со арматура RA 400/500-2, усвоено конструктивно армирање                             </t>
  </si>
  <si>
    <t xml:space="preserve">Набвка, транспорт и вградување на коругирани полипропиленски цевки ID 500mm SN10               </t>
  </si>
  <si>
    <t>7. ОБЈЕКТИ НА ТРАСА:</t>
  </si>
  <si>
    <t>1. ПРИПРЕМНИ РАБОТИ</t>
  </si>
  <si>
    <t>1. ВКУПНО ЗА ПРИПРЕМНИ РАБОТИ:</t>
  </si>
  <si>
    <t>2. ЗЕМЈАНИ РАБОТИ</t>
  </si>
  <si>
    <t>Ископ на ров со длабочина од 0-2 m (тесен ископ), за оформување на градежна јама во земја III / IV категорија. Пресметка по m3 со вклучено монтажа-демонтажа на подграда</t>
  </si>
  <si>
    <t>Набавка, транспорт и насипување на добро гранулиран чакал под влезно казанче на пропустот</t>
  </si>
  <si>
    <t>Затрупување на јама околу влезно казанче со набивање со избран материјал од ископ</t>
  </si>
  <si>
    <t>Утовар, одвоз и одлагање на депонија на вишок материјал, до најблиска депонија L=1km</t>
  </si>
  <si>
    <t>2. ВКУПНО ЗА ЗЕМЈАНИ РАБОТИ:</t>
  </si>
  <si>
    <t>3. БЕТОНСКИ РАБОТИ</t>
  </si>
  <si>
    <t>Набавка, транспорт, вградување и оплатирање на МБ 30 бетон за влезно казанче</t>
  </si>
  <si>
    <t>Долна плоча</t>
  </si>
  <si>
    <t>Странични ѕидови</t>
  </si>
  <si>
    <t>3. ВКУПНО ЗА БЕТОНСКИ РАБОТИ:</t>
  </si>
  <si>
    <t>4. АРМИРАЧКИ РАБОТИ:</t>
  </si>
  <si>
    <t xml:space="preserve">Набавка, транспорт и вградување на арматура за армирање на странични ѕидови и плочи на влезно, казанче со арматура RA 400/500-2, усвоено конструктивно армирање                 </t>
  </si>
  <si>
    <t>4. ВКУПНО ЗА АРМИРАЧКИ РАБОТИ:</t>
  </si>
  <si>
    <t>РЕКАПИТУЛАР - ИЗГРАДБА НА ВЛЕЗНО КАЗАНЧЕ ЗА ЦЕВАСТ ПРОПУСТ НА 
ПРИСТАПНА УЛИЦА ДО СМОЛАРСКИ ВОДОПАДИ, С. СМОЛАРЕ, ОПШТИНА НОВО СЕЛО, L=4m</t>
  </si>
  <si>
    <t>ВКУПНО за 1. ПРИПРЕМНИ РАБОТИ:</t>
  </si>
  <si>
    <t>ВКУПНО за 2. ЗЕМЈАНИ РАБОТИ:</t>
  </si>
  <si>
    <t>ВКУПНО за 3. БЕТОНСКИ РАБОТИ:</t>
  </si>
  <si>
    <t>ВКУПНО за 4. АРМИРАЧКИ РАБОТИ:</t>
  </si>
  <si>
    <t>СЕВКУПНО БЕЗ ДДВ - ИЗГРАДБА НА ВЛЕЗНО КАЗАНЧЕ ЗА ЦЕВАСТ ПРОПУСТ НА ПРИСТАПНА УЛИЦА ДО СМОЛАРСКИ ВОДОПАДИ, С. СМОЛАРЕ, ОПШТИНА НОВО СЕЛО, L=4m</t>
  </si>
  <si>
    <t>Комплетна изведба на влезно казанче согласно графички прилог - Детал 1</t>
  </si>
  <si>
    <t>Набавка, транспорт и насипување на добро гранулиран чакал под ревизиона шахта</t>
  </si>
  <si>
    <t>Затрупување на јама околу ревизиона шахта со набивање со избран материјал од ископ</t>
  </si>
  <si>
    <t>Набавка, транспорт, вградување и оплатирање на МБ 30 бетон за ревизиона шахта</t>
  </si>
  <si>
    <t>Долна плоча и горна плоча</t>
  </si>
  <si>
    <t xml:space="preserve">Набавка, транспорт и вградување на арматура за армирање на странични ѕидови и плочи од ревизионата шахта, со арматура RA 400/500-2, усвоено конструктивно армирање                 </t>
  </si>
  <si>
    <t>РЕКАПИТУЛАР - ИЗГРАДБА НА РЕВИЗИОНА ШАХТА НА ЦЕВАСТ ПРОПУСТ НА ПРИСТАПНА УЛИЦА ДО СМОЛАРСКИ ВОДОПАДИ, С. СМОЛАРЕ, ОПШТИНА НОВО СЕЛО, L=4m</t>
  </si>
  <si>
    <t>СЕВКУПНО БЕЗ ДДВ - ИЗГРАДБА НА РЕВИЗИОНА ШАХТА НА ЦЕВАСТ ПРОПУСТ НА ПРИСТАПНА УЛИЦА ДО СМОЛАРСКИ ВОДОПАДИ, С. СМОЛАРЕ, ОПШТИНА НОВО СЕЛО, L=4m</t>
  </si>
  <si>
    <t>Комплетна изведба на ревизиона шахта согласно графички прилог - Детал 2</t>
  </si>
  <si>
    <t>Набавка, транспорт и насипување на добро гранулиран чакал под исупсна глава на пропустот</t>
  </si>
  <si>
    <t>Затрупување на јама околу испусна глава со набивање со избран материјал од ископ</t>
  </si>
  <si>
    <t>Набавка, транспорт, вградување и оплатирање на МБ 30 бетон за испусна глава</t>
  </si>
  <si>
    <t xml:space="preserve">Набавка, транспорт и вградување на арматура за армирање на странични ѕидови и плоча на испусна глава, со арматура RA 400/500-2, усвоено конструктивно армирање                 </t>
  </si>
  <si>
    <t>РЕКАПИТУЛАР - ИЗГРАДБА НА ИСПУСНА ГЛАВА ЗА ЦЕВАСТ ПРОПУСТ НА 
ПРИСТАПНА УЛИЦА ДО СМОЛАРСКИ ВОДОПАДИ, С. СМОЛАРЕ, ОПШТИНА НОВО СЕЛО, L=4m</t>
  </si>
  <si>
    <t>СЕВКУПНО БЕЗ ДДВ - ИЗГРАДБА НА ИСПУСНА ГЛАВА ЗА ЦЕВАСТ ПРОПУСТ НА ПРИСТАПНА УЛИЦА ДО СМОЛАРСКИ ВОДОПАДИ, С. СМОЛАРЕ, ОПШТИНА НОВО СЕЛО, L=4m</t>
  </si>
  <si>
    <t>Комплетна изведба на испусна глава согласно графички прилог - Детал 3</t>
  </si>
  <si>
    <t>7. ВКУПНО ЗА ОБЈЕКТИ НА ТРАСА:</t>
  </si>
  <si>
    <t>РЕКАПИТУЛАР - ИЗГРАДБА НА ЦЕВАСТ ПРОПУПСТ НА ПРИСТАПНА УЛИЦА ДО СМОЛАРСКИ ВОДОПАДИ, С. СМОЛАРЕ, ОПШТИНА НОВО СЕЛО, L=28m</t>
  </si>
  <si>
    <t>ВКУПНО за 7.  ОБЈЕКТИ НА ТРАСА:</t>
  </si>
  <si>
    <t>СЕВКУПНО БЕЗ ДДВ - ИЗГРАДБА НА ЦЕВАСТ ПРОПУПСТ НА ПРИСТАПНА УЛИЦА ДО СМОЛАРСКИ ВОДОПАДИ, 
С. СМОЛАРЕ, ОПШТИНА НОВО СЕЛО, L=28m</t>
  </si>
  <si>
    <t>ЗА ИЗГРАДБА НА АБ ПРОПУСТ НА ПРИСТАПНА УЛИЦА ДО СМОЛАРСКИ ВОДОПАДИ, С. СМОЛАРЕ, ОПШТИНА НОВО СЕЛО, L=27m</t>
  </si>
  <si>
    <t>Набавка, транспорт и насипување на добро гранулиран чакал под каскадни прагови, влезна/излезна глава на пропустот и по целата должина под пропустот</t>
  </si>
  <si>
    <t>Набавка, транспорт и насипување на песок под каскадни прагови, влезна/излезна глава на пропустот и по целата должина под пропустот 
со d=10cm</t>
  </si>
  <si>
    <t>Oформување на корито пред влезен и по излезен каскаден праг за насочување на водата кон пропустот и кон постојното корито</t>
  </si>
  <si>
    <t>Каскаден праг на влез</t>
  </si>
  <si>
    <t>Каскаден праг на излез</t>
  </si>
  <si>
    <t xml:space="preserve">Набавка, транспорт и вградување на арматура за армирање на влезната и излезната глава со арматура RA 400/500-2, усвоено конструктивно армирање   </t>
  </si>
  <si>
    <t>РЕКАПИТУЛАР - ИЗГРАДБА НА АБ ПРОПУСТ НА ПРИСТАПНА УЛИЦА ДО СМОЛАРСКИ ВОДОПАДИ, С. СМОЛАРЕ, ОПШТИНА НОВО СЕЛО, L=27m</t>
  </si>
  <si>
    <t>СЕВКУПНО БЕЗ ДДВ - ИЗГРАДБА НА АБ ПРОПУСТ НА ПРИСТАПНА УЛИЦА ДО СМОЛАРСКИ ВОДОПАДИ, 
С. СМОЛАРЕ, ОПШТИНА НОВО СЕЛО, L=27m</t>
  </si>
  <si>
    <t>Набавка, транспорт и поставување на нестандардни сообраќајни знаци (патоказна табла) со димензии L=800 mm и H=400 mm, класа на ретрорефлексија II</t>
  </si>
  <si>
    <t>Набавка, транспорт и поставување на нестандардни сообраќајни знаци (патоказна табла) со димензии L=800 mm и H=300 mm, класа на ретрорефлексија II</t>
  </si>
  <si>
    <t>Набавка, транспорт и поставување на гумени столпчиња во црвена боја со рефлектирачки полиња во бела боја со висина H=750 mm и дијаметар D=80 mm</t>
  </si>
  <si>
    <t>РЕКАПИТУЛАР - ВКУПНО</t>
  </si>
  <si>
    <t xml:space="preserve">ВКУПНО за 3. ИЗГРАДБА НА АБ ПРОПУСТ </t>
  </si>
  <si>
    <t>РЕКАПИТУЛАР ЗА ИЗГРАДБА НА ПРИСТАПНА УЛИЦА ДО СМОЛАРСКИ ВОДОПАДИ, С. СМОЛАРЕ, ОПШТИНА НОВО СЕЛО, L=253.50m</t>
  </si>
  <si>
    <t>РЕКАПИТУЛАР ЗА  О. НОВО СЕЛО (ден. без ДДВ):</t>
  </si>
  <si>
    <t xml:space="preserve">РЕКОНСТРУКЦИЈА НА ДЕЛ ОД УЛИЦА „8 СЕПТЕМВРИ“, ОПШТИНА ГРАДСКО ОД КМ0+000.00 ДО КМ0+440.00 И ОД КМ1+060.00 ДО КМ1+200.00 </t>
  </si>
  <si>
    <t>ДЕЛ ОД УЛИЦА „8 СЕПТЕМВРИ“, ОПШТИНА ГРАДСКО ОД КМ0+000.00 ДО КМ0+440.00</t>
  </si>
  <si>
    <t>Рушење на постоечки асфалт од коловоз со утовар и транспорт до локација или депонија посочена од страна на Инвеститорот-Општината.</t>
  </si>
  <si>
    <t>Попречно сечење на постоечки асфалт 
d=10 см</t>
  </si>
  <si>
    <t>Ископ на хумус со транспорт на материјалот во депонија</t>
  </si>
  <si>
    <t>Набавка, транспорт и вградување на тампонски слој од дробен камен матријал до потребна збиеност за коловоз dmin=30см и за тротоар d=20см</t>
  </si>
  <si>
    <t xml:space="preserve">Набавка, транспорт и вградување на битуминизиран носив слој БНXС 16  d=7см </t>
  </si>
  <si>
    <t>Набавка,транспорт и вградување на  бетонски рабници 18/24/100, МB40 на темел од МB20 со фугирање.</t>
  </si>
  <si>
    <t>Набавка,транспорт и вградување на мали бетонски рабници 6/20/100, МB40 на темел од МB20 со фугирање.</t>
  </si>
  <si>
    <t>Набавка, транспорт и вградување на битуменска емулзија од 0.6 кг/м2 врз тампонски слој АН60</t>
  </si>
  <si>
    <t>Набавка, транспорт и вгардување на бетонски павер елементи за тротоар д=6/10/20см поставен на ситен песок од 3-5см</t>
  </si>
  <si>
    <t>Единечен сливник</t>
  </si>
  <si>
    <t xml:space="preserve">Машински ископ до потребна кота, на земја  III и IV категорија и стар тампон од речен материјал,за поставување на цевка од сливник до приклучок  и машински утовар и транспорт на вишокот на земја на оддалеченост од 25км  до депонија Мегленци  </t>
  </si>
  <si>
    <t xml:space="preserve">Набавка транспорт и монтажа на армирано бетонски цевки  ф400мм со приклучок на цевка, h= 150 cm </t>
  </si>
  <si>
    <t>Набавка, транспорт и монтажа на лиено железни правоаголни решетки 400/400mm,ЕН 124-2 D400</t>
  </si>
  <si>
    <t>Фино планирање на дното на подлога под сливник</t>
  </si>
  <si>
    <t>Набавка, транспорт и набивање на тампон подлога со h = 20 cm, со гранулација,d = 1- 20 mm</t>
  </si>
  <si>
    <t>Рачно набивање со одбран земјен материјал со д=30cm</t>
  </si>
  <si>
    <t>Затрпување на јама за сливник со земја од постоечкиот ископан материјал со машинско набивање</t>
  </si>
  <si>
    <t>Набавка транспорт и монтажа на ПВЦ канализациона цевка Ø200mm SN 8</t>
  </si>
  <si>
    <t>Набавка транспорт и монтажа на ПВЦ Колено Q90° - Ø300mm SN 8</t>
  </si>
  <si>
    <t>Набавка,траспорт и изведба на ситен песок под цевка со д=10cm</t>
  </si>
  <si>
    <t>Набавка, транспорт на материјал и изработка на дно на сливник со бетон, МБ30, со h = 10 cm,</t>
  </si>
  <si>
    <t>Набавка транспорт и монтажа на универзална спојка за цевка АВАДУКТ ФЛЕКС - КОНЕКТ 200</t>
  </si>
  <si>
    <t>Вкупна цена по единечен сливник</t>
  </si>
  <si>
    <t>Набавка, транспорт и монтажа на единечен сливник по дадена спецификација</t>
  </si>
  <si>
    <t>ДЕЛ ОД УЛИЦА „8 СЕПТЕМВРИ“, ОПШТИНА ГРАДСКО ОД КМ1+060.00 ДО КМ1+200.00</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</si>
  <si>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Б, со димензии L=250 mm, W=900 mm и H=50 mm</t>
  </si>
  <si>
    <t>Набавка, транспорт и поставување на направи за смирување на сообраќајот - Гумена вештачка издаденост со конвексен обллик од тип Б со димензии L=500 mm, W=900 mm и H=50 mm</t>
  </si>
  <si>
    <t xml:space="preserve">РЕКАПИТУЛАР - РЕКОНСТРУКЦИЈА НА ДЕЛ ОД УЛИЦА „8 СЕПТЕМВРИ“, ОПШТИНА ГРАДСКО ОД КМ0+000.00 ДО КМ0+440.00 И ОД КМ1+060.00 ДО КМ1+200.00 </t>
  </si>
  <si>
    <t xml:space="preserve">СЕВКУПНО БЕЗ ДДВ - РЕКОНСТРУКЦИЈА НА ДЕЛ ОД УЛИЦА „8 СЕПТЕМВРИ“, ОПШТИНА ГРАДСКО ОД КМ0+000.00 ДО КМ0+440.00 И ОД КМ1+060.00 ДО КМ1+200.00 </t>
  </si>
  <si>
    <t xml:space="preserve">РЕКАПИТУЛАР ЗА  РЕКОНСТРУКЦИЈА НА ДЕЛ ОД УЛИЦА „8 СЕПТЕМВРИ“, ОПШТИНА ГРАДСКО ОД КМ0+000.00 ДО КМ0+440.00 И ОД КМ1+060.00 ДО КМ1+200.00 </t>
  </si>
  <si>
    <t xml:space="preserve">ИЗГРАДБА НА ОПШТИНСКИ ПАТ ОД НАСЕЛЕНО МЕСТО С.РАКИТЕЦ ДО РЕГИОНАЛЕН ПАТ Р2434, КО РАКИТЕЦ- ОПШТИНА КОНЧЕ од км 0+000.00 до км 0+750.97 </t>
  </si>
  <si>
    <t>Расчистување на трасата од грмушки, дрвја и корења, со утовар и транспорт до локација или депонија посочена од страна на Инвеститорот-Општината.</t>
  </si>
  <si>
    <t>Изработка на насип со машинско планирање и валирање со слеви до д=30см, се до постигнување на 95% збиеност и утврдена по стандарден прокторов опит при материјал со ЦБР&gt;20%</t>
  </si>
  <si>
    <t>3.2   3.9.3.1</t>
  </si>
  <si>
    <t>Изработка на косини и нивно хумусирање д=20см</t>
  </si>
  <si>
    <t>Набавка, транспорт и вградување на битуменска емулзија од 0.6 кг/м2 врз тампонски слој</t>
  </si>
  <si>
    <t>Набавка, транспорт и вгардување на бетонски павер елементи за тротоар д=6см поставен на ситен песок од 3-5см</t>
  </si>
  <si>
    <t>3.10 3.10.8</t>
  </si>
  <si>
    <t>Изработка на земјен бочен канал согласно детал од проект, со набавка, транспорт и одвоз на материјал до локација или депонија посочена од страна на Инвеститорот -Општината.</t>
  </si>
  <si>
    <t xml:space="preserve">м1 </t>
  </si>
  <si>
    <t>Набавка, транспорт и поставување на челична заштитна ограда од тип H1, W5 А (2..0)</t>
  </si>
  <si>
    <t>РЕКАПИТУЛАР ЗА  О. КОНЧЕ (ден. без ДДВ):</t>
  </si>
  <si>
    <t>РЕКАПИТУЛАР ЗА  О. ГРАДСКО (ден. без ДДВ):</t>
  </si>
  <si>
    <t xml:space="preserve">РЕКАПИТУЛАР ЗА  ИЗГРАДБА НА ОПШТИНСКИ ПАТ ОД НАСЕЛЕНО МЕСТО С.РАКИТЕЦ ДО РЕГИОНАЛЕН ПАТ Р2434, КО РАКИТЕЦ- ОПШТИНА КОНЧЕ од км 0+000.00 до км 0+750.97 </t>
  </si>
  <si>
    <t>Попречно сечење на постоечки асфалт 
d=12 см со премачкување на спојот</t>
  </si>
  <si>
    <t>Изработка на насип - израмнителен слој комплет со набавка и ранспорт на потребниот материјал</t>
  </si>
  <si>
    <t>3.10</t>
  </si>
  <si>
    <t>Изработка на одводни канали-машински и рачен ископ (0.3м3/м2) со рачно оформување на косини и дно и одвоз на материјал до депонија</t>
  </si>
  <si>
    <t>3.10.9</t>
  </si>
  <si>
    <t xml:space="preserve">Чистење на постоен пропуст л=15м1 на км 0+410,00 со одвоз на материјал до депонија </t>
  </si>
  <si>
    <t>Изработка на стабилизирана банкина изработена од материјал ист како Т.С. 4.1 со претходно отстранување вишок на материјал</t>
  </si>
  <si>
    <t xml:space="preserve">Набавка,транспорт и вградување на битуминизиран носив слој БНXС 16А  d=7см 
989*3.5 + 192+102 = </t>
  </si>
  <si>
    <t>Набавка, транспорт и поставување на нестандардни сообраќајни знаци (Назив на населено место) со димензии L=1380 mm и H=920 mm, класа на ретрорефлексија I</t>
  </si>
  <si>
    <t>Набавка, транспорт, ископ и бетонирање на темели за столпчиња за покажување на насоката на движење (насочници) со бетон МБ20 и димензии 20X20X30 cm</t>
  </si>
  <si>
    <t>m3</t>
  </si>
  <si>
    <t>5. ВКУПНО ЗА СООБРАЌАЈНА СИГНАЛИЗАЦИЈА И ОПРЕМА</t>
  </si>
  <si>
    <t>ВКУПНО за 5. ХОРИЗОНТАЛНА И ВЕРТИКАЛНА СИГНАЛИЗАЦИЈА:</t>
  </si>
  <si>
    <t>РЕКАПИТУЛАР ЗА  О. ЛОЗОВО (ден. без ДДВ):</t>
  </si>
  <si>
    <t>РЕКОНСТРУКЦИЈА НА ЛОКАЛЕН ПАТ ВО С. ТРЕБОШ  од км.0+000 do км.0+619.17</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</si>
  <si>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режимот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</si>
  <si>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Набавка,транспорт и вградување на големи  бетонски рабници 18/24, МB40 на темел од МB20 со фугирање.</t>
  </si>
  <si>
    <t>4.53</t>
  </si>
  <si>
    <t>Набавка,транспорт и вградување на мали бетонски рабници 8/15, МB40 на темел од МB20 со фугирање.</t>
  </si>
  <si>
    <t>Набавка, транспорт и вгардување на бетонски павер елементи d-6.0 cm за тротоар поставен на ситен песок од     3-5см.</t>
  </si>
  <si>
    <t>Набавка транспорт и вградување на бетонска каналета 50х50см МБ40 поставена на бетон МB20 со d=10см (од една страна асфалт  од друга страна со рабник 8/ 15 цм) према цртеж 6 и цртеж  7 од Предмер Пресметката</t>
  </si>
  <si>
    <t>РЕКОНСТРУКЦИЈА НА ЛОКАЛЕН ПАТ ВО С. ТРЕБОШ  од км.0+000 до км.0+619.17</t>
  </si>
  <si>
    <t>РЕКАПИТУЛАР ЗА  О. ЖЕЛИНО (ден. без ДДВ):</t>
  </si>
  <si>
    <t>РЕКАПИТУЛАР ЗА РЕКОНСТРУКЦИЈА НА ЛОКАЛЕН ПАТ БОГОВИЊЕ-СЕДЛАРЦЕ од 0+000 до км 1+406,58,  Општина БОГОВИЊЕ</t>
  </si>
  <si>
    <t>РЕКАПИТУЛАР ЗА РЕКОНСТРУКЦИЈА НА ЛОКАЛЕН ПАТ ВО С. ТРЕБОШ  од км.0+000 do км.0+619.17</t>
  </si>
  <si>
    <t>РЕКОНСТРУКЦИЈА НА УЛИЦА 20 ( Св. ТАЛАЛЕЈ) ВО НОВА БРЕЗНИЦА, ОПШТИНА СОПИШТЕ</t>
  </si>
  <si>
    <t>Рушење на постоечки асфалт  од коловоз со утовар и транспорт до локација или депонија посочена од страна на инвеститорот до 10км</t>
  </si>
  <si>
    <t xml:space="preserve">Машинско сечење на асфалт </t>
  </si>
  <si>
    <t>Машински ископ на хумус и транспорт до депонија до 10км</t>
  </si>
  <si>
    <t xml:space="preserve">Машински ископ на земја во широк откоп III и IV категорија со утовар и транспорт до депонија посочена од страна на Општината до 10км </t>
  </si>
  <si>
    <t>Валирање и набивање на постелка.</t>
  </si>
  <si>
    <t>Изработка на насип од земјан материјал до потребна збиеност со набавка и транспорт од позајмиште.</t>
  </si>
  <si>
    <t>Изработка на подтло до потребна збиеност.</t>
  </si>
  <si>
    <t>Изработка на косини.</t>
  </si>
  <si>
    <t>Набавка,транспорт и вградување на тампонски материал од дробен камен со ЦБР= 100% , МС &gt;95Мпа,  за коловоз 30 см</t>
  </si>
  <si>
    <t>Изработка на стабилизирана банкина  изработена од тампонски материјал со ширина 0.75м</t>
  </si>
  <si>
    <t>Тесен ископ на земјен материјал од 3-4 та категорија за бетонски и земјани канали, со утовар и транспорт до депонија(на изведувачот) до 10км</t>
  </si>
  <si>
    <t>Изработка, транспорт и вградување на трапезни бетонски канали со МБ 30 М-100 со b=50cm и заливање на фугите со цементно млеко, со вклучен ископ и транспорт до депонија на каналот</t>
  </si>
  <si>
    <t>Набавка, транспорт и монтажа на корубирани ПВЦ цевки DN 8 Ф315мм</t>
  </si>
  <si>
    <t>Набавка, транспорт и вградување на 
Филтерски материјал до 35 мм</t>
  </si>
  <si>
    <r>
      <t>м</t>
    </r>
    <r>
      <rPr>
        <vertAlign val="superscript"/>
        <sz val="12"/>
        <color indexed="8"/>
        <rFont val="StobiSerif Regular"/>
        <family val="3"/>
      </rPr>
      <t>3</t>
    </r>
  </si>
  <si>
    <t>Набавка, транспорт и поставување на сообраќајни огледала со облик на правоаголник со димензии L=1000 mm и H= 800 mm со надворешен раб со рефлектирачки наизменични полиња во црвена и бела боја</t>
  </si>
  <si>
    <t>ВКУПНО за 6.  СООБРАЌАЈНА СИГНАЛИЗАЦИЈА И ОПРЕМА:</t>
  </si>
  <si>
    <t>РЕКОНСТРУКЦИЈА НА УЛИЦА 1, ВО с. ГОРНО СОЊЕ, ОПШТИНА СОПИШТЕ</t>
  </si>
  <si>
    <t>Стругање на коловоз с со утовар и транспорт на материјал до депонија одредена од страна на Општинатана растојание до 10 км.</t>
  </si>
  <si>
    <t>Рушење на постоечки оштетени бетонски рабници и транспорт до локација или депонија, посочена од страна на инвеститорот-Општината, до 10 км.</t>
  </si>
  <si>
    <t xml:space="preserve">Дислокација на постоечки бандери со утовар и 
транспорт до локација или депонија посочена од 
страна на Инвеститорот Општината. </t>
  </si>
  <si>
    <t>3. ЗЕМЈАНИ РАБОТИ-ДОЛЕН СТРОЈ</t>
  </si>
  <si>
    <t>Набавка, транспорт и вградување на бетонски 
каналети МБ 40 на темел од МБ20 со фугирање</t>
  </si>
  <si>
    <t xml:space="preserve"> Изработка на асвалтна ригола со ширина од 50см 
од БНХС 16А со д=7см </t>
  </si>
  <si>
    <t>Набавка,транспорт и вградување на бетонски
рабници 18/24, МB40 на темел од МB20 со фугирање.</t>
  </si>
  <si>
    <t>Изработка на стабилизирана банкина Д=7см изработена од тампонски материјал со ширина 0.75м</t>
  </si>
  <si>
    <t>ПОПИВАТЕЛНА ЈАМА</t>
  </si>
  <si>
    <t xml:space="preserve"> Обележување и исколчување на објектот</t>
  </si>
  <si>
    <t>Ископ на земја III кат. во широк откоп за 
попивателен бунар  со утовар на материјалот до 
депонија посочена од страна на Инвеститор - 
Општинатa</t>
  </si>
  <si>
    <t>Затрупување  со мат. од ископ со набивање во 
слоеви од 30cm до потребна збиеност од 95% по 
стандарден Прокторов опит</t>
  </si>
  <si>
    <t>Набавка, транспорт и вградување на бетон МБ30 за 
ѕидови на попивателен бунар со d=25cm, од 
гранулиран речен агрегат (max.32mm), двострано 
оплатирано до височина од 4,0м</t>
  </si>
  <si>
    <t>Набавка, транспорт и вградување на бетон МБ30 за 
горна плоча на попивателен бунар со d=25cm,од 
гранулиран речен агрегат (max.32mm), еднострано 
оплатирано со потребна подграда до 4,0м 
височина</t>
  </si>
  <si>
    <t>Набавка, транспорт и изработка на плоча од бетон 
МБ30 со d=10cm, еднострано оплатирана</t>
  </si>
  <si>
    <t xml:space="preserve"> Набавка, транспорт, сечење, виткање и вградување 
на средно сложена арматура за резервоар R400/500 - Ø10</t>
  </si>
  <si>
    <t>кгр</t>
  </si>
  <si>
    <t xml:space="preserve"> Набавка и уградба во фаза на бетонирање на 
качувалки од бетонско железо Ф18мм; Л=1м</t>
  </si>
  <si>
    <t xml:space="preserve"> Набавка и монтажа на лиено железен капак за 
попивателен бунар ЕН 124 D400 со дим.70/70 см</t>
  </si>
  <si>
    <t xml:space="preserve"> вкупно за 1-на попивателна јама</t>
  </si>
  <si>
    <t xml:space="preserve"> вкупно за 11 попивателни јами</t>
  </si>
  <si>
    <t>СЛИВНИК</t>
  </si>
  <si>
    <t>Рачен ископ на земја за улични сливници за 
цевки за спојување во попивателни јами</t>
  </si>
  <si>
    <t xml:space="preserve"> Набавка,транспорт и планирање на дното на 
ровот со точност +- 2см со разистирање и 
равнење на ситен песок д=10см за цевководи 
за спојување сливници</t>
  </si>
  <si>
    <t>Затрупување на ровот со ископаниот матрејал 
по извршената монтажа и испитување на 
инсталацијата.Затрупување на првиот слој да 
биде 30 см над темето на цевката, со ситна 
земја без камења и шут, со рачно 
набивање.Останатиот дел да се насипа од 
ископаниот матрејал во слоеви од 20см-30см 
со набивачи од 20 кг-30 кг</t>
  </si>
  <si>
    <t xml:space="preserve"> Набавка и монтажа на PEHD канализациони 
цевки(SN-8) комплет со спојни делови за 
приклучок на сливници во попивателни 
јами.Пресметка по м1 монтирана и испитана 
цевка DN/OD 200 мм</t>
  </si>
  <si>
    <t>Набавка,транспорт и изработка на улични 
вертикални сливници од бетонски 
вибропресовани цевки Ф400мм, комплет со 
ископ и монтажа</t>
  </si>
  <si>
    <t>Набавка и монтажа на лиено железни 
правоаголни улични сливници D400 со 
димензии 500/305 mм</t>
  </si>
  <si>
    <t xml:space="preserve"> Бушење отвор во арм. бет. попивателна јама 
за приклучок на цевка  Ø200 mm од сливник и 
обработка на спојот</t>
  </si>
  <si>
    <t xml:space="preserve"> вкупно за 1-сливник</t>
  </si>
  <si>
    <t xml:space="preserve"> вкупно за 11 сливници</t>
  </si>
  <si>
    <t>5.ВКУПНО ЗА ОДВОДНУВАЊЕ</t>
  </si>
  <si>
    <t xml:space="preserve">Набавка и транспорт, чистење на коловозна 
површина, маркирање и изведување на тенкослојни 
напречни и останати  рефлектирачки ознаки и 
натписи во бела боја  </t>
  </si>
  <si>
    <t>РЕКАПИТУЛАР ЗА РЕКОНСТРУКЦИЈА НА УЛИЦА 20 ( Св. ТАЛАЛЕЈ) ВО НОВА БРЕЗНИЦА, ОПШТИНА СОПИШТЕ</t>
  </si>
  <si>
    <t>РЕКАПИТУЛАР ЗА РЕКОНСТРУКЦИЈА НА УЛИЦА 1, ВО с. ГОРНО СОЊЕ, ОПШТИНА СОПИШТЕ</t>
  </si>
  <si>
    <t>РЕКАПИТУЛАР ЗА  О. СОПИШТЕ (ден. без ДДВ):</t>
  </si>
  <si>
    <t>Расчистување на трасата од грмушки, дрвја и корења</t>
  </si>
  <si>
    <t>Машински ископ на асфалт и земја во широк откоп  III и IV категорија  со утовар и транспорт до локација или депонија посочена од страна на Инвеститорот -Општината.</t>
  </si>
  <si>
    <t>Машински ископ на асфалт и земја во широк откоп  III и IV категорија  со утовар и транспорт до локација или депонија посочена од страна на Инвеститорот -Општината -за изработка на земјен канал(1.35+0.57/2*0.83)*796.00м=634.25м3</t>
  </si>
  <si>
    <t xml:space="preserve"> Изработка на насип од ископаниот материјал</t>
  </si>
  <si>
    <t>3.7</t>
  </si>
  <si>
    <t>Хумузирање на косини</t>
  </si>
  <si>
    <t>Набавка,транспорт и вградување  на постелка - планум на долен строј dmin=20 см</t>
  </si>
  <si>
    <t>Набавка,транспорт и вградување на тампонски слој од дробен камен матријал за коловоз dmin=30 см до потребна збиеност и за пешачка патека  dmin=30 см до потребна збиеност</t>
  </si>
  <si>
    <t>Набавка,транспорт и вградување на монтажни бетонски рабници 8/15/100см,МB40 на темел од МB20 и завршно  фугирање со филер</t>
  </si>
  <si>
    <t>Набавка,транспорт и вградување на монтажни бетонски рабници 18/24, МB40 на темел од МB20 d=10см и завршно  фугирање со филер.</t>
  </si>
  <si>
    <t>Изработка на банкини од тампонски материјал d=7см</t>
  </si>
  <si>
    <t>5.1</t>
  </si>
  <si>
    <t>Набавка,транспорт и вградување на бетонски испуст према детал Ф600 во должина од 9м заедно со влезно излезна бетонска изработка према цртеж од графичкиот дел</t>
  </si>
  <si>
    <t>Машински ископ на асфалт и земја во широк откоп  III и IV категорија  со утовар и транспорт до локација или депонија посочена од страна на Инвеститорот -Општината -за поминување на атмосферската канализација под тротоар (513.87*0.6*1.2)= 369.98</t>
  </si>
  <si>
    <t>Рачно планирање на дното на ровот за поставување на цевка(0.60*513.87=308.32м2)</t>
  </si>
  <si>
    <t>Набавка транспорт и планирање на ситен песок фракција 0-4мм со дебелина од д=10см на дното на ровот за поставување на цевка(0.60*0.10*513.87=30.83м3)</t>
  </si>
  <si>
    <t>Набавка и монтажа на PEHD канализациони цевки (SN-8) комплет со спојни делови за приклучок на сливници за попливателни јами. Пресметка на м1 монтирана и испитана цевка DN/OD 215mm</t>
  </si>
  <si>
    <t>м</t>
  </si>
  <si>
    <t xml:space="preserve">Затрпување на цевка од ископана цевка во слоеви од 25см со набивање до потребна збиеност </t>
  </si>
  <si>
    <t>Набавка,транспорт и изработка на улични вртикални сливници од бетонски вибропресовани цевки Ф600мм, комплет со ископ и монтажа, заедно со бушење отвор во АБ попливателна јама за приклучок на цевка Ф200мм од сливник и обработка на спојот по детал</t>
  </si>
  <si>
    <t>Набавка и монтажа на лиено железни правоаголни улични сливници D=400 со димензии 500/305мм</t>
  </si>
  <si>
    <t>Оформување на трапезен земјен канал према детал од проектот</t>
  </si>
  <si>
    <t>Набавка, транспорт и поставување на сообраќајни огледала со облик на круг со дијаметар D=800 mm со надворешен раб со рефлектирачки наизменични полиња во црвена и бела боја</t>
  </si>
  <si>
    <t>Набавка, транспорт и поставување на гумени столпчиња во црвена боја со рефлектирачки полиња во бела боја со висина H=700 mm и дијаметар D=80 mm</t>
  </si>
  <si>
    <t>РЕКАПИТУЛАР ЗА  О. СТУДЕНИЧАНИ (ден. без ДДВ):</t>
  </si>
  <si>
    <t>Набавка, транспорт и поставување на сообраќајни знаци (дополнителна табла) со облик на квадрат со димензии L=600 mm, класа на ретрорефлексија I</t>
  </si>
  <si>
    <t>Нивелирање на постоечките капаци од постоечки шахти и сливници до кота на асфалт</t>
  </si>
  <si>
    <t>Рушење на постоечки асфалт од коловоз , тротоар и паркинг d=7-12см, со утовар и транспорт до локација или депонија посочена од страна на Инвеститорот-Општината.</t>
  </si>
  <si>
    <t>ВКУПНО за 5. ВКУПНО ЗА СООБРАЌАЈНА СИГНАЛИЗАЦИЈА И ОПРЕМА:</t>
  </si>
  <si>
    <t xml:space="preserve">РЕКОНСТРУКЦИЈА НА УЛИЦА 1 во НОВО СЕЛО во ОПШТИНА ЃОРЧЕ ПЕТРОВ, - Патишта (коловоз) км 0+000,00 - км 0+758,79 L=760,00м',                                                                                   </t>
  </si>
  <si>
    <t>Подолжено и попречно сечење на постоечки асфалт  д=7см.</t>
  </si>
  <si>
    <t>м¹</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</si>
  <si>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 во депонија Дрисла.</t>
  </si>
  <si>
    <t>Набавка, транспорт и вградување на тампонски слој од дробен камен материјал со дебелина д=30см со потребна збиеност према техничките прописи</t>
  </si>
  <si>
    <t>м³</t>
  </si>
  <si>
    <t>Набавка, транспорт и машинско вградување на асфалтна мешавина БНС 22 д=6см</t>
  </si>
  <si>
    <t>м²</t>
  </si>
  <si>
    <t>Набавка, транспорт и машинско вградување на асфалтна мешавина АБ 16 д=4см</t>
  </si>
  <si>
    <t>18</t>
  </si>
  <si>
    <t xml:space="preserve">Изработка на решетка - сливник со Л=8,0м, комплет (со ископи и затрпување) за атмосферска вода од готови префабрикувана армирано бетонски елементи или лиено на лице место, конструктивно армирана и бетонирано со МБ30, заедно со лиеножелезна решетка, комплет со претходен ископ на ров за спој со канал, полагање на полипропиленски цевки ф160мм со SN 8, со затрпување во слоеви со тампонски материјал, со средна должина на цевките од Л=3,00м </t>
  </si>
  <si>
    <t>РЕКАПИТУЛАР - Реконструкција на улица 1 во НОВО СЕЛО во ОПШТИНА ЃОРЧЕ ПЕТРОВ - Патишта (коловоз) км 0+000,00 - км 0+758,79 L=760,00м'.</t>
  </si>
  <si>
    <t>СЕ ВКУПНО за Реконструкција на улица 1 во НОВО СЕЛО во ОПШТИНА ЃОРЧЕ ПЕТРОВ - Патишта (коловоз), (ден. без ДДВ):</t>
  </si>
  <si>
    <t>РЕКАПИТУЛАР ЗА  О. ЃОРЧЕ ПЕТРОВ (ден. без ДДВ):</t>
  </si>
  <si>
    <t>РЕКАПИТУЛАР ЗА РЕКОНСТРУКЦИЈА  НА УЛИЦА 1 ВО НОВО СЕЛО</t>
  </si>
  <si>
    <t>Рушење на бетонски плочи и камен  d=10см со утовар и транспорт до локација или депонија посочена од страна на Инвеститорот-Општината.(одалеченост на депонија од 3-5км определена од опстина М.К)</t>
  </si>
  <si>
    <t>Рушење на постоечки рабници со транспорт до депонија (одалеченост од 3-5км)</t>
  </si>
  <si>
    <t>Подолжно сечење на постоечки асфалт 
d=12 см</t>
  </si>
  <si>
    <t>Набавка,транспорт, вградување и набивање на тампон до потребна збиеност од дробен камен (од 0-63мм) dmin=20 см под павер елементи</t>
  </si>
  <si>
    <t>Набавка,транспорт и вградување на  бетонски рабници 18/24, МB40 на темел од МB20 со фугирање.</t>
  </si>
  <si>
    <t>4.8</t>
  </si>
  <si>
    <r>
      <t>Заливање на  пукнатини</t>
    </r>
    <r>
      <rPr>
        <sz val="11"/>
        <rFont val="Arial"/>
        <family val="2"/>
      </rPr>
      <t xml:space="preserve"> </t>
    </r>
  </si>
  <si>
    <t xml:space="preserve"> Набавка, транспорт и вградување на бетонски павер елементи со нивелирање и набивање на подлога (бекатон плочки) дебелина д=6см поставени врз ризла за поравнување д=3-5см, фугирање на фуги со ризла со гранулација од 0-4мм. Плочки со отпорностна абење, впивање вода под атмосферски притосок намногу 10%, постојаност на дејство на мраз. Бекатон плочки со квалитет: јакост на притисок 30Mpa</t>
  </si>
  <si>
    <t>Набавка, транспорт и поставување на сообраќајни знаци со облик на правоаголник со димензии L=600 mm H=900 mm, класа на ретрорефлексија II</t>
  </si>
  <si>
    <t>Набавка, транспорт и поставување на направи за смирување на сообраќајот - Гумена вештачка издаденост со синусоиден облик од тип В со димензии L=6000 mm и H=70 mm</t>
  </si>
  <si>
    <t xml:space="preserve">Парче </t>
  </si>
  <si>
    <t xml:space="preserve">ИМПЛЕМЕНТАЦИЈА НА ОСП ЗА УТВРДУВАЊЕ НА РЕЖИМ НА СООБРАЌАЈ НА УЛ.ИЛИНДЕНСКА, УЛ.МАКЕДОНСКА, УЛ.АЛЕКСАНДАР МАКЕДОНСКИ, УЛ.ГОЦЕ ДЕЛЧЕВ, УЛ.ПРВОМАЈСКА КАКО И СИТЕ КРСТОСНИЦИ КОИ ГИ ФОРМИРААТ НАВЕДЕНИТЕ УЛИЦИ ВО ОПШТИНА МАКЕДОНСКА КАМЕНИЦА И РЕКОНСТРУКЦИЈА НА ТРОТОАРИ НА ДЕЛ ОД УЛ.ОСОГОВСКА </t>
  </si>
  <si>
    <t xml:space="preserve">РЕКАПИТУЛАР - ИМПЛЕМЕНТАЦИЈА НА ОСП ЗА УТВРДУВАЊЕ НА РЕЖИМ НА СООБРАЌАЈ НА УЛ.ИЛИНДЕНСКА, УЛ.МАКЕДОНСКА, УЛ.АЛЕКСАНДАР МАКЕДОНСКИ, УЛ.ГОЦЕ ДЕЛЧЕВ, УЛ.ПРВОМАЈСКА КАКО И СИТЕ КРСТОСНИЦИ КОИ ГИ ФОРМИРААТ НАВЕДЕНИТЕ УЛИЦИ ВО ОПШТИНА МАКЕДОНСКА КАМЕНИЦА И РЕКОНСТРУКЦИЈА НА ТРОТОАРИ НА ДЕЛ ОД УЛ.ОСОГОВСКА </t>
  </si>
  <si>
    <t xml:space="preserve">СЕВКУПНО БЕЗ ДДВ  </t>
  </si>
  <si>
    <t>РЕКАПИТУЛАР ЗА  О. МАКЕДОНСКА КАМЕНИЦА (ден. без ДДВ):</t>
  </si>
  <si>
    <t>Рушење на постоечки асфалт од коловоз со утовар и транспорт до локација или депонија посочена од страна на Инвеститорот-Општината во Депонија Дрисла</t>
  </si>
  <si>
    <t>5.ВКУПНО  ЗА ДЕМОНТАЖНИ РАБОТИ:</t>
  </si>
  <si>
    <t xml:space="preserve"> ВКУПНО ЗА 6. СООБРАЌАЈНА СИГНАЛИЗАЦИЈА И ОПРЕМА</t>
  </si>
  <si>
    <t>ВКУПНО за 4. СООБРАЌАЈНА СИГНАЛИЗАЦИЈА И ОПРЕМА</t>
  </si>
  <si>
    <t>ВКУПНО за 2.ИЗГРАДБА НА ЦЕВАСТ ПРОПУПСТ НА ПРИСТАПНА УЛИЦА ДО СМОЛАРСКИ ВОДОПАДИ, С. СМОЛАРЕ, ОПШТИНА НОВО СЕЛО, L=28m</t>
  </si>
  <si>
    <t>ВКУПНО за 1. ИЗГРАДБА НА ПРИСТАПНА УЛИЦА ДО СМОЛАРСКИ ВОДОПАДИ, С. СМОЛАРЕ, ОПШТИНА НОВО СЕЛО, L=253.50m</t>
  </si>
  <si>
    <t>ОБЈЕКТИ НА ТРАСА:</t>
  </si>
  <si>
    <t>ИЗГРАДБА НА ИСПУСНА ГЛАВА ЗА ЦЕВАСТ ПРОПУСТ НА ПРИСТАПНА УЛИЦА ДО СМОЛАРСКИ ВОДОПАДИ, С. СМОЛАРЕ, 
ОПШТИНА НОВО СЕЛО, L=4m</t>
  </si>
  <si>
    <t>ИЗГРАДБА НА РЕВИЗИОНА ШАХТА НА ЦЕВАСТ ПРОПУСТ НА ПРИСТАПНА УЛИЦА ДО СМОЛАРСКИ ВОДОПАДИ,L=4m</t>
  </si>
  <si>
    <t>ИЗГРАДБА НА ВЛЕЗНО КАЗАНЧЕ ЗА ЦЕВАСТ ПРОПУСТ НА ПРИСТАПНА УЛИЦА ДО СМОЛАРСКИ ВОДОПАДИ, С. СМОЛАРЕ, ОПШТИНА НОВО СЕЛО, L=4m</t>
  </si>
  <si>
    <t>СЕВКУПНО БЕЗ ДДВ - Изградба на улица во с.Ранковце „Крак 2“, Општина РАНКОВЦЕ</t>
  </si>
  <si>
    <t>РЕКАПИТУЛАР - Изградба на улица во с.Ранковце „Крак 2“, О. РАНКОВЦЕ од км 0+000.00 до км 0+750.97</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</si>
  <si>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како и  важечки сертификати за сообразност на контрола на фабрички производи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акредитирани лабаратории или акредитирани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</si>
  <si>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БАРАЊЕ ЗА ПОНУДИ - Тендер 10 - Дел 2а
Реф. Бр.: LRCP-9034-9210-MK-RFB-A.2.1.9 -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</si>
  <si>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10 - Дел 2 а
Реф. Бр.: LRCP-9034-9210-MK-RFB-A.2.1.10 - Тендер 10 - Дел 2 а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</si>
  <si>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10 - Дел 2а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</si>
  <si>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ТЕНДЕР10/ДЕЛ 2а - РЕКАПИТУЛАР </t>
  </si>
  <si>
    <r>
      <t>БАРАЊЕ ЗА ПОНУДИ - Тендер 10 - Дел 2а
Реф. Бр.: LRCP-9034-9210-MK-RFB-A.2.1.10 - Тендер 10</t>
    </r>
    <r>
      <rPr>
        <b/>
        <sz val="12"/>
        <color indexed="10"/>
        <rFont val="StobiSerif Regular"/>
        <family val="3"/>
      </rPr>
      <t xml:space="preserve"> </t>
    </r>
    <r>
      <rPr>
        <b/>
        <sz val="12"/>
        <rFont val="StobiSerif Regular"/>
        <family val="3"/>
      </rPr>
      <t>-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</si>
  <si>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БАРАЊЕ ЗА ПОНУДИ - Тендер 10 - Дел 2а
Реф. Бр.: LRCP- 9034-9210-MK-RFB-A.2.1.10 -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</si>
  <si>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10 - Дел 2a 
Реф. Бр.: LRCP- 9034-9210-MK-RFB-A.2.1.10 - Тендер 10 - Дел 2a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</si>
  <si>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10 - Дел 2а -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</si>
  <si>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10- Дел 2a
Реф. Бр.: LRCP-9034 - 9210-MK-RFB-A.2.1.10 - Тендер 10 - Дел 2a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</si>
  <si>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10- Дел 2а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</si>
  <si>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ИЗГРАДБА НА ПРИСТАПНА УЛИЦА 1 ДО ВИКЕНД КУЌИ ВО С. МОКРИНО, ОПШТИНА НОВО СЕЛО, L=115.18m</t>
  </si>
  <si>
    <t>РЕКАПИТУЛАР - ИЗГРАДБА НА ПРИСТАПНА УЛИЦА 1 ДО ВИКЕНД КУЌИ ВО С. МОКРИНО, ОПШТИНА НОВО СЕЛО, L=115.18m</t>
  </si>
  <si>
    <t>СЕВКУПНО БЕЗ ДДВ - ИЗГРАДБА НА ПРИСТАПНА УЛИЦА 1 ДО ВИКЕНД КУЌИ ВО С. МОКРИНО, ОПШТИНА НОВО СЕЛО, L=115.18m</t>
  </si>
  <si>
    <t>ИЗГРАДБА НА ПРИСТАПНА УЛИЦА 2 ДО ВИКЕНД КУЌИ ВО С. МОКРИНО, ОПШТИНА НОВО СЕЛО, L=122.60m</t>
  </si>
  <si>
    <t>РЕКАПИТУЛАР - ИЗГРАДБА НА ПРИСТАПНА УЛИЦА 2 ДО ВИКЕНД КУЌИ ВО С. МОКРИНО, ОПШТИНА НОВО СЕЛО, L=122.60m</t>
  </si>
  <si>
    <t>СЕВКУПНО БЕЗ ДДВ - ИЗГРАДБА НА ПРИСТАПНА УЛИЦА 2 ДО ВИКЕНД КУЌИ ВО С. МОКРИНО, ОПШТИНА НОВО СЕЛО, L=122.60m</t>
  </si>
  <si>
    <t>ИЗГРАДБА НА ПРИСТАПНА УЛИЦА 3 ДО ВИКЕНД КУЌИ ВО С. МОКРИНО, ОПШТИНА НОВО СЕЛО, L=36.25m</t>
  </si>
  <si>
    <t>РЕКАПИТУЛАР - ИЗГРАДБА НА ПРИСТАПНА УЛИЦА 3 ДО ВИКЕНД КУЌИ ВО С. МОКРИНО, ОПШТИНА НОВО СЕЛО, L=36.25m</t>
  </si>
  <si>
    <t>СЕВКУПНО БЕЗ ДДВ - ИЗГРАДБА НА ПРИСТАПНА УЛИЦА 3 ДО ВИКЕНД КУЌИ ВО С. МОКРИНО, ОПШТИНА НОВО СЕЛО, L=36.25m</t>
  </si>
  <si>
    <t>ИЗГРАДБА НА ПРИСТАПНА УЛИЦА 1 ДО ВИКЕНД КУЌИ ВО С. МОКРИНО, L=115.18m</t>
  </si>
  <si>
    <t>ИЗГРАДБА НА ПРИСТАПНА УЛИЦА 3 ДО ВИКЕНД КУЌИ ВО С. МОКРИНО , L=36.25m</t>
  </si>
  <si>
    <t>СЕВКУПНО БЕЗ ДДВ-ИЗГРАДБА НА УЛИЦИ 1,2 И 3 ДО ВИКЕНДИ КУЌИ ВО С.МОКРИОВО, ОПШТИНА НОВО СЕЛО</t>
  </si>
  <si>
    <t>РЕКОНСТРУКЦИЈА НА ПАТ КАРАТМАНОВО-ПРИКЛУЧОК СО ЕКСПРЕСЕН ПАТ А3 ВЕЛЕС-ШТИП</t>
  </si>
  <si>
    <t>РЕКАПИТУЛАР - Реконструкција на пат Каратманово-приклучок со експресен пат А3 Велес-Штип</t>
  </si>
  <si>
    <t>ВКУПНО Реконструкција на пат Каратманово-приклучок со експресен пат А3 Велес-Штип</t>
  </si>
  <si>
    <t xml:space="preserve"> ОСНОВЕН ПРОЕКТ ЗА ИЗГРАДБА НА ЛОКАЛЕН ПАТ.с.МОРАНИ ДО РЕГИОНАЛЕН ПАТ ОД КМ. 0+000.00 ДО КМ.1 + 296.63 ВО ОПШТИНА СТУДЕНИЧАНИ
</t>
  </si>
  <si>
    <t>РЕКАПИТУЛАР ЗА ИЗГРАДБА НА ЛОКАЛЕН ПАТ.с.МОРАНИ ДО РЕГИОНАЛЕН ПАТ ОД КМ. 0+000.00 ДО КМ.1 + 296.63 ВО ОПШТИНА СТУДЕНИЧАНИ</t>
  </si>
  <si>
    <t>РЕКАПИТУЛАР ЗА РЕКОНСТРУКЦИЈА НА ПАТ КАРАТМАНОВО-ПРИКЛУЧОК СО ЕКСПРЕСЕН ПАТ А3 ВЕЛЕС-ШТИП</t>
  </si>
  <si>
    <t>РЕКАПИТУЛАР ЗА ИЗГРАДБА  НА ПРИСТАПНА УЛИЦА 1,2 И 3 ДО ВИКЕНД КУЌИ ВО С. МОКРИНО СО АБ ПРОПУСТ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</si>
</sst>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 #,##0.00\ _д_е_н_._-;\-* #,##0.00\ _д_е_н_._-;_-* &quot;-&quot;??\ _д_е_н_._-;_-@_-"/>
    <numFmt numFmtId="167" formatCode="#,##0.00\ _д_е_н_."/>
    <numFmt numFmtId="168" formatCode="_(* #,##0.00_);_(* \(#,##0.00\);_(* &quot;-&quot;_);_(@_)"/>
    <numFmt numFmtId="169" formatCode="_-* #,##0\ _д_е_н_-;\-* #,##0\ _д_е_н_-;_-* &quot;-&quot;\ _д_е_н_-;_-@_-"/>
    <numFmt numFmtId="170" formatCode="0.0"/>
    <numFmt numFmtId="171" formatCode="#,##0.0"/>
  </numFmts>
  <fonts count="80" x14ac:knownFonts="1">
    <font>
      <sz val="11"/>
      <color theme="1"/>
      <name val="Calibri"/>
      <family val="2"/>
      <scheme val="minor"/>
    </font>
    <font>
      <sz val="11"/>
      <color theme="1"/>
      <name val="Calibri"/>
      <family val="2"/>
      <charset val="204"/>
      <scheme val="minor"/>
    </font>
    <font>
      <b/>
      <sz val="12"/>
      <name val="StobiSerif Regular"/>
      <family val="3"/>
    </font>
    <font>
      <sz val="12"/>
      <name val="StobiSerif Regular"/>
      <family val="3"/>
    </font>
    <font>
      <b/>
      <sz val="12"/>
      <color indexed="8"/>
      <name val="StobiSerif Regular"/>
      <family val="3"/>
    </font>
    <font>
      <sz val="12"/>
      <name val="Calibri"/>
      <family val="2"/>
      <scheme val="minor"/>
    </font>
    <font>
      <b/>
      <sz val="12"/>
      <color theme="1"/>
      <name val="StobiSerif Regular"/>
      <family val="3"/>
    </font>
    <font>
      <b/>
      <sz val="11"/>
      <name val="Arial"/>
      <family val="2"/>
      <charset val="204"/>
    </font>
    <font>
      <sz val="11"/>
      <name val="StobiSerif Regular"/>
      <family val="3"/>
    </font>
    <font>
      <b/>
      <sz val="11"/>
      <name val="StobiSerif Regular"/>
      <family val="3"/>
    </font>
    <font>
      <sz val="12"/>
      <color theme="1"/>
      <name val="Calibri"/>
      <family val="2"/>
      <scheme val="minor"/>
    </font>
    <font>
      <sz val="11"/>
      <color rgb="FFFF0000"/>
      <name val="Calibri"/>
      <family val="2"/>
      <scheme val="minor"/>
    </font>
    <font>
      <sz val="10"/>
      <name val="Arial"/>
      <family val="2"/>
      <charset val="204"/>
    </font>
    <font>
      <sz val="11"/>
      <color theme="1"/>
      <name val="Calibri"/>
      <family val="2"/>
      <charset val="204"/>
      <scheme val="minor"/>
    </font>
    <font>
      <sz val="10"/>
      <name val="Arial"/>
      <family val="2"/>
    </font>
    <font>
      <sz val="11"/>
      <color indexed="8"/>
      <name val="Calibri"/>
      <family val="2"/>
      <charset val="1"/>
    </font>
    <font>
      <b/>
      <sz val="12"/>
      <color rgb="FF000000"/>
      <name val="StobiSerif Regular"/>
      <family val="3"/>
    </font>
    <font>
      <sz val="11"/>
      <color theme="1"/>
      <name val="Calibri"/>
      <family val="2"/>
      <scheme val="minor"/>
    </font>
    <font>
      <sz val="11"/>
      <color rgb="FF00B050"/>
      <name val="Calibri"/>
      <family val="2"/>
      <scheme val="minor"/>
    </font>
    <font>
      <sz val="11"/>
      <color indexed="8"/>
      <name val="StobiSerif Regular"/>
      <family val="3"/>
    </font>
    <font>
      <sz val="11"/>
      <color rgb="FF00B050"/>
      <name val="StobiSerif Regular"/>
      <family val="3"/>
    </font>
    <font>
      <sz val="11"/>
      <name val="Calibri"/>
      <family val="2"/>
      <scheme val="minor"/>
    </font>
    <font>
      <sz val="12"/>
      <color rgb="FF00B050"/>
      <name val="Calibri"/>
      <family val="2"/>
    </font>
    <font>
      <b/>
      <sz val="12"/>
      <name val="StobiSerifregular"/>
    </font>
    <font>
      <b/>
      <sz val="12"/>
      <color rgb="FFFF0000"/>
      <name val="StobiSerif Regular"/>
      <family val="3"/>
    </font>
    <font>
      <sz val="10"/>
      <color rgb="FFFF0000"/>
      <name val="Calibri"/>
      <family val="2"/>
      <scheme val="minor"/>
    </font>
    <font>
      <i/>
      <sz val="11"/>
      <color theme="1"/>
      <name val="Calibri"/>
      <family val="2"/>
      <charset val="204"/>
      <scheme val="minor"/>
    </font>
    <font>
      <b/>
      <sz val="11"/>
      <color indexed="8"/>
      <name val="StobiSerif Regular"/>
      <family val="3"/>
    </font>
    <font>
      <sz val="12"/>
      <name val="Aptos Narrow"/>
      <family val="2"/>
    </font>
    <font>
      <sz val="13.8"/>
      <name val="StobiSerif Regular"/>
      <family val="3"/>
    </font>
    <font>
      <b/>
      <sz val="11"/>
      <color theme="1"/>
      <name val="Calibri"/>
      <family val="2"/>
      <scheme val="minor"/>
    </font>
    <font>
      <sz val="12"/>
      <color theme="1"/>
      <name val="StobiSerif Regular"/>
      <family val="3"/>
    </font>
    <font>
      <sz val="12"/>
      <color indexed="8"/>
      <name val="StobiSerif Regular"/>
      <family val="3"/>
    </font>
    <font>
      <sz val="12"/>
      <color rgb="FFFF0000"/>
      <name val="StobiSerif Regular"/>
      <family val="3"/>
    </font>
    <font>
      <sz val="12"/>
      <name val="StobiSerif Regular"/>
      <family val="3"/>
      <charset val="204"/>
    </font>
    <font>
      <sz val="11"/>
      <color theme="1"/>
      <name val="StobiSerif Regular"/>
      <family val="3"/>
    </font>
    <font>
      <sz val="12"/>
      <color theme="1"/>
      <name val="StobiSerifRegular"/>
    </font>
    <font>
      <b/>
      <sz val="14"/>
      <name val="StobiSerifRegular"/>
    </font>
    <font>
      <sz val="14"/>
      <color theme="1"/>
      <name val="StobiSerifRegular"/>
    </font>
    <font>
      <sz val="12"/>
      <name val="StobiSerifRegular"/>
    </font>
    <font>
      <b/>
      <sz val="12"/>
      <color theme="1"/>
      <name val="StobiSerifRegular"/>
    </font>
    <font>
      <sz val="11"/>
      <color theme="1"/>
      <name val="StobiSerifRegular"/>
    </font>
    <font>
      <sz val="12"/>
      <color rgb="FFFF0000"/>
      <name val="StobiSerifRegular"/>
    </font>
    <font>
      <sz val="12"/>
      <color indexed="8"/>
      <name val="StobiSerifRegular"/>
    </font>
    <font>
      <b/>
      <sz val="12"/>
      <color indexed="8"/>
      <name val="StobiSerifRegular"/>
    </font>
    <font>
      <b/>
      <sz val="14"/>
      <name val="StobiSerif Regular"/>
      <family val="3"/>
    </font>
    <font>
      <sz val="14"/>
      <color indexed="8"/>
      <name val="StobiSerif Regular"/>
      <family val="3"/>
    </font>
    <font>
      <sz val="14"/>
      <color theme="1"/>
      <name val="Calibri"/>
      <family val="2"/>
      <scheme val="minor"/>
    </font>
    <font>
      <sz val="12"/>
      <name val="StobiSerifCn Regular"/>
      <family val="3"/>
    </font>
    <font>
      <sz val="10"/>
      <color theme="1"/>
      <name val="StobiSerifRegular"/>
    </font>
    <font>
      <b/>
      <sz val="14"/>
      <color theme="1"/>
      <name val="StobiSerif Regular"/>
      <family val="3"/>
    </font>
    <font>
      <i/>
      <sz val="12"/>
      <name val="StobiSerif Regular"/>
      <family val="3"/>
      <charset val="204"/>
    </font>
    <font>
      <sz val="14"/>
      <color indexed="8"/>
      <name val="StobiSerifRegular"/>
    </font>
    <font>
      <b/>
      <sz val="14"/>
      <color theme="1"/>
      <name val="StobiSerifRegular"/>
    </font>
    <font>
      <sz val="12"/>
      <name val="StobiSerifRegular"/>
      <charset val="204"/>
    </font>
    <font>
      <b/>
      <sz val="12"/>
      <name val="StobiSerifRegular"/>
      <charset val="204"/>
    </font>
    <font>
      <sz val="11"/>
      <name val="Arial"/>
      <family val="2"/>
      <charset val="204"/>
    </font>
    <font>
      <b/>
      <sz val="12"/>
      <color indexed="10"/>
      <name val="StobiSerif Regular"/>
      <family val="3"/>
    </font>
    <font>
      <sz val="11"/>
      <color rgb="FFC00000"/>
      <name val="Calibri"/>
      <family val="2"/>
      <scheme val="minor"/>
    </font>
    <font>
      <sz val="11"/>
      <color rgb="FFC00000"/>
      <name val="StobiSerif Regular"/>
      <family val="3"/>
    </font>
    <font>
      <b/>
      <sz val="11"/>
      <color theme="1"/>
      <name val="StobiSerif Regular"/>
      <family val="3"/>
    </font>
    <font>
      <b/>
      <sz val="12"/>
      <color rgb="FFFF0000"/>
      <name val="StobiSerifregular"/>
    </font>
    <font>
      <sz val="12"/>
      <name val="Arial"/>
      <family val="2"/>
    </font>
    <font>
      <b/>
      <sz val="11"/>
      <name val="StobiSerifregular"/>
    </font>
    <font>
      <sz val="11"/>
      <color rgb="FFFF0000"/>
      <name val="StobiSerifregular"/>
    </font>
    <font>
      <sz val="11"/>
      <name val="StobiSerifregular"/>
    </font>
    <font>
      <vertAlign val="superscript"/>
      <sz val="12"/>
      <color indexed="8"/>
      <name val="StobiSerif Regular"/>
      <family val="3"/>
    </font>
    <font>
      <sz val="11"/>
      <name val="Arial"/>
      <family val="2"/>
    </font>
    <font>
      <b/>
      <sz val="11"/>
      <color theme="1"/>
      <name val="Calibri"/>
      <family val="2"/>
      <charset val="204"/>
      <scheme val="minor"/>
    </font>
    <font>
      <b/>
      <sz val="11"/>
      <color theme="1"/>
      <name val="StobiSerif Regular"/>
      <family val="3"/>
      <charset val="204"/>
    </font>
    <font>
      <b/>
      <sz val="12"/>
      <color theme="1"/>
      <name val="StobiSerif Regular"/>
      <family val="3"/>
      <charset val="204"/>
    </font>
    <font>
      <b/>
      <sz val="12"/>
      <color theme="1"/>
      <name val="Calibri"/>
      <family val="2"/>
      <charset val="204"/>
      <scheme val="minor"/>
    </font>
    <font>
      <sz val="12"/>
      <color rgb="FFC00000"/>
      <name val="StobiSerif Regular"/>
      <family val="3"/>
    </font>
    <font>
      <b/>
      <sz val="12"/>
      <color rgb="FFC00000"/>
      <name val="StobiSerif Regular"/>
      <family val="3"/>
    </font>
    <font>
      <b/>
      <sz val="12"/>
      <name val="StobiSerif Regular"/>
      <family val="3"/>
      <charset val="204"/>
    </font>
    <font>
      <b/>
      <sz val="11"/>
      <name val="StobiSerif Regular"/>
      <family val="3"/>
      <charset val="204"/>
    </font>
    <font>
      <b/>
      <sz val="11"/>
      <color indexed="8"/>
      <name val="StobiSerif Regular"/>
      <family val="3"/>
      <charset val="204"/>
    </font>
    <font>
      <sz val="12"/>
      <color theme="1"/>
      <name val="StobiSerif Regular"/>
      <family val="3"/>
      <charset val="204"/>
    </font>
    <font>
      <sz val="11"/>
      <color theme="1"/>
      <name val="StobiSerif Regular"/>
      <family val="3"/>
      <charset val="204"/>
    </font>
    <font>
      <sz val="12"/>
      <color rgb="FFC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7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rgb="FF000000"/>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1">
    <xf numFmtId="0" fontId="0" fillId="0" borderId="0"/>
    <xf numFmtId="166" fontId="12" fillId="0" borderId="0" applyFont="0" applyFill="0" applyBorder="0" applyAlignment="0" applyProtection="0"/>
    <xf numFmtId="0" fontId="13" fillId="0" borderId="0"/>
    <xf numFmtId="0" fontId="14" fillId="0" borderId="0"/>
    <xf numFmtId="0" fontId="13" fillId="0" borderId="0"/>
    <xf numFmtId="0" fontId="12" fillId="0" borderId="0"/>
    <xf numFmtId="0" fontId="15" fillId="0" borderId="0"/>
    <xf numFmtId="0" fontId="17" fillId="0" borderId="0"/>
    <xf numFmtId="0" fontId="12" fillId="0" borderId="0" applyNumberFormat="0" applyFont="0" applyFill="0" applyBorder="0" applyAlignment="0" applyProtection="0">
      <alignment vertical="top"/>
    </xf>
    <xf numFmtId="0" fontId="12" fillId="0" borderId="0"/>
    <xf numFmtId="0" fontId="12" fillId="0" borderId="0"/>
  </cellStyleXfs>
  <cellXfs count="2185">
    <xf numFmtId="0" fontId="0" fillId="0" borderId="0" xfId="0"/>
    <xf numFmtId="0" fontId="0" fillId="2" borderId="0" xfId="0" applyFill="1"/>
    <xf numFmtId="0" fontId="0" fillId="2" borderId="0" xfId="0" applyFill="1" applyAlignment="1">
      <alignment wrapText="1"/>
    </xf>
    <xf numFmtId="0" fontId="0" fillId="0" borderId="0" xfId="0" applyAlignment="1">
      <alignment wrapText="1"/>
    </xf>
    <xf numFmtId="0" fontId="3" fillId="2" borderId="9" xfId="0" applyFont="1" applyFill="1" applyBorder="1" applyAlignment="1">
      <alignment vertical="center" wrapText="1"/>
    </xf>
    <xf numFmtId="0" fontId="3" fillId="2" borderId="8" xfId="0" applyFont="1" applyFill="1" applyBorder="1" applyAlignment="1">
      <alignment vertical="center" wrapText="1"/>
    </xf>
    <xf numFmtId="0" fontId="10" fillId="0" borderId="0" xfId="0" applyFont="1"/>
    <xf numFmtId="0" fontId="11" fillId="2" borderId="0" xfId="0" applyFont="1" applyFill="1" applyAlignment="1">
      <alignment wrapText="1"/>
    </xf>
    <xf numFmtId="0" fontId="11" fillId="0" borderId="0" xfId="0" applyFont="1" applyAlignment="1">
      <alignment wrapText="1"/>
    </xf>
    <xf numFmtId="2" fontId="4" fillId="0" borderId="18" xfId="0" applyNumberFormat="1" applyFont="1" applyBorder="1" applyAlignment="1">
      <alignment horizontal="center" vertical="center"/>
    </xf>
    <xf numFmtId="9" fontId="4" fillId="0" borderId="18" xfId="0" applyNumberFormat="1" applyFont="1" applyBorder="1" applyAlignment="1">
      <alignment horizontal="center" vertical="center" wrapText="1"/>
    </xf>
    <xf numFmtId="2" fontId="4" fillId="0" borderId="29" xfId="0" applyNumberFormat="1" applyFont="1" applyBorder="1" applyAlignment="1">
      <alignment horizontal="center" vertical="center"/>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1" fontId="3" fillId="2" borderId="11" xfId="0" applyNumberFormat="1" applyFont="1" applyFill="1" applyBorder="1" applyAlignment="1">
      <alignment horizontal="center" vertical="center" wrapText="1"/>
    </xf>
    <xf numFmtId="0" fontId="5" fillId="2" borderId="0" xfId="0" applyFont="1" applyFill="1" applyAlignment="1">
      <alignment vertical="center" wrapText="1"/>
    </xf>
    <xf numFmtId="0" fontId="2" fillId="2" borderId="15" xfId="0" applyFont="1" applyFill="1" applyBorder="1" applyAlignment="1">
      <alignment horizontal="center" vertical="center" wrapText="1"/>
    </xf>
    <xf numFmtId="164" fontId="2" fillId="2" borderId="16" xfId="0" applyNumberFormat="1" applyFont="1" applyFill="1" applyBorder="1" applyAlignment="1">
      <alignment horizontal="center" vertical="center" wrapText="1"/>
    </xf>
    <xf numFmtId="164" fontId="3" fillId="2" borderId="16" xfId="0" applyNumberFormat="1" applyFont="1" applyFill="1" applyBorder="1" applyAlignment="1">
      <alignment horizontal="right" wrapText="1"/>
    </xf>
    <xf numFmtId="0" fontId="3" fillId="2" borderId="9" xfId="0" applyFont="1" applyFill="1" applyBorder="1" applyAlignment="1">
      <alignment horizontal="left" wrapText="1"/>
    </xf>
    <xf numFmtId="164" fontId="3" fillId="2" borderId="10" xfId="0" applyNumberFormat="1" applyFont="1" applyFill="1" applyBorder="1" applyAlignment="1">
      <alignment horizontal="right" wrapText="1"/>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164" fontId="8" fillId="2" borderId="0" xfId="0" applyNumberFormat="1" applyFont="1" applyFill="1" applyAlignment="1">
      <alignment vertical="center" wrapText="1"/>
    </xf>
    <xf numFmtId="2" fontId="3" fillId="2" borderId="8" xfId="0" applyNumberFormat="1" applyFont="1" applyFill="1" applyBorder="1" applyAlignment="1">
      <alignment vertical="center" wrapText="1"/>
    </xf>
    <xf numFmtId="2" fontId="2" fillId="2" borderId="9" xfId="0" applyNumberFormat="1" applyFont="1" applyFill="1" applyBorder="1" applyAlignment="1">
      <alignment horizontal="left" vertical="center" wrapText="1"/>
    </xf>
    <xf numFmtId="2" fontId="2" fillId="2" borderId="9" xfId="0" applyNumberFormat="1"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right" wrapText="1"/>
    </xf>
    <xf numFmtId="1" fontId="3" fillId="2" borderId="8" xfId="0" applyNumberFormat="1" applyFont="1" applyFill="1" applyBorder="1" applyAlignment="1">
      <alignment horizontal="center" vertical="center" wrapText="1"/>
    </xf>
    <xf numFmtId="0" fontId="3" fillId="2" borderId="7" xfId="0" applyFont="1" applyFill="1" applyBorder="1" applyAlignment="1">
      <alignment vertical="center" wrapText="1"/>
    </xf>
    <xf numFmtId="164" fontId="2" fillId="2" borderId="29" xfId="0" applyNumberFormat="1" applyFont="1" applyFill="1" applyBorder="1" applyAlignment="1">
      <alignment horizontal="right" vertical="center" wrapText="1"/>
    </xf>
    <xf numFmtId="0" fontId="8" fillId="0" borderId="0" xfId="0" applyFont="1" applyAlignment="1">
      <alignment horizontal="center" vertical="center" wrapText="1"/>
    </xf>
    <xf numFmtId="0" fontId="2" fillId="0" borderId="0" xfId="0" applyFont="1" applyAlignment="1" applyProtection="1">
      <alignment horizontal="left" vertical="top" wrapText="1"/>
      <protection locked="0"/>
    </xf>
    <xf numFmtId="164" fontId="8" fillId="0" borderId="0" xfId="0" applyNumberFormat="1" applyFont="1" applyAlignment="1">
      <alignment vertical="center" wrapText="1"/>
    </xf>
    <xf numFmtId="0" fontId="3" fillId="2" borderId="6" xfId="0" applyFont="1" applyFill="1" applyBorder="1" applyAlignment="1">
      <alignment horizontal="center" vertical="center" wrapText="1"/>
    </xf>
    <xf numFmtId="164" fontId="3" fillId="2" borderId="25" xfId="0" applyNumberFormat="1" applyFont="1" applyFill="1" applyBorder="1" applyAlignment="1">
      <alignment horizontal="right" wrapText="1"/>
    </xf>
    <xf numFmtId="0" fontId="3" fillId="2" borderId="7" xfId="0" applyFont="1" applyFill="1" applyBorder="1" applyAlignment="1">
      <alignment horizontal="right" wrapText="1"/>
    </xf>
    <xf numFmtId="0" fontId="2" fillId="2" borderId="17" xfId="0" applyFont="1" applyFill="1" applyBorder="1" applyAlignment="1">
      <alignment horizontal="center" vertical="center" wrapText="1"/>
    </xf>
    <xf numFmtId="164" fontId="3" fillId="2" borderId="24" xfId="0" applyNumberFormat="1" applyFont="1" applyFill="1" applyBorder="1" applyAlignment="1">
      <alignment horizontal="right" wrapText="1"/>
    </xf>
    <xf numFmtId="164" fontId="3" fillId="2" borderId="26" xfId="0" applyNumberFormat="1" applyFont="1" applyFill="1" applyBorder="1" applyAlignment="1">
      <alignment horizontal="right"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left" vertical="top" wrapText="1"/>
    </xf>
    <xf numFmtId="3" fontId="5" fillId="2" borderId="0" xfId="0" applyNumberFormat="1" applyFont="1" applyFill="1" applyAlignment="1">
      <alignment vertical="center" wrapText="1"/>
    </xf>
    <xf numFmtId="3" fontId="2" fillId="2" borderId="15"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left" wrapText="1"/>
    </xf>
    <xf numFmtId="0" fontId="3" fillId="2" borderId="12" xfId="0" applyFont="1" applyFill="1" applyBorder="1" applyAlignment="1">
      <alignment horizontal="right" wrapText="1"/>
    </xf>
    <xf numFmtId="164" fontId="3" fillId="2" borderId="13" xfId="0" applyNumberFormat="1" applyFont="1" applyFill="1" applyBorder="1" applyAlignment="1">
      <alignment horizontal="right" wrapText="1"/>
    </xf>
    <xf numFmtId="0" fontId="2" fillId="2" borderId="35" xfId="0" applyFont="1" applyFill="1" applyBorder="1" applyAlignment="1">
      <alignment vertical="center" wrapText="1"/>
    </xf>
    <xf numFmtId="164" fontId="2" fillId="2" borderId="38" xfId="0" applyNumberFormat="1" applyFont="1" applyFill="1" applyBorder="1" applyAlignment="1">
      <alignment horizontal="right" vertical="center" wrapText="1"/>
    </xf>
    <xf numFmtId="3" fontId="3" fillId="2" borderId="7" xfId="0" applyNumberFormat="1" applyFont="1" applyFill="1" applyBorder="1" applyAlignment="1">
      <alignment horizontal="right" wrapText="1"/>
    </xf>
    <xf numFmtId="164" fontId="2" fillId="2" borderId="29" xfId="0" applyNumberFormat="1" applyFont="1" applyFill="1" applyBorder="1" applyAlignment="1">
      <alignment horizontal="right" wrapText="1"/>
    </xf>
    <xf numFmtId="164" fontId="3" fillId="2" borderId="29" xfId="0" applyNumberFormat="1" applyFont="1" applyFill="1" applyBorder="1" applyAlignment="1">
      <alignment horizontal="right" wrapText="1"/>
    </xf>
    <xf numFmtId="0" fontId="8" fillId="2" borderId="27" xfId="0" applyFont="1" applyFill="1" applyBorder="1" applyAlignment="1">
      <alignment horizontal="center" vertical="center" wrapText="1"/>
    </xf>
    <xf numFmtId="2" fontId="2" fillId="2" borderId="0" xfId="0" applyNumberFormat="1" applyFont="1" applyFill="1" applyAlignment="1">
      <alignment horizontal="left" vertical="center" wrapText="1"/>
    </xf>
    <xf numFmtId="3" fontId="8" fillId="2" borderId="0" xfId="0" applyNumberFormat="1" applyFont="1" applyFill="1" applyAlignment="1">
      <alignment horizontal="right" vertical="center" wrapText="1"/>
    </xf>
    <xf numFmtId="164" fontId="2" fillId="2" borderId="10" xfId="0" applyNumberFormat="1" applyFont="1" applyFill="1" applyBorder="1" applyAlignment="1">
      <alignment horizontal="right" wrapText="1"/>
    </xf>
    <xf numFmtId="3" fontId="2" fillId="2" borderId="9" xfId="0" applyNumberFormat="1" applyFont="1" applyFill="1" applyBorder="1" applyAlignment="1">
      <alignment horizontal="right" vertical="center" wrapText="1"/>
    </xf>
    <xf numFmtId="164" fontId="2" fillId="2" borderId="10" xfId="0" applyNumberFormat="1" applyFont="1" applyFill="1" applyBorder="1" applyAlignment="1">
      <alignment horizontal="right" vertical="center" wrapText="1"/>
    </xf>
    <xf numFmtId="3" fontId="2" fillId="2" borderId="9" xfId="0" applyNumberFormat="1" applyFont="1" applyFill="1" applyBorder="1" applyAlignment="1">
      <alignment vertical="center" wrapText="1"/>
    </xf>
    <xf numFmtId="0" fontId="3" fillId="2" borderId="22" xfId="0" applyFont="1" applyFill="1" applyBorder="1" applyAlignment="1">
      <alignment vertical="center" wrapText="1"/>
    </xf>
    <xf numFmtId="2" fontId="2" fillId="2" borderId="23" xfId="0" applyNumberFormat="1" applyFont="1" applyFill="1" applyBorder="1" applyAlignment="1">
      <alignment horizontal="left" vertical="center" wrapText="1"/>
    </xf>
    <xf numFmtId="3" fontId="2" fillId="2" borderId="23" xfId="0" applyNumberFormat="1" applyFont="1" applyFill="1" applyBorder="1" applyAlignment="1">
      <alignment horizontal="left" vertical="center" wrapText="1"/>
    </xf>
    <xf numFmtId="164" fontId="2" fillId="2" borderId="29" xfId="0" applyNumberFormat="1" applyFont="1" applyFill="1" applyBorder="1" applyAlignment="1">
      <alignment vertical="center" wrapText="1"/>
    </xf>
    <xf numFmtId="164" fontId="3" fillId="2" borderId="0" xfId="0" applyNumberFormat="1" applyFont="1" applyFill="1" applyAlignment="1">
      <alignment vertical="center" wrapText="1"/>
    </xf>
    <xf numFmtId="3" fontId="8" fillId="0" borderId="0" xfId="0" applyNumberFormat="1" applyFont="1" applyAlignment="1">
      <alignment horizontal="right" vertical="center" wrapText="1"/>
    </xf>
    <xf numFmtId="164" fontId="2" fillId="2" borderId="0" xfId="0" applyNumberFormat="1" applyFont="1" applyFill="1" applyAlignment="1">
      <alignment vertical="center" wrapText="1"/>
    </xf>
    <xf numFmtId="0" fontId="2" fillId="2" borderId="6" xfId="0" applyFont="1" applyFill="1" applyBorder="1" applyAlignment="1">
      <alignment horizontal="center" vertical="center" wrapText="1"/>
    </xf>
    <xf numFmtId="2" fontId="2" fillId="2" borderId="7" xfId="0" applyNumberFormat="1" applyFont="1" applyFill="1" applyBorder="1" applyAlignment="1">
      <alignment horizontal="left" vertical="center" wrapText="1"/>
    </xf>
    <xf numFmtId="3" fontId="2" fillId="2" borderId="7" xfId="0" applyNumberFormat="1" applyFont="1" applyFill="1" applyBorder="1" applyAlignment="1">
      <alignment horizontal="left" vertical="center" wrapText="1"/>
    </xf>
    <xf numFmtId="164" fontId="2" fillId="2" borderId="25" xfId="0" applyNumberFormat="1" applyFont="1" applyFill="1" applyBorder="1" applyAlignment="1">
      <alignment horizontal="right" wrapText="1"/>
    </xf>
    <xf numFmtId="0" fontId="3" fillId="2" borderId="7" xfId="0" applyFont="1" applyFill="1" applyBorder="1" applyAlignment="1">
      <alignment horizontal="left" wrapText="1"/>
    </xf>
    <xf numFmtId="1" fontId="3" fillId="2" borderId="22"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2" fontId="3" fillId="0" borderId="9"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5" fillId="0" borderId="0" xfId="0" applyFont="1" applyAlignment="1">
      <alignment vertical="center" wrapText="1"/>
    </xf>
    <xf numFmtId="0" fontId="2" fillId="0" borderId="15" xfId="0"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3" fillId="0" borderId="12" xfId="0" applyFont="1" applyBorder="1" applyAlignment="1">
      <alignment horizontal="center" wrapText="1"/>
    </xf>
    <xf numFmtId="0" fontId="2" fillId="0" borderId="34" xfId="0" applyFont="1" applyBorder="1" applyAlignment="1">
      <alignment vertical="center" wrapText="1"/>
    </xf>
    <xf numFmtId="49" fontId="3" fillId="0" borderId="2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2" fontId="3" fillId="0" borderId="9" xfId="0" applyNumberFormat="1" applyFont="1" applyBorder="1" applyAlignment="1">
      <alignment vertical="center" wrapText="1"/>
    </xf>
    <xf numFmtId="0" fontId="3" fillId="0" borderId="9" xfId="0" applyFont="1" applyBorder="1" applyAlignment="1">
      <alignment vertical="center" wrapText="1"/>
    </xf>
    <xf numFmtId="0" fontId="3" fillId="0" borderId="23" xfId="0" applyFont="1" applyBorder="1" applyAlignment="1">
      <alignment vertical="center" wrapText="1"/>
    </xf>
    <xf numFmtId="0" fontId="3" fillId="2" borderId="12" xfId="0" applyFont="1" applyFill="1" applyBorder="1" applyAlignment="1">
      <alignment vertical="center" wrapText="1"/>
    </xf>
    <xf numFmtId="4" fontId="5" fillId="2" borderId="0" xfId="0" applyNumberFormat="1" applyFont="1" applyFill="1" applyAlignment="1">
      <alignment vertical="center" wrapText="1"/>
    </xf>
    <xf numFmtId="4" fontId="2" fillId="2" borderId="15" xfId="0" applyNumberFormat="1" applyFont="1" applyFill="1" applyBorder="1" applyAlignment="1">
      <alignment horizontal="center" vertical="center" wrapText="1"/>
    </xf>
    <xf numFmtId="4" fontId="3" fillId="2" borderId="7" xfId="0" applyNumberFormat="1" applyFont="1" applyFill="1" applyBorder="1" applyAlignment="1">
      <alignment horizontal="right" wrapText="1"/>
    </xf>
    <xf numFmtId="4" fontId="3" fillId="2" borderId="9" xfId="0" applyNumberFormat="1" applyFont="1" applyFill="1" applyBorder="1" applyAlignment="1">
      <alignment horizontal="right" wrapText="1"/>
    </xf>
    <xf numFmtId="4" fontId="3" fillId="2" borderId="12" xfId="0" applyNumberFormat="1" applyFont="1" applyFill="1" applyBorder="1" applyAlignment="1">
      <alignment horizontal="right" wrapText="1"/>
    </xf>
    <xf numFmtId="4" fontId="9" fillId="2" borderId="0" xfId="0" applyNumberFormat="1" applyFont="1" applyFill="1" applyAlignment="1">
      <alignment horizontal="center" vertical="center" wrapText="1"/>
    </xf>
    <xf numFmtId="4" fontId="2" fillId="2" borderId="7" xfId="0" applyNumberFormat="1" applyFont="1" applyFill="1" applyBorder="1" applyAlignment="1">
      <alignment horizontal="left" vertical="center" wrapText="1"/>
    </xf>
    <xf numFmtId="4" fontId="2" fillId="2" borderId="9" xfId="0" applyNumberFormat="1" applyFont="1" applyFill="1" applyBorder="1" applyAlignment="1">
      <alignment horizontal="left" vertical="center" wrapText="1"/>
    </xf>
    <xf numFmtId="4" fontId="2" fillId="2" borderId="9" xfId="0" applyNumberFormat="1" applyFont="1" applyFill="1" applyBorder="1" applyAlignment="1">
      <alignment vertical="center" wrapText="1"/>
    </xf>
    <xf numFmtId="4" fontId="2" fillId="2" borderId="23" xfId="0" applyNumberFormat="1" applyFont="1" applyFill="1" applyBorder="1" applyAlignment="1">
      <alignment horizontal="left" vertical="center" wrapText="1"/>
    </xf>
    <xf numFmtId="4" fontId="9" fillId="0" borderId="0" xfId="0" applyNumberFormat="1" applyFont="1" applyAlignment="1">
      <alignment horizontal="center" vertical="center" wrapText="1"/>
    </xf>
    <xf numFmtId="0" fontId="2" fillId="0" borderId="9" xfId="0" applyFont="1" applyBorder="1" applyAlignment="1">
      <alignment horizontal="center" vertical="center" wrapText="1"/>
    </xf>
    <xf numFmtId="0" fontId="2" fillId="2" borderId="9" xfId="0"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1" fontId="2" fillId="2" borderId="10" xfId="0" applyNumberFormat="1" applyFont="1" applyFill="1" applyBorder="1" applyAlignment="1">
      <alignment horizontal="center" vertical="center" wrapText="1"/>
    </xf>
    <xf numFmtId="0" fontId="2" fillId="0" borderId="37" xfId="0" applyFont="1" applyBorder="1" applyAlignment="1">
      <alignment horizontal="center" vertical="center" wrapText="1"/>
    </xf>
    <xf numFmtId="4" fontId="3" fillId="2" borderId="44" xfId="0" applyNumberFormat="1" applyFont="1" applyFill="1" applyBorder="1" applyAlignment="1">
      <alignment vertical="center" wrapText="1"/>
    </xf>
    <xf numFmtId="0" fontId="3" fillId="2" borderId="37" xfId="0" applyFont="1" applyFill="1" applyBorder="1" applyAlignment="1">
      <alignment vertical="center" wrapText="1"/>
    </xf>
    <xf numFmtId="4" fontId="7" fillId="2" borderId="1" xfId="0" applyNumberFormat="1" applyFont="1" applyFill="1" applyBorder="1" applyAlignment="1">
      <alignment horizontal="right" wrapText="1"/>
    </xf>
    <xf numFmtId="164" fontId="3" fillId="2" borderId="2" xfId="0" applyNumberFormat="1" applyFont="1" applyFill="1" applyBorder="1" applyAlignment="1">
      <alignment horizontal="right" vertical="center" wrapText="1"/>
    </xf>
    <xf numFmtId="3" fontId="7" fillId="2" borderId="45" xfId="0" applyNumberFormat="1" applyFont="1" applyFill="1" applyBorder="1" applyAlignment="1">
      <alignment horizontal="right" wrapText="1"/>
    </xf>
    <xf numFmtId="0" fontId="7" fillId="0" borderId="45" xfId="0" applyFont="1" applyBorder="1" applyAlignment="1">
      <alignment horizontal="right" wrapText="1"/>
    </xf>
    <xf numFmtId="0" fontId="7" fillId="2" borderId="14" xfId="0" applyFont="1" applyFill="1" applyBorder="1" applyAlignment="1">
      <alignment horizontal="right" wrapText="1"/>
    </xf>
    <xf numFmtId="0" fontId="3" fillId="2" borderId="45" xfId="0" applyFont="1" applyFill="1" applyBorder="1" applyAlignment="1">
      <alignment horizontal="right" wrapText="1"/>
    </xf>
    <xf numFmtId="4" fontId="3" fillId="2" borderId="15" xfId="0" applyNumberFormat="1" applyFont="1" applyFill="1" applyBorder="1" applyAlignment="1">
      <alignment horizontal="right" wrapText="1"/>
    </xf>
    <xf numFmtId="0" fontId="5" fillId="2" borderId="30" xfId="0" applyFont="1" applyFill="1" applyBorder="1" applyAlignment="1">
      <alignment vertical="center" wrapText="1"/>
    </xf>
    <xf numFmtId="37" fontId="10" fillId="0" borderId="0" xfId="0" applyNumberFormat="1" applyFont="1"/>
    <xf numFmtId="164" fontId="4" fillId="0" borderId="7" xfId="0" applyNumberFormat="1" applyFont="1" applyBorder="1" applyAlignment="1">
      <alignment horizontal="center"/>
    </xf>
    <xf numFmtId="164" fontId="4" fillId="0" borderId="25" xfId="0" applyNumberFormat="1" applyFont="1" applyBorder="1" applyAlignment="1">
      <alignment horizontal="center"/>
    </xf>
    <xf numFmtId="0" fontId="18" fillId="2" borderId="0" xfId="0" applyFont="1" applyFill="1" applyAlignment="1">
      <alignment wrapText="1"/>
    </xf>
    <xf numFmtId="0" fontId="18" fillId="0" borderId="0" xfId="0" applyFont="1" applyAlignment="1">
      <alignment wrapText="1"/>
    </xf>
    <xf numFmtId="0" fontId="3" fillId="2" borderId="15" xfId="0" applyFont="1" applyFill="1" applyBorder="1" applyAlignment="1">
      <alignment horizontal="right" wrapText="1"/>
    </xf>
    <xf numFmtId="0" fontId="20" fillId="2" borderId="0" xfId="0" applyFont="1" applyFill="1"/>
    <xf numFmtId="0" fontId="18" fillId="2" borderId="0" xfId="0" applyFont="1" applyFill="1"/>
    <xf numFmtId="0" fontId="18" fillId="0" borderId="0" xfId="0" applyFont="1"/>
    <xf numFmtId="0" fontId="11" fillId="0" borderId="0" xfId="0" applyFont="1"/>
    <xf numFmtId="0" fontId="21" fillId="0" borderId="0" xfId="0" applyFont="1" applyAlignment="1">
      <alignment wrapText="1"/>
    </xf>
    <xf numFmtId="0" fontId="21" fillId="2" borderId="0" xfId="0" applyFont="1" applyFill="1" applyAlignment="1">
      <alignment wrapText="1"/>
    </xf>
    <xf numFmtId="0" fontId="2" fillId="2" borderId="14" xfId="0" applyFont="1" applyFill="1" applyBorder="1" applyAlignment="1">
      <alignment horizontal="right" wrapText="1"/>
    </xf>
    <xf numFmtId="0" fontId="3" fillId="0" borderId="46" xfId="0" applyFont="1" applyBorder="1" applyAlignment="1">
      <alignment horizontal="right" wrapText="1"/>
    </xf>
    <xf numFmtId="4" fontId="2" fillId="2" borderId="15" xfId="0" applyNumberFormat="1" applyFont="1" applyFill="1" applyBorder="1" applyAlignment="1">
      <alignment horizontal="right" wrapText="1"/>
    </xf>
    <xf numFmtId="3" fontId="2" fillId="2" borderId="15" xfId="0" applyNumberFormat="1" applyFont="1" applyFill="1" applyBorder="1" applyAlignment="1">
      <alignment horizontal="right" wrapText="1"/>
    </xf>
    <xf numFmtId="0" fontId="22" fillId="0" borderId="0" xfId="0" applyFont="1"/>
    <xf numFmtId="4" fontId="7" fillId="2" borderId="15" xfId="0" applyNumberFormat="1" applyFont="1" applyFill="1" applyBorder="1" applyAlignment="1">
      <alignment horizontal="right" wrapText="1"/>
    </xf>
    <xf numFmtId="0" fontId="2" fillId="0" borderId="15" xfId="0" applyFont="1" applyBorder="1" applyAlignment="1">
      <alignment horizontal="right" wrapText="1"/>
    </xf>
    <xf numFmtId="3" fontId="21" fillId="2" borderId="44" xfId="0" applyNumberFormat="1" applyFont="1" applyFill="1" applyBorder="1" applyAlignment="1">
      <alignment wrapText="1"/>
    </xf>
    <xf numFmtId="0" fontId="21" fillId="2" borderId="10" xfId="0" applyFont="1" applyFill="1" applyBorder="1" applyAlignment="1">
      <alignment wrapText="1"/>
    </xf>
    <xf numFmtId="0" fontId="3" fillId="2" borderId="14" xfId="0" applyFont="1" applyFill="1" applyBorder="1" applyAlignment="1">
      <alignment horizontal="center" vertical="center" wrapText="1"/>
    </xf>
    <xf numFmtId="0" fontId="3" fillId="0" borderId="15" xfId="0" applyFont="1" applyBorder="1" applyAlignment="1">
      <alignment horizontal="center" vertical="center" wrapText="1"/>
    </xf>
    <xf numFmtId="0" fontId="8" fillId="2" borderId="45" xfId="0" applyFont="1" applyFill="1" applyBorder="1" applyAlignment="1">
      <alignment vertical="top" wrapText="1"/>
    </xf>
    <xf numFmtId="4" fontId="8" fillId="2" borderId="15" xfId="0" applyNumberFormat="1" applyFont="1" applyFill="1" applyBorder="1" applyAlignment="1">
      <alignment vertical="top" wrapText="1"/>
    </xf>
    <xf numFmtId="3" fontId="8" fillId="2" borderId="15" xfId="0" applyNumberFormat="1" applyFont="1" applyFill="1" applyBorder="1" applyAlignment="1">
      <alignment vertical="top" wrapText="1"/>
    </xf>
    <xf numFmtId="0" fontId="8" fillId="2" borderId="16" xfId="0" applyFont="1" applyFill="1" applyBorder="1" applyAlignment="1">
      <alignment vertical="top" wrapText="1"/>
    </xf>
    <xf numFmtId="0" fontId="2" fillId="2" borderId="27" xfId="0" applyFont="1" applyFill="1" applyBorder="1" applyAlignment="1">
      <alignment horizontal="right"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wrapText="1"/>
    </xf>
    <xf numFmtId="0" fontId="2" fillId="0" borderId="7"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18" fillId="0" borderId="51" xfId="0" applyFont="1" applyBorder="1"/>
    <xf numFmtId="164" fontId="2" fillId="2" borderId="31" xfId="0" applyNumberFormat="1" applyFont="1" applyFill="1" applyBorder="1" applyAlignment="1">
      <alignment horizontal="right" vertical="center" wrapText="1"/>
    </xf>
    <xf numFmtId="0" fontId="19" fillId="2" borderId="0" xfId="0" applyFont="1" applyFill="1"/>
    <xf numFmtId="164" fontId="4" fillId="0" borderId="31" xfId="0" applyNumberFormat="1" applyFont="1" applyBorder="1" applyAlignment="1">
      <alignment horizontal="right" vertical="center"/>
    </xf>
    <xf numFmtId="165" fontId="0" fillId="0" borderId="0" xfId="0" applyNumberFormat="1"/>
    <xf numFmtId="49" fontId="3" fillId="2" borderId="9" xfId="0" applyNumberFormat="1" applyFont="1" applyFill="1" applyBorder="1" applyAlignment="1">
      <alignment horizontal="center" vertical="center" wrapText="1"/>
    </xf>
    <xf numFmtId="164" fontId="3" fillId="2" borderId="9" xfId="0" applyNumberFormat="1" applyFont="1" applyFill="1" applyBorder="1" applyAlignment="1">
      <alignment horizontal="right" wrapText="1"/>
    </xf>
    <xf numFmtId="43" fontId="3" fillId="2" borderId="9" xfId="0" applyNumberFormat="1" applyFont="1" applyFill="1" applyBorder="1" applyAlignment="1">
      <alignment horizontal="right" wrapText="1"/>
    </xf>
    <xf numFmtId="0" fontId="3" fillId="2" borderId="23" xfId="0" applyFont="1" applyFill="1" applyBorder="1" applyAlignment="1">
      <alignment vertical="center" wrapText="1"/>
    </xf>
    <xf numFmtId="0" fontId="2" fillId="2" borderId="15" xfId="0" applyFont="1" applyFill="1" applyBorder="1" applyAlignment="1">
      <alignment horizontal="right" wrapText="1"/>
    </xf>
    <xf numFmtId="3" fontId="2" fillId="2" borderId="45" xfId="0" applyNumberFormat="1" applyFont="1" applyFill="1" applyBorder="1" applyAlignment="1">
      <alignment horizontal="right" wrapText="1"/>
    </xf>
    <xf numFmtId="4" fontId="2" fillId="2" borderId="9" xfId="0" applyNumberFormat="1" applyFont="1" applyFill="1" applyBorder="1" applyAlignment="1">
      <alignment horizontal="right" wrapText="1"/>
    </xf>
    <xf numFmtId="3" fontId="2" fillId="2" borderId="9" xfId="0" applyNumberFormat="1" applyFont="1" applyFill="1" applyBorder="1" applyAlignment="1">
      <alignment horizontal="right" wrapText="1"/>
    </xf>
    <xf numFmtId="164" fontId="2" fillId="2" borderId="16" xfId="0" applyNumberFormat="1" applyFont="1" applyFill="1" applyBorder="1" applyAlignment="1">
      <alignment horizontal="right" vertical="center" wrapText="1"/>
    </xf>
    <xf numFmtId="0" fontId="5" fillId="2" borderId="5" xfId="0" applyFont="1" applyFill="1" applyBorder="1" applyAlignment="1">
      <alignment vertical="center" wrapText="1"/>
    </xf>
    <xf numFmtId="0" fontId="2" fillId="2" borderId="1" xfId="0" applyFont="1" applyFill="1" applyBorder="1" applyAlignment="1">
      <alignment horizontal="right" wrapText="1"/>
    </xf>
    <xf numFmtId="0" fontId="2" fillId="2" borderId="36" xfId="0" applyFont="1" applyFill="1" applyBorder="1" applyAlignment="1">
      <alignment horizontal="right" wrapText="1"/>
    </xf>
    <xf numFmtId="0" fontId="0" fillId="0" borderId="51" xfId="0" applyBorder="1"/>
    <xf numFmtId="164" fontId="2" fillId="0" borderId="7" xfId="0" applyNumberFormat="1" applyFont="1" applyBorder="1" applyAlignment="1">
      <alignment wrapText="1"/>
    </xf>
    <xf numFmtId="37" fontId="10" fillId="0" borderId="0" xfId="0" applyNumberFormat="1" applyFont="1" applyAlignment="1">
      <alignment horizontal="left"/>
    </xf>
    <xf numFmtId="0" fontId="25" fillId="0" borderId="0" xfId="0" applyFont="1" applyAlignment="1">
      <alignment vertical="top" wrapText="1"/>
    </xf>
    <xf numFmtId="164" fontId="0" fillId="0" borderId="0" xfId="0" applyNumberFormat="1" applyAlignment="1">
      <alignment horizontal="left"/>
    </xf>
    <xf numFmtId="0" fontId="11" fillId="0" borderId="51" xfId="0" applyFont="1" applyBorder="1" applyAlignment="1">
      <alignment wrapText="1"/>
    </xf>
    <xf numFmtId="165" fontId="11" fillId="2" borderId="0" xfId="0" applyNumberFormat="1" applyFont="1" applyFill="1" applyAlignment="1">
      <alignment wrapText="1"/>
    </xf>
    <xf numFmtId="0" fontId="20" fillId="0" borderId="0" xfId="0" applyFont="1" applyAlignment="1">
      <alignment wrapText="1"/>
    </xf>
    <xf numFmtId="4" fontId="18" fillId="0" borderId="0" xfId="0" applyNumberFormat="1" applyFont="1"/>
    <xf numFmtId="0" fontId="18" fillId="2" borderId="51" xfId="0" applyFont="1" applyFill="1" applyBorder="1"/>
    <xf numFmtId="0" fontId="2" fillId="2" borderId="30" xfId="0" applyFont="1" applyFill="1" applyBorder="1" applyAlignment="1">
      <alignment horizontal="center" vertical="center" wrapText="1"/>
    </xf>
    <xf numFmtId="0" fontId="2" fillId="2" borderId="0" xfId="0" applyFont="1" applyFill="1" applyAlignment="1">
      <alignment horizontal="center" vertical="center" wrapText="1"/>
    </xf>
    <xf numFmtId="0" fontId="19" fillId="2" borderId="0" xfId="0" applyFont="1" applyFill="1" applyAlignment="1">
      <alignment wrapText="1"/>
    </xf>
    <xf numFmtId="0" fontId="3" fillId="2" borderId="9" xfId="0" applyFont="1" applyFill="1" applyBorder="1" applyAlignment="1">
      <alignment horizontal="center" vertical="center" wrapText="1"/>
    </xf>
    <xf numFmtId="2" fontId="3" fillId="2" borderId="9"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1" fontId="2" fillId="2" borderId="23" xfId="0" applyNumberFormat="1" applyFont="1" applyFill="1" applyBorder="1" applyAlignment="1">
      <alignment horizontal="center" vertical="center" wrapText="1"/>
    </xf>
    <xf numFmtId="1" fontId="2" fillId="2" borderId="24" xfId="0" applyNumberFormat="1"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3" fillId="2" borderId="57" xfId="0" applyFont="1" applyFill="1" applyBorder="1" applyAlignment="1">
      <alignment vertical="center" wrapText="1"/>
    </xf>
    <xf numFmtId="0" fontId="3" fillId="2" borderId="21" xfId="0" applyFont="1" applyFill="1" applyBorder="1" applyAlignment="1">
      <alignment vertical="center" wrapText="1"/>
    </xf>
    <xf numFmtId="0" fontId="3" fillId="2" borderId="47" xfId="0" applyFont="1" applyFill="1" applyBorder="1" applyAlignment="1">
      <alignment vertical="center" wrapText="1"/>
    </xf>
    <xf numFmtId="49" fontId="3" fillId="2" borderId="15" xfId="0" applyNumberFormat="1" applyFont="1" applyFill="1" applyBorder="1" applyAlignment="1">
      <alignment horizontal="center" vertical="center" wrapText="1"/>
    </xf>
    <xf numFmtId="0" fontId="3" fillId="2" borderId="15" xfId="0" applyFont="1" applyFill="1" applyBorder="1" applyAlignment="1">
      <alignment horizontal="left" wrapText="1"/>
    </xf>
    <xf numFmtId="0" fontId="8" fillId="2" borderId="15" xfId="0" applyFont="1" applyFill="1" applyBorder="1" applyAlignment="1">
      <alignment horizontal="right" wrapText="1"/>
    </xf>
    <xf numFmtId="164" fontId="3" fillId="2" borderId="15" xfId="0" applyNumberFormat="1" applyFont="1" applyFill="1" applyBorder="1" applyAlignment="1">
      <alignment horizontal="right" wrapText="1"/>
    </xf>
    <xf numFmtId="0" fontId="8" fillId="2" borderId="9" xfId="0" applyFont="1" applyFill="1" applyBorder="1" applyAlignment="1">
      <alignment horizontal="right" wrapText="1"/>
    </xf>
    <xf numFmtId="0" fontId="8" fillId="2" borderId="12" xfId="0" applyFont="1" applyFill="1" applyBorder="1" applyAlignment="1">
      <alignment horizontal="right" wrapText="1"/>
    </xf>
    <xf numFmtId="164" fontId="3" fillId="2" borderId="12" xfId="0" applyNumberFormat="1" applyFont="1" applyFill="1" applyBorder="1" applyAlignment="1">
      <alignment horizontal="right" wrapText="1"/>
    </xf>
    <xf numFmtId="0" fontId="2" fillId="2" borderId="34" xfId="0" applyFont="1" applyFill="1" applyBorder="1" applyAlignment="1">
      <alignment vertical="center" wrapText="1"/>
    </xf>
    <xf numFmtId="0" fontId="3" fillId="2" borderId="15" xfId="0" applyFont="1" applyFill="1" applyBorder="1" applyAlignment="1">
      <alignment vertical="center" wrapText="1"/>
    </xf>
    <xf numFmtId="0" fontId="7" fillId="2" borderId="21" xfId="0" applyFont="1" applyFill="1" applyBorder="1" applyAlignment="1">
      <alignment horizontal="right" wrapText="1"/>
    </xf>
    <xf numFmtId="164" fontId="3" fillId="2" borderId="26" xfId="0" applyNumberFormat="1" applyFont="1" applyFill="1" applyBorder="1" applyAlignment="1">
      <alignment horizontal="right" vertical="center" wrapText="1"/>
    </xf>
    <xf numFmtId="49" fontId="3" fillId="2" borderId="12" xfId="0" applyNumberFormat="1" applyFont="1" applyFill="1" applyBorder="1" applyAlignment="1">
      <alignment horizontal="center" vertical="center" wrapText="1"/>
    </xf>
    <xf numFmtId="43" fontId="3" fillId="2" borderId="12" xfId="0" applyNumberFormat="1" applyFont="1" applyFill="1" applyBorder="1" applyAlignment="1">
      <alignment horizontal="right" wrapText="1"/>
    </xf>
    <xf numFmtId="0" fontId="3" fillId="2" borderId="19" xfId="0" applyFont="1" applyFill="1" applyBorder="1" applyAlignment="1">
      <alignment horizontal="right" wrapText="1"/>
    </xf>
    <xf numFmtId="164" fontId="2" fillId="2" borderId="58" xfId="0" applyNumberFormat="1" applyFont="1" applyFill="1" applyBorder="1" applyAlignment="1">
      <alignment horizontal="right" vertical="center" wrapText="1"/>
    </xf>
    <xf numFmtId="164" fontId="3" fillId="0" borderId="10" xfId="0" applyNumberFormat="1" applyFont="1" applyBorder="1" applyAlignment="1">
      <alignment horizontal="right" wrapText="1"/>
    </xf>
    <xf numFmtId="0" fontId="19" fillId="0" borderId="0" xfId="0" applyFont="1"/>
    <xf numFmtId="0" fontId="3" fillId="0" borderId="9" xfId="0" applyFont="1" applyBorder="1" applyAlignment="1">
      <alignment horizontal="right" wrapText="1"/>
    </xf>
    <xf numFmtId="0" fontId="26" fillId="0" borderId="0" xfId="0" applyFont="1" applyAlignment="1">
      <alignment wrapText="1"/>
    </xf>
    <xf numFmtId="43" fontId="3" fillId="0" borderId="9" xfId="0" applyNumberFormat="1" applyFont="1" applyBorder="1" applyAlignment="1">
      <alignment horizontal="right" wrapText="1"/>
    </xf>
    <xf numFmtId="164" fontId="3" fillId="0" borderId="9" xfId="0" applyNumberFormat="1" applyFont="1" applyBorder="1" applyAlignment="1">
      <alignment horizontal="right" wrapText="1"/>
    </xf>
    <xf numFmtId="0" fontId="19" fillId="0" borderId="0" xfId="0" applyFont="1" applyAlignment="1">
      <alignment wrapText="1"/>
    </xf>
    <xf numFmtId="0" fontId="3" fillId="2" borderId="27" xfId="0" applyFont="1" applyFill="1" applyBorder="1" applyAlignment="1">
      <alignment wrapText="1"/>
    </xf>
    <xf numFmtId="0" fontId="3" fillId="2" borderId="21" xfId="0" applyFont="1" applyFill="1" applyBorder="1" applyAlignment="1">
      <alignment wrapText="1"/>
    </xf>
    <xf numFmtId="3" fontId="3" fillId="2" borderId="8"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3" fontId="3" fillId="2" borderId="7" xfId="0" applyNumberFormat="1" applyFont="1" applyFill="1" applyBorder="1" applyAlignment="1">
      <alignment horizontal="right" wrapText="1"/>
    </xf>
    <xf numFmtId="164" fontId="3" fillId="2" borderId="7" xfId="0" applyNumberFormat="1" applyFont="1" applyFill="1" applyBorder="1" applyAlignment="1">
      <alignment horizontal="right" wrapText="1"/>
    </xf>
    <xf numFmtId="0" fontId="3" fillId="2" borderId="23" xfId="0" applyFont="1" applyFill="1" applyBorder="1" applyAlignment="1">
      <alignment horizontal="center" vertical="center" wrapText="1"/>
    </xf>
    <xf numFmtId="43" fontId="3" fillId="2" borderId="23" xfId="0" applyNumberFormat="1" applyFont="1" applyFill="1" applyBorder="1" applyAlignment="1">
      <alignment horizontal="right" wrapText="1"/>
    </xf>
    <xf numFmtId="164" fontId="3" fillId="2" borderId="23" xfId="0" applyNumberFormat="1" applyFont="1" applyFill="1" applyBorder="1" applyAlignment="1">
      <alignment horizontal="right" wrapText="1"/>
    </xf>
    <xf numFmtId="3" fontId="3" fillId="2" borderId="11" xfId="0" applyNumberFormat="1" applyFont="1" applyFill="1" applyBorder="1" applyAlignment="1">
      <alignment horizontal="center" vertical="center" wrapText="1"/>
    </xf>
    <xf numFmtId="2" fontId="2" fillId="2" borderId="21" xfId="0" applyNumberFormat="1" applyFont="1" applyFill="1" applyBorder="1" applyAlignment="1">
      <alignment horizontal="left" vertical="center" wrapText="1"/>
    </xf>
    <xf numFmtId="1" fontId="8" fillId="2" borderId="0" xfId="0" applyNumberFormat="1" applyFont="1" applyFill="1" applyAlignment="1">
      <alignment horizontal="right" vertical="center" wrapText="1"/>
    </xf>
    <xf numFmtId="167" fontId="27" fillId="2" borderId="0" xfId="0" applyNumberFormat="1" applyFont="1" applyFill="1" applyAlignment="1">
      <alignment horizontal="center"/>
    </xf>
    <xf numFmtId="0" fontId="3" fillId="2" borderId="19" xfId="0" applyFont="1" applyFill="1" applyBorder="1" applyAlignment="1">
      <alignment horizontal="center" vertical="center" wrapText="1"/>
    </xf>
    <xf numFmtId="164" fontId="3" fillId="2" borderId="58" xfId="0" applyNumberFormat="1" applyFont="1" applyFill="1" applyBorder="1" applyAlignment="1">
      <alignment vertical="center" wrapText="1"/>
    </xf>
    <xf numFmtId="2" fontId="2" fillId="2" borderId="15" xfId="0" applyNumberFormat="1" applyFont="1" applyFill="1" applyBorder="1" applyAlignment="1">
      <alignment horizontal="left" vertical="center" wrapText="1"/>
    </xf>
    <xf numFmtId="4" fontId="2" fillId="2" borderId="15" xfId="0" applyNumberFormat="1" applyFont="1" applyFill="1" applyBorder="1" applyAlignment="1">
      <alignment horizontal="left" vertical="center" wrapText="1"/>
    </xf>
    <xf numFmtId="164" fontId="3" fillId="2" borderId="16" xfId="0" applyNumberFormat="1" applyFont="1" applyFill="1" applyBorder="1" applyAlignment="1">
      <alignment vertical="center" wrapText="1"/>
    </xf>
    <xf numFmtId="1" fontId="2" fillId="2" borderId="9" xfId="0" applyNumberFormat="1" applyFont="1" applyFill="1" applyBorder="1" applyAlignment="1">
      <alignment horizontal="right" vertical="center" wrapText="1"/>
    </xf>
    <xf numFmtId="164" fontId="3" fillId="2" borderId="10" xfId="0" applyNumberFormat="1" applyFont="1" applyFill="1" applyBorder="1" applyAlignment="1">
      <alignment vertical="center" wrapText="1"/>
    </xf>
    <xf numFmtId="2" fontId="3" fillId="2" borderId="9" xfId="0" applyNumberFormat="1" applyFont="1" applyFill="1" applyBorder="1" applyAlignment="1">
      <alignment vertical="center" wrapText="1"/>
    </xf>
    <xf numFmtId="164" fontId="3" fillId="2" borderId="13" xfId="0" applyNumberFormat="1" applyFont="1" applyFill="1" applyBorder="1" applyAlignment="1">
      <alignment vertical="center" wrapText="1"/>
    </xf>
    <xf numFmtId="1" fontId="8" fillId="0" borderId="0" xfId="0" applyNumberFormat="1" applyFont="1" applyAlignment="1">
      <alignment horizontal="right" vertical="center" wrapText="1"/>
    </xf>
    <xf numFmtId="0" fontId="8" fillId="2" borderId="0" xfId="0" applyFont="1" applyFill="1"/>
    <xf numFmtId="0" fontId="21" fillId="2" borderId="0" xfId="0" applyFont="1" applyFill="1"/>
    <xf numFmtId="0" fontId="7" fillId="2" borderId="27" xfId="0" applyFont="1" applyFill="1" applyBorder="1" applyAlignment="1">
      <alignment horizontal="right" wrapText="1"/>
    </xf>
    <xf numFmtId="0" fontId="3" fillId="2" borderId="46" xfId="0" applyFont="1" applyFill="1" applyBorder="1" applyAlignment="1">
      <alignment vertical="center" wrapText="1"/>
    </xf>
    <xf numFmtId="0" fontId="3" fillId="2" borderId="1" xfId="0" applyFont="1" applyFill="1" applyBorder="1" applyAlignment="1">
      <alignment vertical="center" wrapText="1"/>
    </xf>
    <xf numFmtId="0" fontId="3" fillId="2" borderId="14" xfId="0" applyFont="1" applyFill="1" applyBorder="1" applyAlignment="1">
      <alignment wrapText="1"/>
    </xf>
    <xf numFmtId="0" fontId="3" fillId="2" borderId="15" xfId="0" applyFont="1" applyFill="1" applyBorder="1" applyAlignment="1">
      <alignment wrapText="1"/>
    </xf>
    <xf numFmtId="0" fontId="0" fillId="2" borderId="30" xfId="0" applyFill="1" applyBorder="1" applyAlignment="1">
      <alignment wrapText="1"/>
    </xf>
    <xf numFmtId="0" fontId="20" fillId="0" borderId="0" xfId="0" applyFont="1"/>
    <xf numFmtId="2" fontId="2" fillId="2" borderId="60" xfId="0" applyNumberFormat="1" applyFont="1" applyFill="1" applyBorder="1" applyAlignment="1">
      <alignment horizontal="left" vertical="center" wrapText="1"/>
    </xf>
    <xf numFmtId="0" fontId="3" fillId="2" borderId="44" xfId="0" applyFont="1" applyFill="1" applyBorder="1" applyAlignment="1">
      <alignment vertical="center" wrapText="1"/>
    </xf>
    <xf numFmtId="0" fontId="19" fillId="2" borderId="51" xfId="0" applyFont="1" applyFill="1" applyBorder="1"/>
    <xf numFmtId="0" fontId="3" fillId="2" borderId="50" xfId="0" applyFont="1" applyFill="1" applyBorder="1" applyAlignment="1">
      <alignment vertical="center" wrapText="1"/>
    </xf>
    <xf numFmtId="0" fontId="3" fillId="2" borderId="28" xfId="0" applyFont="1" applyFill="1" applyBorder="1" applyAlignment="1">
      <alignment vertical="center" wrapText="1"/>
    </xf>
    <xf numFmtId="2" fontId="2" fillId="2" borderId="6" xfId="0" applyNumberFormat="1" applyFont="1" applyFill="1" applyBorder="1" applyAlignment="1">
      <alignment horizontal="center" vertical="center" wrapText="1"/>
    </xf>
    <xf numFmtId="0" fontId="0" fillId="2" borderId="51" xfId="0" applyFill="1" applyBorder="1"/>
    <xf numFmtId="0" fontId="7" fillId="2" borderId="46" xfId="0" applyFont="1" applyFill="1" applyBorder="1" applyAlignment="1">
      <alignment horizontal="right" wrapText="1"/>
    </xf>
    <xf numFmtId="0" fontId="3" fillId="2" borderId="59" xfId="0" applyFont="1" applyFill="1" applyBorder="1" applyAlignment="1">
      <alignment horizontal="right" wrapText="1"/>
    </xf>
    <xf numFmtId="0" fontId="3" fillId="2" borderId="46" xfId="0" applyFont="1" applyFill="1" applyBorder="1" applyAlignment="1">
      <alignment wrapText="1"/>
    </xf>
    <xf numFmtId="0" fontId="3" fillId="2" borderId="22" xfId="0"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0" fontId="3" fillId="2" borderId="23" xfId="0" applyFont="1" applyFill="1" applyBorder="1" applyAlignment="1">
      <alignment horizontal="right" wrapText="1"/>
    </xf>
    <xf numFmtId="0" fontId="2" fillId="2" borderId="3" xfId="0" applyFont="1" applyFill="1" applyBorder="1" applyAlignment="1">
      <alignment horizontal="right" wrapText="1"/>
    </xf>
    <xf numFmtId="0" fontId="2" fillId="2" borderId="4" xfId="0" applyFont="1" applyFill="1" applyBorder="1" applyAlignment="1">
      <alignment horizontal="right" wrapText="1"/>
    </xf>
    <xf numFmtId="0" fontId="3" fillId="2" borderId="55" xfId="0" applyFont="1" applyFill="1" applyBorder="1" applyAlignment="1">
      <alignment wrapText="1"/>
    </xf>
    <xf numFmtId="0" fontId="3" fillId="2" borderId="56" xfId="0" applyFont="1" applyFill="1" applyBorder="1" applyAlignment="1">
      <alignment wrapText="1"/>
    </xf>
    <xf numFmtId="0" fontId="3" fillId="2" borderId="19" xfId="0" applyFont="1" applyFill="1" applyBorder="1" applyAlignment="1">
      <alignment wrapText="1"/>
    </xf>
    <xf numFmtId="4" fontId="2" fillId="2" borderId="0" xfId="0" applyNumberFormat="1" applyFont="1" applyFill="1" applyAlignment="1">
      <alignment horizontal="left" vertical="center" wrapText="1"/>
    </xf>
    <xf numFmtId="1" fontId="2" fillId="2" borderId="0" xfId="0" applyNumberFormat="1" applyFont="1" applyFill="1" applyAlignment="1">
      <alignment horizontal="left" vertical="center" wrapText="1"/>
    </xf>
    <xf numFmtId="1" fontId="2" fillId="2" borderId="9" xfId="0" applyNumberFormat="1" applyFont="1" applyFill="1" applyBorder="1" applyAlignment="1">
      <alignment horizontal="center" vertical="center" wrapText="1"/>
    </xf>
    <xf numFmtId="0" fontId="3" fillId="2" borderId="41" xfId="0" applyFont="1" applyFill="1" applyBorder="1" applyAlignment="1">
      <alignment vertical="center" wrapText="1"/>
    </xf>
    <xf numFmtId="0" fontId="3" fillId="0" borderId="23" xfId="0" applyFont="1" applyBorder="1" applyAlignment="1">
      <alignment vertical="top" wrapText="1"/>
    </xf>
    <xf numFmtId="0" fontId="3" fillId="0" borderId="23" xfId="0" applyFont="1" applyBorder="1" applyAlignment="1">
      <alignment horizontal="right" wrapText="1"/>
    </xf>
    <xf numFmtId="0" fontId="3" fillId="2" borderId="49" xfId="0" applyFont="1" applyFill="1" applyBorder="1" applyAlignment="1">
      <alignment vertical="center" wrapText="1"/>
    </xf>
    <xf numFmtId="0" fontId="3" fillId="2" borderId="60" xfId="0" applyFont="1" applyFill="1" applyBorder="1" applyAlignment="1">
      <alignment vertical="center" wrapText="1"/>
    </xf>
    <xf numFmtId="0" fontId="3" fillId="2" borderId="45" xfId="0" applyFont="1" applyFill="1" applyBorder="1" applyAlignment="1">
      <alignment vertical="center" wrapText="1"/>
    </xf>
    <xf numFmtId="0" fontId="21" fillId="0" borderId="0" xfId="0" applyFont="1"/>
    <xf numFmtId="0" fontId="8" fillId="2" borderId="15" xfId="0" applyFont="1" applyFill="1" applyBorder="1" applyAlignment="1">
      <alignment vertical="top" wrapText="1"/>
    </xf>
    <xf numFmtId="0" fontId="3" fillId="2" borderId="40" xfId="0" applyFont="1" applyFill="1" applyBorder="1" applyAlignment="1">
      <alignment horizontal="center" vertical="center" wrapText="1"/>
    </xf>
    <xf numFmtId="0" fontId="3" fillId="2" borderId="61" xfId="0" applyFont="1" applyFill="1" applyBorder="1" applyAlignment="1">
      <alignment vertical="center" wrapText="1"/>
    </xf>
    <xf numFmtId="0" fontId="8" fillId="2" borderId="7" xfId="0" applyFont="1" applyFill="1" applyBorder="1" applyAlignment="1">
      <alignment vertical="top" wrapText="1"/>
    </xf>
    <xf numFmtId="0" fontId="2" fillId="2" borderId="46" xfId="0" applyFont="1" applyFill="1" applyBorder="1" applyAlignment="1">
      <alignment horizontal="right" wrapText="1"/>
    </xf>
    <xf numFmtId="0" fontId="3" fillId="0" borderId="9" xfId="0" applyFont="1" applyBorder="1" applyAlignment="1">
      <alignment vertical="top" wrapText="1"/>
    </xf>
    <xf numFmtId="0" fontId="2" fillId="2" borderId="15" xfId="0" applyFont="1" applyFill="1" applyBorder="1" applyAlignment="1">
      <alignment horizontal="right" vertical="center" wrapText="1"/>
    </xf>
    <xf numFmtId="1" fontId="3" fillId="2" borderId="9" xfId="0" applyNumberFormat="1" applyFont="1" applyFill="1" applyBorder="1" applyAlignment="1">
      <alignment horizontal="center" vertical="center" wrapText="1"/>
    </xf>
    <xf numFmtId="0" fontId="3" fillId="2" borderId="7" xfId="0" applyFont="1" applyFill="1" applyBorder="1" applyAlignment="1">
      <alignment vertical="top" wrapText="1"/>
    </xf>
    <xf numFmtId="0" fontId="8" fillId="2" borderId="9" xfId="0" applyFont="1" applyFill="1" applyBorder="1" applyAlignment="1">
      <alignment vertical="top" wrapText="1"/>
    </xf>
    <xf numFmtId="1" fontId="3" fillId="2" borderId="7" xfId="0" applyNumberFormat="1" applyFont="1" applyFill="1" applyBorder="1" applyAlignment="1">
      <alignment horizontal="center" vertical="center" wrapText="1"/>
    </xf>
    <xf numFmtId="0" fontId="3" fillId="2" borderId="27" xfId="0" applyFont="1" applyFill="1" applyBorder="1" applyAlignment="1">
      <alignment horizontal="right" wrapText="1"/>
    </xf>
    <xf numFmtId="0" fontId="3" fillId="2" borderId="1" xfId="0" applyFont="1" applyFill="1" applyBorder="1" applyAlignment="1">
      <alignment horizontal="right" wrapText="1"/>
    </xf>
    <xf numFmtId="0" fontId="3" fillId="2" borderId="46" xfId="0" applyFont="1" applyFill="1" applyBorder="1" applyAlignment="1">
      <alignment horizontal="right" wrapText="1"/>
    </xf>
    <xf numFmtId="0" fontId="3" fillId="2" borderId="22" xfId="0" applyFont="1" applyFill="1" applyBorder="1" applyAlignment="1">
      <alignment horizontal="right" wrapText="1"/>
    </xf>
    <xf numFmtId="0" fontId="8" fillId="2" borderId="9" xfId="0" applyFont="1" applyFill="1" applyBorder="1" applyAlignment="1">
      <alignment horizontal="center" vertical="center" wrapText="1"/>
    </xf>
    <xf numFmtId="0" fontId="3" fillId="2" borderId="36" xfId="0" applyFont="1" applyFill="1" applyBorder="1" applyAlignment="1">
      <alignment horizontal="right" wrapText="1"/>
    </xf>
    <xf numFmtId="2" fontId="2" fillId="2" borderId="8" xfId="0" applyNumberFormat="1" applyFont="1" applyFill="1" applyBorder="1" applyAlignment="1">
      <alignment horizontal="center" vertical="center" wrapText="1"/>
    </xf>
    <xf numFmtId="4" fontId="3" fillId="2" borderId="9" xfId="0" applyNumberFormat="1" applyFont="1" applyFill="1" applyBorder="1" applyAlignment="1">
      <alignment vertical="center" wrapText="1"/>
    </xf>
    <xf numFmtId="0" fontId="2" fillId="2" borderId="21" xfId="0" applyFont="1" applyFill="1" applyBorder="1" applyAlignment="1">
      <alignment horizontal="right" wrapText="1"/>
    </xf>
    <xf numFmtId="164" fontId="2" fillId="2" borderId="16" xfId="0" applyNumberFormat="1" applyFont="1" applyFill="1" applyBorder="1" applyAlignment="1">
      <alignment horizontal="center" wrapText="1"/>
    </xf>
    <xf numFmtId="1" fontId="2" fillId="2" borderId="10" xfId="0" applyNumberFormat="1" applyFont="1" applyFill="1" applyBorder="1" applyAlignment="1">
      <alignment horizontal="center" wrapText="1"/>
    </xf>
    <xf numFmtId="164" fontId="2" fillId="2" borderId="38" xfId="0" applyNumberFormat="1" applyFont="1" applyFill="1" applyBorder="1" applyAlignment="1">
      <alignment horizontal="right" wrapText="1"/>
    </xf>
    <xf numFmtId="0" fontId="8" fillId="2" borderId="16" xfId="0" applyFont="1" applyFill="1" applyBorder="1" applyAlignment="1">
      <alignment wrapText="1"/>
    </xf>
    <xf numFmtId="164" fontId="2" fillId="2" borderId="31" xfId="0" applyNumberFormat="1" applyFont="1" applyFill="1" applyBorder="1" applyAlignment="1">
      <alignment horizontal="right" wrapText="1"/>
    </xf>
    <xf numFmtId="164" fontId="2" fillId="2" borderId="16" xfId="0" applyNumberFormat="1" applyFont="1" applyFill="1" applyBorder="1" applyAlignment="1">
      <alignment horizontal="right" wrapText="1"/>
    </xf>
    <xf numFmtId="164" fontId="2" fillId="2" borderId="31" xfId="0" applyNumberFormat="1" applyFont="1" applyFill="1" applyBorder="1" applyAlignment="1">
      <alignment wrapText="1"/>
    </xf>
    <xf numFmtId="164" fontId="2" fillId="2" borderId="5" xfId="0" applyNumberFormat="1" applyFont="1" applyFill="1" applyBorder="1" applyAlignment="1">
      <alignment wrapText="1"/>
    </xf>
    <xf numFmtId="0" fontId="8" fillId="2" borderId="25" xfId="0" applyFont="1" applyFill="1" applyBorder="1" applyAlignment="1">
      <alignment wrapText="1"/>
    </xf>
    <xf numFmtId="164" fontId="8" fillId="2" borderId="0" xfId="0" applyNumberFormat="1" applyFont="1" applyFill="1" applyAlignment="1">
      <alignment wrapText="1"/>
    </xf>
    <xf numFmtId="164" fontId="3" fillId="2" borderId="58" xfId="0" applyNumberFormat="1" applyFont="1" applyFill="1" applyBorder="1" applyAlignment="1">
      <alignment wrapText="1"/>
    </xf>
    <xf numFmtId="164" fontId="3" fillId="2" borderId="10" xfId="0" applyNumberFormat="1" applyFont="1" applyFill="1" applyBorder="1" applyAlignment="1">
      <alignment wrapText="1"/>
    </xf>
    <xf numFmtId="164" fontId="3" fillId="2" borderId="53" xfId="0" applyNumberFormat="1" applyFont="1" applyFill="1" applyBorder="1" applyAlignment="1">
      <alignment wrapText="1"/>
    </xf>
    <xf numFmtId="164" fontId="2" fillId="2" borderId="0" xfId="0" applyNumberFormat="1" applyFont="1" applyFill="1" applyAlignment="1">
      <alignment wrapText="1"/>
    </xf>
    <xf numFmtId="164" fontId="3" fillId="2" borderId="0" xfId="0" applyNumberFormat="1" applyFont="1" applyFill="1" applyAlignment="1">
      <alignment wrapText="1"/>
    </xf>
    <xf numFmtId="164" fontId="8" fillId="0" borderId="0" xfId="0" applyNumberFormat="1" applyFont="1" applyAlignment="1">
      <alignment wrapText="1"/>
    </xf>
    <xf numFmtId="3" fontId="3" fillId="2" borderId="22" xfId="0" applyNumberFormat="1" applyFont="1" applyFill="1" applyBorder="1" applyAlignment="1">
      <alignment horizontal="center" vertical="center" wrapText="1"/>
    </xf>
    <xf numFmtId="2" fontId="23" fillId="0" borderId="0" xfId="0" applyNumberFormat="1" applyFont="1" applyAlignment="1">
      <alignment horizontal="left"/>
    </xf>
    <xf numFmtId="2" fontId="3" fillId="2" borderId="9" xfId="0" applyNumberFormat="1" applyFont="1" applyFill="1" applyBorder="1" applyAlignment="1">
      <alignment horizontal="left" vertical="center" wrapText="1"/>
    </xf>
    <xf numFmtId="2" fontId="3" fillId="2" borderId="60"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vertical="center" wrapText="1"/>
    </xf>
    <xf numFmtId="0" fontId="2" fillId="2" borderId="7"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1" fontId="2" fillId="2" borderId="25" xfId="0" applyNumberFormat="1" applyFont="1" applyFill="1" applyBorder="1" applyAlignment="1">
      <alignment horizontal="center" wrapText="1"/>
    </xf>
    <xf numFmtId="0" fontId="2" fillId="0" borderId="18" xfId="0" applyFont="1" applyBorder="1" applyAlignment="1">
      <alignment horizontal="center" vertical="center" wrapText="1"/>
    </xf>
    <xf numFmtId="0" fontId="2" fillId="2" borderId="18" xfId="0" applyFont="1" applyFill="1" applyBorder="1" applyAlignment="1">
      <alignment horizontal="center" vertical="center" wrapText="1"/>
    </xf>
    <xf numFmtId="4" fontId="2" fillId="2" borderId="18" xfId="0" applyNumberFormat="1"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164" fontId="2" fillId="2" borderId="29" xfId="0" applyNumberFormat="1" applyFont="1" applyFill="1" applyBorder="1" applyAlignment="1">
      <alignment horizontal="center" wrapText="1"/>
    </xf>
    <xf numFmtId="1" fontId="2" fillId="2" borderId="7" xfId="0" applyNumberFormat="1" applyFont="1" applyFill="1" applyBorder="1" applyAlignment="1">
      <alignment horizontal="center" vertical="center" wrapText="1"/>
    </xf>
    <xf numFmtId="1" fontId="2" fillId="2" borderId="18" xfId="0" applyNumberFormat="1" applyFont="1" applyFill="1" applyBorder="1" applyAlignment="1">
      <alignment horizontal="center" vertical="center" wrapText="1"/>
    </xf>
    <xf numFmtId="37" fontId="11" fillId="0" borderId="0" xfId="0" applyNumberFormat="1" applyFont="1" applyAlignment="1">
      <alignment horizontal="left"/>
    </xf>
    <xf numFmtId="0" fontId="3" fillId="2" borderId="7" xfId="0" applyFont="1" applyFill="1" applyBorder="1" applyAlignment="1">
      <alignment horizontal="center" wrapText="1"/>
    </xf>
    <xf numFmtId="0" fontId="3" fillId="2" borderId="9" xfId="0" applyFont="1" applyFill="1" applyBorder="1" applyAlignment="1">
      <alignment horizontal="center" wrapText="1"/>
    </xf>
    <xf numFmtId="3" fontId="3" fillId="2" borderId="9" xfId="0" applyNumberFormat="1" applyFont="1" applyFill="1" applyBorder="1" applyAlignment="1">
      <alignment horizontal="right" wrapText="1"/>
    </xf>
    <xf numFmtId="3" fontId="3" fillId="0" borderId="9" xfId="0" applyNumberFormat="1" applyFont="1" applyBorder="1" applyAlignment="1">
      <alignment horizontal="right" wrapText="1"/>
    </xf>
    <xf numFmtId="0" fontId="3" fillId="0" borderId="8" xfId="0" applyFont="1" applyBorder="1" applyAlignment="1">
      <alignment horizontal="center" vertical="center" wrapText="1"/>
    </xf>
    <xf numFmtId="0" fontId="3" fillId="0" borderId="9" xfId="0" applyFont="1" applyBorder="1" applyAlignment="1">
      <alignment horizontal="center" wrapText="1"/>
    </xf>
    <xf numFmtId="3" fontId="3" fillId="0" borderId="9" xfId="0" applyNumberFormat="1" applyFont="1" applyBorder="1" applyAlignment="1" applyProtection="1">
      <alignment horizontal="right" wrapText="1"/>
      <protection locked="0"/>
    </xf>
    <xf numFmtId="0" fontId="3" fillId="0" borderId="8" xfId="0" applyFont="1" applyBorder="1" applyAlignment="1">
      <alignment horizontal="center" vertical="center"/>
    </xf>
    <xf numFmtId="49" fontId="3" fillId="0" borderId="9" xfId="0" applyNumberFormat="1" applyFont="1" applyBorder="1" applyAlignment="1">
      <alignment horizontal="center" vertical="center"/>
    </xf>
    <xf numFmtId="0" fontId="3" fillId="0" borderId="9" xfId="8" applyNumberFormat="1" applyFont="1" applyFill="1" applyBorder="1" applyAlignment="1" applyProtection="1">
      <alignment horizontal="center"/>
    </xf>
    <xf numFmtId="4" fontId="3" fillId="0" borderId="9" xfId="0" applyNumberFormat="1" applyFont="1" applyBorder="1" applyAlignment="1">
      <alignment horizontal="right" wrapText="1"/>
    </xf>
    <xf numFmtId="4" fontId="3" fillId="0" borderId="9" xfId="0" applyNumberFormat="1" applyFont="1" applyBorder="1" applyAlignment="1">
      <alignment wrapText="1"/>
    </xf>
    <xf numFmtId="3" fontId="3" fillId="0" borderId="9" xfId="0" applyNumberFormat="1" applyFont="1" applyBorder="1" applyAlignment="1">
      <alignment wrapText="1"/>
    </xf>
    <xf numFmtId="0" fontId="3" fillId="2" borderId="50" xfId="0" applyFont="1" applyFill="1" applyBorder="1" applyAlignment="1">
      <alignment horizontal="center" vertical="center" wrapText="1"/>
    </xf>
    <xf numFmtId="0" fontId="3" fillId="2" borderId="23" xfId="0" applyFont="1" applyFill="1" applyBorder="1" applyAlignment="1">
      <alignment horizontal="center" wrapText="1"/>
    </xf>
    <xf numFmtId="4" fontId="3" fillId="0" borderId="23" xfId="0" applyNumberFormat="1" applyFont="1" applyBorder="1" applyAlignment="1">
      <alignment wrapText="1"/>
    </xf>
    <xf numFmtId="164" fontId="3" fillId="2" borderId="54" xfId="0" applyNumberFormat="1" applyFont="1" applyFill="1" applyBorder="1" applyAlignment="1">
      <alignment horizontal="right" wrapText="1"/>
    </xf>
    <xf numFmtId="1" fontId="3" fillId="2" borderId="44" xfId="0" applyNumberFormat="1" applyFont="1" applyFill="1" applyBorder="1" applyAlignment="1">
      <alignment horizontal="center" vertical="center" wrapText="1"/>
    </xf>
    <xf numFmtId="4" fontId="3" fillId="2" borderId="9" xfId="0" applyNumberFormat="1" applyFont="1" applyFill="1" applyBorder="1" applyAlignment="1">
      <alignment horizontal="center" wrapText="1"/>
    </xf>
    <xf numFmtId="3" fontId="3" fillId="2" borderId="7" xfId="0" applyNumberFormat="1" applyFont="1" applyFill="1" applyBorder="1" applyAlignment="1">
      <alignment horizontal="center" wrapText="1"/>
    </xf>
    <xf numFmtId="3" fontId="3" fillId="2" borderId="9" xfId="0" applyNumberFormat="1" applyFont="1" applyFill="1" applyBorder="1" applyAlignment="1">
      <alignment horizontal="center" wrapText="1"/>
    </xf>
    <xf numFmtId="4" fontId="3" fillId="2" borderId="7" xfId="0" applyNumberFormat="1" applyFont="1" applyFill="1" applyBorder="1" applyAlignment="1">
      <alignment horizontal="center" wrapText="1"/>
    </xf>
    <xf numFmtId="0" fontId="21" fillId="2" borderId="19" xfId="0" applyFont="1" applyFill="1" applyBorder="1" applyAlignment="1">
      <alignment wrapText="1"/>
    </xf>
    <xf numFmtId="0" fontId="21" fillId="2" borderId="58" xfId="0" applyFont="1" applyFill="1" applyBorder="1" applyAlignment="1">
      <alignment wrapText="1"/>
    </xf>
    <xf numFmtId="4" fontId="3" fillId="0" borderId="9" xfId="0" applyNumberFormat="1" applyFont="1" applyBorder="1" applyAlignment="1" applyProtection="1">
      <alignment horizontal="right" wrapText="1"/>
      <protection locked="0"/>
    </xf>
    <xf numFmtId="0" fontId="3" fillId="2" borderId="19" xfId="0" applyFont="1" applyFill="1" applyBorder="1" applyAlignment="1">
      <alignment vertical="center" wrapText="1"/>
    </xf>
    <xf numFmtId="0" fontId="2" fillId="2" borderId="19" xfId="0" applyFont="1" applyFill="1" applyBorder="1" applyAlignment="1">
      <alignment horizontal="right" vertical="center" wrapText="1"/>
    </xf>
    <xf numFmtId="1" fontId="3" fillId="2" borderId="12" xfId="0" applyNumberFormat="1" applyFont="1" applyFill="1" applyBorder="1" applyAlignment="1">
      <alignment horizontal="center" vertical="center" wrapText="1"/>
    </xf>
    <xf numFmtId="164" fontId="2" fillId="2" borderId="43" xfId="0" applyNumberFormat="1" applyFont="1" applyFill="1" applyBorder="1" applyAlignment="1">
      <alignment vertical="center" wrapText="1"/>
    </xf>
    <xf numFmtId="2" fontId="2" fillId="2" borderId="44" xfId="0" applyNumberFormat="1"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wrapText="1"/>
    </xf>
    <xf numFmtId="4" fontId="3" fillId="2" borderId="28" xfId="0" applyNumberFormat="1" applyFont="1" applyFill="1" applyBorder="1" applyAlignment="1">
      <alignment horizontal="right" wrapText="1"/>
    </xf>
    <xf numFmtId="3" fontId="3" fillId="2" borderId="28" xfId="0" applyNumberFormat="1" applyFont="1" applyFill="1" applyBorder="1" applyAlignment="1">
      <alignment horizontal="right" wrapText="1"/>
    </xf>
    <xf numFmtId="165" fontId="3" fillId="2" borderId="10" xfId="0" applyNumberFormat="1" applyFont="1" applyFill="1" applyBorder="1" applyAlignment="1">
      <alignment horizontal="right" wrapText="1"/>
    </xf>
    <xf numFmtId="165" fontId="3" fillId="2" borderId="25" xfId="0" applyNumberFormat="1" applyFont="1" applyFill="1" applyBorder="1" applyAlignment="1">
      <alignment horizontal="right" wrapText="1"/>
    </xf>
    <xf numFmtId="3" fontId="21" fillId="2" borderId="9" xfId="0" applyNumberFormat="1" applyFont="1" applyFill="1" applyBorder="1" applyAlignment="1">
      <alignment wrapText="1"/>
    </xf>
    <xf numFmtId="0" fontId="21" fillId="2" borderId="24" xfId="0" applyFont="1" applyFill="1" applyBorder="1" applyAlignment="1">
      <alignment wrapText="1"/>
    </xf>
    <xf numFmtId="2" fontId="2" fillId="2" borderId="20" xfId="0" applyNumberFormat="1" applyFont="1" applyFill="1" applyBorder="1" applyAlignment="1">
      <alignment horizontal="center" vertical="center" wrapText="1"/>
    </xf>
    <xf numFmtId="4" fontId="3" fillId="2" borderId="23" xfId="0" applyNumberFormat="1" applyFont="1" applyFill="1" applyBorder="1" applyAlignment="1">
      <alignment horizontal="center" wrapText="1"/>
    </xf>
    <xf numFmtId="3" fontId="3" fillId="2" borderId="23" xfId="0" applyNumberFormat="1" applyFont="1" applyFill="1" applyBorder="1" applyAlignment="1">
      <alignment horizontal="center" wrapText="1"/>
    </xf>
    <xf numFmtId="0" fontId="8" fillId="2" borderId="4" xfId="0" applyFont="1" applyFill="1" applyBorder="1" applyAlignment="1">
      <alignment horizontal="center" vertical="center" wrapText="1"/>
    </xf>
    <xf numFmtId="2" fontId="3" fillId="2" borderId="7" xfId="0" applyNumberFormat="1" applyFont="1" applyFill="1" applyBorder="1" applyAlignment="1">
      <alignment horizontal="left" vertical="center" wrapText="1"/>
    </xf>
    <xf numFmtId="2" fontId="3" fillId="2" borderId="23" xfId="0" applyNumberFormat="1" applyFont="1" applyFill="1" applyBorder="1" applyAlignment="1">
      <alignment horizontal="left" vertical="center" wrapText="1"/>
    </xf>
    <xf numFmtId="0" fontId="8" fillId="2" borderId="21" xfId="0" applyFont="1" applyFill="1" applyBorder="1" applyAlignment="1">
      <alignment horizontal="center" vertical="center" wrapText="1"/>
    </xf>
    <xf numFmtId="164" fontId="3" fillId="2" borderId="4" xfId="0" applyNumberFormat="1" applyFont="1" applyFill="1" applyBorder="1" applyAlignment="1">
      <alignment horizontal="right" wrapText="1"/>
    </xf>
    <xf numFmtId="2" fontId="3" fillId="2" borderId="15" xfId="0" applyNumberFormat="1" applyFont="1" applyFill="1" applyBorder="1" applyAlignment="1">
      <alignment horizontal="left" vertical="center" wrapText="1"/>
    </xf>
    <xf numFmtId="164" fontId="3" fillId="0" borderId="24" xfId="0" applyNumberFormat="1" applyFont="1" applyBorder="1" applyAlignment="1">
      <alignment horizontal="right" wrapText="1"/>
    </xf>
    <xf numFmtId="0" fontId="2" fillId="2" borderId="62" xfId="0" applyFont="1" applyFill="1" applyBorder="1" applyAlignment="1">
      <alignment horizontal="right" wrapText="1"/>
    </xf>
    <xf numFmtId="0" fontId="8" fillId="2" borderId="7" xfId="0" applyFont="1" applyFill="1" applyBorder="1" applyAlignment="1">
      <alignment horizontal="center" vertical="center" wrapText="1"/>
    </xf>
    <xf numFmtId="0" fontId="2" fillId="2" borderId="41" xfId="0" applyFont="1" applyFill="1" applyBorder="1" applyAlignment="1">
      <alignment horizontal="right" wrapText="1"/>
    </xf>
    <xf numFmtId="164" fontId="2" fillId="2" borderId="42" xfId="0" applyNumberFormat="1" applyFont="1" applyFill="1" applyBorder="1" applyAlignment="1">
      <alignment horizontal="right" vertical="center" wrapText="1"/>
    </xf>
    <xf numFmtId="0" fontId="2" fillId="2" borderId="45" xfId="0" applyFont="1" applyFill="1" applyBorder="1" applyAlignment="1">
      <alignment horizontal="right" wrapText="1"/>
    </xf>
    <xf numFmtId="0" fontId="2" fillId="2" borderId="9" xfId="0" applyFont="1" applyFill="1" applyBorder="1" applyAlignment="1">
      <alignment horizontal="right" wrapText="1"/>
    </xf>
    <xf numFmtId="0" fontId="2" fillId="0" borderId="44" xfId="0" applyFont="1" applyBorder="1" applyAlignment="1">
      <alignment horizontal="center" vertical="center" wrapText="1"/>
    </xf>
    <xf numFmtId="0" fontId="2" fillId="2" borderId="30" xfId="0" applyFont="1" applyFill="1" applyBorder="1" applyAlignment="1">
      <alignment horizontal="right" wrapText="1"/>
    </xf>
    <xf numFmtId="3" fontId="2" fillId="2" borderId="41" xfId="0" applyNumberFormat="1" applyFont="1" applyFill="1" applyBorder="1" applyAlignment="1">
      <alignment horizontal="right" wrapText="1"/>
    </xf>
    <xf numFmtId="37" fontId="0" fillId="0" borderId="0" xfId="0" applyNumberFormat="1"/>
    <xf numFmtId="164" fontId="4" fillId="4" borderId="31" xfId="0" applyNumberFormat="1" applyFont="1" applyFill="1" applyBorder="1" applyAlignment="1">
      <alignment vertical="center" wrapText="1"/>
    </xf>
    <xf numFmtId="164" fontId="4" fillId="4" borderId="31" xfId="0" applyNumberFormat="1" applyFont="1" applyFill="1" applyBorder="1" applyAlignment="1">
      <alignment horizontal="center" vertical="center"/>
    </xf>
    <xf numFmtId="164" fontId="0" fillId="0" borderId="0" xfId="0" applyNumberFormat="1"/>
    <xf numFmtId="0" fontId="31" fillId="2" borderId="9" xfId="0" applyFont="1" applyFill="1" applyBorder="1" applyAlignment="1">
      <alignment horizontal="center" vertical="center" wrapText="1"/>
    </xf>
    <xf numFmtId="4" fontId="3" fillId="0" borderId="12" xfId="0" applyNumberFormat="1" applyFont="1" applyBorder="1" applyAlignment="1">
      <alignment horizontal="right" wrapText="1"/>
    </xf>
    <xf numFmtId="0" fontId="12" fillId="0" borderId="36" xfId="10" applyBorder="1"/>
    <xf numFmtId="43" fontId="3" fillId="0" borderId="15" xfId="0" applyNumberFormat="1" applyFont="1" applyBorder="1" applyAlignment="1">
      <alignment horizontal="right" wrapText="1"/>
    </xf>
    <xf numFmtId="43" fontId="3" fillId="0" borderId="12" xfId="0" applyNumberFormat="1" applyFont="1" applyBorder="1" applyAlignment="1">
      <alignment horizontal="right" wrapText="1"/>
    </xf>
    <xf numFmtId="0" fontId="31" fillId="2" borderId="15" xfId="0" applyFont="1" applyFill="1" applyBorder="1" applyAlignment="1">
      <alignment vertical="center" wrapText="1"/>
    </xf>
    <xf numFmtId="0" fontId="31" fillId="2" borderId="15" xfId="0" applyFont="1" applyFill="1" applyBorder="1" applyAlignment="1">
      <alignment horizontal="right" wrapText="1"/>
    </xf>
    <xf numFmtId="0" fontId="31" fillId="2" borderId="9" xfId="0" applyFont="1" applyFill="1" applyBorder="1" applyAlignment="1">
      <alignment vertical="center" wrapText="1"/>
    </xf>
    <xf numFmtId="0" fontId="31" fillId="2" borderId="9" xfId="0" applyFont="1" applyFill="1" applyBorder="1" applyAlignment="1">
      <alignment horizontal="right" wrapText="1"/>
    </xf>
    <xf numFmtId="168" fontId="3" fillId="0" borderId="10" xfId="0" applyNumberFormat="1" applyFont="1" applyBorder="1" applyAlignment="1">
      <alignment horizontal="right" wrapText="1"/>
    </xf>
    <xf numFmtId="169" fontId="3" fillId="0" borderId="0" xfId="0" applyNumberFormat="1" applyFont="1" applyAlignment="1">
      <alignment horizontal="right" wrapText="1"/>
    </xf>
    <xf numFmtId="0" fontId="31" fillId="2" borderId="12" xfId="0" applyFont="1" applyFill="1" applyBorder="1" applyAlignment="1">
      <alignment vertical="center" wrapText="1"/>
    </xf>
    <xf numFmtId="0" fontId="31" fillId="2" borderId="12" xfId="0" applyFont="1" applyFill="1" applyBorder="1" applyAlignment="1">
      <alignment horizontal="right" wrapText="1"/>
    </xf>
    <xf numFmtId="0" fontId="6" fillId="2" borderId="48" xfId="0" applyFont="1" applyFill="1" applyBorder="1" applyAlignment="1">
      <alignment horizontal="right" wrapText="1"/>
    </xf>
    <xf numFmtId="164" fontId="34" fillId="0" borderId="10" xfId="0" applyNumberFormat="1" applyFont="1" applyBorder="1" applyAlignment="1">
      <alignment horizontal="right" wrapText="1"/>
    </xf>
    <xf numFmtId="43" fontId="3" fillId="0" borderId="23" xfId="0" applyNumberFormat="1" applyFont="1" applyBorder="1" applyAlignment="1">
      <alignment horizontal="right" wrapText="1"/>
    </xf>
    <xf numFmtId="164" fontId="34" fillId="0" borderId="24" xfId="0" applyNumberFormat="1" applyFont="1" applyBorder="1" applyAlignment="1">
      <alignment horizontal="right" wrapText="1"/>
    </xf>
    <xf numFmtId="0" fontId="12" fillId="0" borderId="21" xfId="10" applyBorder="1"/>
    <xf numFmtId="0" fontId="3" fillId="2" borderId="20" xfId="0" applyFont="1" applyFill="1" applyBorder="1" applyAlignment="1">
      <alignment horizontal="center" vertical="center" wrapText="1"/>
    </xf>
    <xf numFmtId="49" fontId="3" fillId="2" borderId="28" xfId="0" applyNumberFormat="1" applyFont="1" applyFill="1" applyBorder="1" applyAlignment="1">
      <alignment horizontal="center" vertical="center" wrapText="1"/>
    </xf>
    <xf numFmtId="0" fontId="3" fillId="0" borderId="12" xfId="0" applyFont="1" applyBorder="1" applyAlignment="1">
      <alignment vertical="center" wrapText="1"/>
    </xf>
    <xf numFmtId="164" fontId="34" fillId="0" borderId="13" xfId="0" applyNumberFormat="1" applyFont="1" applyBorder="1" applyAlignment="1">
      <alignment horizontal="right" wrapText="1"/>
    </xf>
    <xf numFmtId="164" fontId="4" fillId="2" borderId="43" xfId="0" applyNumberFormat="1" applyFont="1" applyFill="1" applyBorder="1" applyAlignment="1">
      <alignment vertical="center" wrapText="1"/>
    </xf>
    <xf numFmtId="0" fontId="3" fillId="2" borderId="7" xfId="0" applyFont="1" applyFill="1" applyBorder="1" applyAlignment="1">
      <alignment horizontal="left" vertical="center" wrapText="1"/>
    </xf>
    <xf numFmtId="43" fontId="3" fillId="0" borderId="7" xfId="0" applyNumberFormat="1" applyFont="1" applyBorder="1" applyAlignment="1">
      <alignment horizontal="right" wrapText="1"/>
    </xf>
    <xf numFmtId="164" fontId="32" fillId="2" borderId="25" xfId="0" applyNumberFormat="1" applyFont="1" applyFill="1" applyBorder="1" applyAlignment="1">
      <alignment wrapText="1"/>
    </xf>
    <xf numFmtId="0" fontId="3" fillId="2" borderId="9" xfId="0" applyFont="1" applyFill="1" applyBorder="1" applyAlignment="1">
      <alignment horizontal="left" vertical="center" wrapText="1"/>
    </xf>
    <xf numFmtId="164" fontId="32" fillId="2" borderId="10" xfId="0" applyNumberFormat="1" applyFont="1" applyFill="1" applyBorder="1" applyAlignment="1">
      <alignment wrapText="1"/>
    </xf>
    <xf numFmtId="164" fontId="32" fillId="2" borderId="24" xfId="0" applyNumberFormat="1" applyFont="1" applyFill="1" applyBorder="1" applyAlignment="1">
      <alignment wrapText="1"/>
    </xf>
    <xf numFmtId="164" fontId="4" fillId="2" borderId="31" xfId="0" applyNumberFormat="1" applyFont="1" applyFill="1" applyBorder="1" applyAlignment="1">
      <alignment vertical="center" wrapText="1"/>
    </xf>
    <xf numFmtId="0" fontId="6" fillId="2" borderId="35" xfId="0" applyFont="1" applyFill="1" applyBorder="1" applyAlignment="1">
      <alignment horizontal="right" wrapText="1"/>
    </xf>
    <xf numFmtId="0" fontId="2" fillId="2" borderId="60" xfId="0" applyFont="1" applyFill="1" applyBorder="1" applyAlignment="1">
      <alignment vertical="center" wrapText="1"/>
    </xf>
    <xf numFmtId="0" fontId="6" fillId="2" borderId="27" xfId="0" applyFont="1" applyFill="1" applyBorder="1" applyAlignment="1">
      <alignment horizontal="right" wrapText="1"/>
    </xf>
    <xf numFmtId="0" fontId="6" fillId="2" borderId="21" xfId="0" applyFont="1" applyFill="1" applyBorder="1" applyAlignment="1">
      <alignment horizontal="center" vertical="center" wrapText="1"/>
    </xf>
    <xf numFmtId="0" fontId="2" fillId="2" borderId="19" xfId="0" applyFont="1" applyFill="1" applyBorder="1" applyAlignment="1">
      <alignment vertical="center" wrapText="1"/>
    </xf>
    <xf numFmtId="1" fontId="3" fillId="2" borderId="14" xfId="0" applyNumberFormat="1" applyFont="1" applyFill="1" applyBorder="1" applyAlignment="1">
      <alignment horizontal="center" vertical="center" wrapText="1"/>
    </xf>
    <xf numFmtId="43" fontId="3" fillId="2" borderId="15" xfId="0" applyNumberFormat="1" applyFont="1" applyFill="1" applyBorder="1" applyAlignment="1">
      <alignment horizontal="right" wrapText="1"/>
    </xf>
    <xf numFmtId="0" fontId="31" fillId="2" borderId="23" xfId="0" applyFont="1" applyFill="1" applyBorder="1" applyAlignment="1">
      <alignment horizontal="right" wrapText="1"/>
    </xf>
    <xf numFmtId="0" fontId="2" fillId="2" borderId="18" xfId="0" applyFont="1" applyFill="1" applyBorder="1" applyAlignment="1">
      <alignment vertical="center" wrapText="1"/>
    </xf>
    <xf numFmtId="3" fontId="3" fillId="2" borderId="6" xfId="0" applyNumberFormat="1" applyFont="1" applyFill="1" applyBorder="1" applyAlignment="1">
      <alignment horizontal="center" vertical="center" wrapText="1"/>
    </xf>
    <xf numFmtId="0" fontId="31" fillId="2" borderId="7" xfId="0" applyFont="1" applyFill="1" applyBorder="1" applyAlignment="1">
      <alignment horizontal="right" wrapText="1"/>
    </xf>
    <xf numFmtId="0" fontId="3" fillId="0" borderId="15" xfId="0" applyFont="1" applyBorder="1" applyAlignment="1">
      <alignment vertical="center" wrapText="1"/>
    </xf>
    <xf numFmtId="0" fontId="3" fillId="0" borderId="28" xfId="0" applyFont="1" applyBorder="1" applyAlignment="1">
      <alignment vertical="center" wrapText="1"/>
    </xf>
    <xf numFmtId="164" fontId="3" fillId="2" borderId="24" xfId="0" applyNumberFormat="1" applyFont="1" applyFill="1" applyBorder="1" applyAlignment="1">
      <alignment vertical="center" wrapText="1"/>
    </xf>
    <xf numFmtId="3" fontId="3" fillId="2" borderId="20" xfId="0" applyNumberFormat="1" applyFont="1" applyFill="1" applyBorder="1" applyAlignment="1">
      <alignment horizontal="center" vertical="center" wrapText="1"/>
    </xf>
    <xf numFmtId="43" fontId="3" fillId="2" borderId="28" xfId="0" applyNumberFormat="1" applyFont="1" applyFill="1" applyBorder="1" applyAlignment="1">
      <alignment horizontal="right" wrapText="1"/>
    </xf>
    <xf numFmtId="164" fontId="3" fillId="2" borderId="28" xfId="0" applyNumberFormat="1" applyFont="1" applyFill="1" applyBorder="1" applyAlignment="1">
      <alignment horizontal="right" wrapText="1"/>
    </xf>
    <xf numFmtId="164" fontId="3" fillId="0" borderId="25" xfId="0" applyNumberFormat="1" applyFont="1" applyBorder="1" applyAlignment="1">
      <alignment horizontal="right" wrapText="1"/>
    </xf>
    <xf numFmtId="164" fontId="3" fillId="0" borderId="23" xfId="0" applyNumberFormat="1" applyFont="1" applyBorder="1" applyAlignment="1">
      <alignment horizontal="right" wrapText="1"/>
    </xf>
    <xf numFmtId="3" fontId="21" fillId="2" borderId="63" xfId="0" applyNumberFormat="1" applyFont="1" applyFill="1" applyBorder="1" applyAlignment="1">
      <alignment wrapText="1"/>
    </xf>
    <xf numFmtId="0" fontId="8" fillId="2" borderId="7" xfId="0" applyFont="1" applyFill="1" applyBorder="1" applyAlignment="1">
      <alignment horizontal="right" wrapText="1"/>
    </xf>
    <xf numFmtId="4" fontId="3" fillId="0" borderId="7" xfId="0" applyNumberFormat="1" applyFont="1" applyBorder="1" applyAlignment="1">
      <alignment horizontal="right" wrapText="1"/>
    </xf>
    <xf numFmtId="0" fontId="3" fillId="2" borderId="36" xfId="0" applyFont="1" applyFill="1" applyBorder="1" applyAlignment="1">
      <alignment vertical="center" wrapText="1"/>
    </xf>
    <xf numFmtId="0" fontId="0" fillId="2" borderId="9" xfId="0" applyFill="1" applyBorder="1" applyAlignment="1">
      <alignment wrapText="1"/>
    </xf>
    <xf numFmtId="0" fontId="0" fillId="2" borderId="10" xfId="0" applyFill="1" applyBorder="1" applyAlignment="1">
      <alignment wrapText="1"/>
    </xf>
    <xf numFmtId="0" fontId="32" fillId="2" borderId="14" xfId="0" applyFont="1" applyFill="1" applyBorder="1" applyAlignment="1">
      <alignment horizontal="center" vertical="center" wrapText="1"/>
    </xf>
    <xf numFmtId="0" fontId="12" fillId="0" borderId="1" xfId="10" applyBorder="1"/>
    <xf numFmtId="0" fontId="12" fillId="0" borderId="2" xfId="10" applyBorder="1"/>
    <xf numFmtId="0" fontId="32" fillId="2" borderId="1" xfId="0" applyFont="1" applyFill="1" applyBorder="1" applyAlignment="1">
      <alignment horizontal="center" vertical="center" wrapText="1"/>
    </xf>
    <xf numFmtId="0" fontId="12" fillId="0" borderId="41" xfId="10" applyBorder="1"/>
    <xf numFmtId="0" fontId="0" fillId="2" borderId="30" xfId="0" applyFill="1" applyBorder="1"/>
    <xf numFmtId="0" fontId="12" fillId="0" borderId="0" xfId="10"/>
    <xf numFmtId="0" fontId="7" fillId="2" borderId="15" xfId="0" applyFont="1" applyFill="1" applyBorder="1" applyAlignment="1">
      <alignment horizontal="right" wrapText="1"/>
    </xf>
    <xf numFmtId="0" fontId="12" fillId="0" borderId="19" xfId="10" applyBorder="1"/>
    <xf numFmtId="0" fontId="12" fillId="0" borderId="46" xfId="10" applyBorder="1"/>
    <xf numFmtId="0" fontId="12" fillId="0" borderId="58" xfId="10" applyBorder="1"/>
    <xf numFmtId="0" fontId="6" fillId="2" borderId="19" xfId="0" applyFont="1" applyFill="1" applyBorder="1" applyAlignment="1">
      <alignment horizontal="right" wrapText="1"/>
    </xf>
    <xf numFmtId="0" fontId="12" fillId="0" borderId="15" xfId="10" applyBorder="1"/>
    <xf numFmtId="164" fontId="34" fillId="0" borderId="25" xfId="0" applyNumberFormat="1" applyFont="1" applyBorder="1" applyAlignment="1">
      <alignment horizontal="right" wrapText="1"/>
    </xf>
    <xf numFmtId="0" fontId="12" fillId="0" borderId="16" xfId="10" applyBorder="1"/>
    <xf numFmtId="0" fontId="3" fillId="0" borderId="7" xfId="0" applyFont="1" applyBorder="1" applyAlignment="1">
      <alignment vertical="center" wrapText="1"/>
    </xf>
    <xf numFmtId="0" fontId="3" fillId="2" borderId="28" xfId="0" applyFont="1" applyFill="1" applyBorder="1" applyAlignment="1">
      <alignment horizontal="right" wrapText="1"/>
    </xf>
    <xf numFmtId="164" fontId="2" fillId="2" borderId="57" xfId="0" applyNumberFormat="1" applyFont="1" applyFill="1" applyBorder="1" applyAlignment="1">
      <alignment horizontal="right" vertical="center" wrapText="1"/>
    </xf>
    <xf numFmtId="0" fontId="12" fillId="0" borderId="37" xfId="10" applyBorder="1"/>
    <xf numFmtId="0" fontId="12" fillId="0" borderId="9" xfId="10" applyBorder="1"/>
    <xf numFmtId="0" fontId="3" fillId="2" borderId="64" xfId="0" applyFont="1" applyFill="1" applyBorder="1" applyAlignment="1">
      <alignment wrapText="1"/>
    </xf>
    <xf numFmtId="0" fontId="12" fillId="0" borderId="40" xfId="10" applyBorder="1"/>
    <xf numFmtId="0" fontId="12" fillId="0" borderId="7" xfId="10" applyBorder="1"/>
    <xf numFmtId="49" fontId="3" fillId="2" borderId="19" xfId="0" applyNumberFormat="1" applyFont="1" applyFill="1" applyBorder="1" applyAlignment="1">
      <alignment horizontal="center" vertical="center" wrapText="1"/>
    </xf>
    <xf numFmtId="0" fontId="2" fillId="2" borderId="28" xfId="0" applyFont="1" applyFill="1" applyBorder="1" applyAlignment="1">
      <alignment vertical="center" wrapText="1"/>
    </xf>
    <xf numFmtId="0" fontId="6" fillId="2" borderId="1" xfId="0" applyFont="1" applyFill="1" applyBorder="1" applyAlignment="1">
      <alignment horizontal="right" wrapText="1"/>
    </xf>
    <xf numFmtId="0" fontId="6" fillId="2" borderId="15" xfId="0" applyFont="1" applyFill="1" applyBorder="1" applyAlignment="1">
      <alignment horizontal="right" wrapText="1"/>
    </xf>
    <xf numFmtId="0" fontId="6" fillId="2" borderId="46" xfId="0" applyFont="1" applyFill="1" applyBorder="1" applyAlignment="1">
      <alignment horizontal="right" wrapText="1"/>
    </xf>
    <xf numFmtId="0" fontId="12" fillId="0" borderId="10" xfId="10" applyBorder="1"/>
    <xf numFmtId="0" fontId="6" fillId="2" borderId="65" xfId="0" applyFont="1" applyFill="1" applyBorder="1" applyAlignment="1">
      <alignment horizontal="right" wrapText="1"/>
    </xf>
    <xf numFmtId="0" fontId="6" fillId="2" borderId="14" xfId="0" applyFont="1" applyFill="1" applyBorder="1" applyAlignment="1">
      <alignment horizontal="right" wrapText="1"/>
    </xf>
    <xf numFmtId="0" fontId="6" fillId="2" borderId="9" xfId="0" applyFont="1" applyFill="1" applyBorder="1" applyAlignment="1">
      <alignment horizontal="center" vertical="center" wrapText="1"/>
    </xf>
    <xf numFmtId="2" fontId="6" fillId="2" borderId="8" xfId="0" applyNumberFormat="1" applyFont="1" applyFill="1" applyBorder="1" applyAlignment="1">
      <alignment horizontal="center" vertical="center" wrapText="1"/>
    </xf>
    <xf numFmtId="0" fontId="35" fillId="2" borderId="37" xfId="0" applyFont="1" applyFill="1" applyBorder="1" applyAlignment="1">
      <alignment horizontal="center" vertical="center" wrapText="1"/>
    </xf>
    <xf numFmtId="164" fontId="3" fillId="2" borderId="36" xfId="0" applyNumberFormat="1" applyFont="1" applyFill="1" applyBorder="1" applyAlignment="1">
      <alignment horizontal="right" wrapText="1"/>
    </xf>
    <xf numFmtId="43" fontId="3" fillId="2" borderId="44" xfId="0" applyNumberFormat="1" applyFont="1" applyFill="1" applyBorder="1" applyAlignment="1">
      <alignment horizontal="right" wrapText="1"/>
    </xf>
    <xf numFmtId="0" fontId="35" fillId="2" borderId="9" xfId="0" applyFont="1" applyFill="1" applyBorder="1" applyAlignment="1">
      <alignment horizontal="center" vertical="center" wrapText="1"/>
    </xf>
    <xf numFmtId="0" fontId="36" fillId="0" borderId="0" xfId="2" applyFont="1" applyAlignment="1">
      <alignment wrapText="1"/>
    </xf>
    <xf numFmtId="0" fontId="38" fillId="0" borderId="0" xfId="2" applyFont="1" applyAlignment="1">
      <alignment wrapText="1"/>
    </xf>
    <xf numFmtId="0" fontId="23" fillId="2" borderId="18" xfId="0" applyFont="1" applyFill="1" applyBorder="1" applyAlignment="1">
      <alignment vertical="center" wrapText="1"/>
    </xf>
    <xf numFmtId="0" fontId="39" fillId="2" borderId="4" xfId="0" applyFont="1" applyFill="1" applyBorder="1" applyAlignment="1">
      <alignment vertical="center" wrapText="1"/>
    </xf>
    <xf numFmtId="0" fontId="36" fillId="0" borderId="0" xfId="2" applyFont="1" applyAlignment="1">
      <alignment vertical="center" wrapText="1"/>
    </xf>
    <xf numFmtId="0" fontId="36" fillId="0" borderId="0" xfId="2" applyFont="1" applyAlignment="1">
      <alignment horizontal="right" wrapText="1"/>
    </xf>
    <xf numFmtId="0" fontId="36" fillId="0" borderId="0" xfId="2" applyFont="1" applyAlignment="1">
      <alignment vertical="top" wrapText="1"/>
    </xf>
    <xf numFmtId="0" fontId="23" fillId="2" borderId="19" xfId="0" applyFont="1" applyFill="1" applyBorder="1" applyAlignment="1">
      <alignment vertical="center" wrapText="1"/>
    </xf>
    <xf numFmtId="0" fontId="39" fillId="2" borderId="21" xfId="0" applyFont="1" applyFill="1" applyBorder="1" applyAlignment="1">
      <alignment vertical="center" wrapText="1"/>
    </xf>
    <xf numFmtId="0" fontId="39" fillId="2" borderId="0" xfId="0" applyFont="1" applyFill="1" applyAlignment="1">
      <alignment vertical="center" wrapText="1"/>
    </xf>
    <xf numFmtId="0" fontId="41" fillId="2" borderId="0" xfId="0" applyFont="1" applyFill="1" applyAlignment="1">
      <alignment wrapText="1"/>
    </xf>
    <xf numFmtId="3" fontId="39" fillId="0" borderId="14" xfId="0" applyNumberFormat="1" applyFont="1" applyBorder="1" applyAlignment="1">
      <alignment horizontal="center" vertical="center" wrapText="1"/>
    </xf>
    <xf numFmtId="3" fontId="39" fillId="0" borderId="8" xfId="0" applyNumberFormat="1" applyFont="1" applyBorder="1" applyAlignment="1">
      <alignment horizontal="center" vertical="center" wrapText="1"/>
    </xf>
    <xf numFmtId="3" fontId="39" fillId="0" borderId="11" xfId="0" applyNumberFormat="1" applyFont="1" applyBorder="1" applyAlignment="1">
      <alignment horizontal="center" vertical="center" wrapText="1"/>
    </xf>
    <xf numFmtId="164" fontId="4" fillId="0" borderId="9" xfId="0" applyNumberFormat="1" applyFont="1" applyBorder="1" applyAlignment="1">
      <alignment horizontal="center"/>
    </xf>
    <xf numFmtId="0" fontId="46" fillId="2" borderId="0" xfId="0" applyFont="1" applyFill="1"/>
    <xf numFmtId="0" fontId="47" fillId="2" borderId="0" xfId="0" applyFont="1" applyFill="1"/>
    <xf numFmtId="0" fontId="47" fillId="0" borderId="0" xfId="0" applyFont="1"/>
    <xf numFmtId="0" fontId="6" fillId="2" borderId="3" xfId="0" applyFont="1" applyFill="1" applyBorder="1" applyAlignment="1">
      <alignment horizontal="right" wrapText="1"/>
    </xf>
    <xf numFmtId="0" fontId="6"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0" fillId="2" borderId="4" xfId="0" applyFill="1" applyBorder="1" applyAlignment="1">
      <alignment wrapText="1"/>
    </xf>
    <xf numFmtId="0" fontId="3" fillId="2" borderId="15"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1" fillId="2" borderId="22" xfId="0" applyFont="1" applyFill="1" applyBorder="1" applyAlignment="1">
      <alignment horizontal="center" vertical="center" wrapText="1"/>
    </xf>
    <xf numFmtId="49" fontId="31" fillId="2" borderId="23" xfId="0" applyNumberFormat="1" applyFont="1" applyFill="1" applyBorder="1" applyAlignment="1">
      <alignment horizontal="center" vertical="center" wrapText="1"/>
    </xf>
    <xf numFmtId="0" fontId="31" fillId="2" borderId="23" xfId="0" applyFont="1" applyFill="1" applyBorder="1" applyAlignment="1">
      <alignment vertical="center" wrapText="1"/>
    </xf>
    <xf numFmtId="4" fontId="3" fillId="2" borderId="9" xfId="0" applyNumberFormat="1" applyFont="1" applyFill="1" applyBorder="1" applyAlignment="1">
      <alignment wrapText="1"/>
    </xf>
    <xf numFmtId="4" fontId="3" fillId="2" borderId="9" xfId="0" applyNumberFormat="1" applyFont="1" applyFill="1" applyBorder="1" applyAlignment="1" applyProtection="1">
      <alignment horizontal="right" wrapText="1"/>
      <protection locked="0"/>
    </xf>
    <xf numFmtId="0" fontId="30" fillId="2" borderId="0" xfId="0" applyFont="1" applyFill="1" applyAlignment="1">
      <alignment wrapText="1"/>
    </xf>
    <xf numFmtId="0" fontId="30" fillId="0" borderId="0" xfId="0" applyFont="1" applyAlignment="1">
      <alignment wrapText="1"/>
    </xf>
    <xf numFmtId="170" fontId="32" fillId="2" borderId="15" xfId="0" applyNumberFormat="1" applyFont="1" applyFill="1" applyBorder="1" applyAlignment="1">
      <alignment horizontal="center" vertical="center" wrapText="1"/>
    </xf>
    <xf numFmtId="170" fontId="32" fillId="2" borderId="28" xfId="0" applyNumberFormat="1" applyFont="1" applyFill="1" applyBorder="1" applyAlignment="1">
      <alignment horizontal="center" vertical="center" wrapText="1"/>
    </xf>
    <xf numFmtId="0" fontId="0" fillId="2" borderId="21" xfId="0" applyFill="1" applyBorder="1" applyAlignment="1">
      <alignment wrapText="1"/>
    </xf>
    <xf numFmtId="1" fontId="3" fillId="0" borderId="14" xfId="0" applyNumberFormat="1" applyFont="1" applyBorder="1" applyAlignment="1">
      <alignment horizontal="center" vertical="center" wrapText="1"/>
    </xf>
    <xf numFmtId="0" fontId="31" fillId="0" borderId="15" xfId="0" applyFont="1" applyBorder="1" applyAlignment="1">
      <alignment horizontal="right" wrapText="1"/>
    </xf>
    <xf numFmtId="164" fontId="3" fillId="0" borderId="15" xfId="0" applyNumberFormat="1" applyFont="1" applyBorder="1" applyAlignment="1">
      <alignment horizontal="right" wrapText="1"/>
    </xf>
    <xf numFmtId="1" fontId="3" fillId="0" borderId="8" xfId="0" applyNumberFormat="1" applyFont="1" applyBorder="1" applyAlignment="1">
      <alignment horizontal="center" vertical="center" wrapText="1"/>
    </xf>
    <xf numFmtId="0" fontId="31" fillId="0" borderId="9" xfId="0" applyFont="1" applyBorder="1" applyAlignment="1">
      <alignment horizontal="right" wrapText="1"/>
    </xf>
    <xf numFmtId="1" fontId="3" fillId="0" borderId="11" xfId="0" applyNumberFormat="1" applyFont="1" applyBorder="1" applyAlignment="1">
      <alignment horizontal="center" vertical="center" wrapText="1"/>
    </xf>
    <xf numFmtId="0" fontId="31" fillId="0" borderId="12" xfId="0" applyFont="1" applyBorder="1" applyAlignment="1">
      <alignment horizontal="right" wrapText="1"/>
    </xf>
    <xf numFmtId="164" fontId="3" fillId="0" borderId="12" xfId="0" applyNumberFormat="1" applyFont="1" applyBorder="1" applyAlignment="1">
      <alignment horizontal="right" wrapText="1"/>
    </xf>
    <xf numFmtId="0" fontId="6" fillId="2" borderId="30" xfId="0" applyFont="1" applyFill="1" applyBorder="1" applyAlignment="1">
      <alignment horizontal="right"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49" fontId="3" fillId="0" borderId="1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9" fillId="0" borderId="15" xfId="0" applyFont="1" applyBorder="1" applyAlignment="1">
      <alignment horizontal="center" vertical="center" wrapText="1"/>
    </xf>
    <xf numFmtId="0" fontId="36" fillId="0" borderId="15" xfId="0" applyFont="1" applyBorder="1" applyAlignment="1">
      <alignment horizontal="right" wrapText="1"/>
    </xf>
    <xf numFmtId="43" fontId="39" fillId="0" borderId="15" xfId="0" applyNumberFormat="1" applyFont="1" applyBorder="1" applyAlignment="1">
      <alignment horizontal="right" wrapText="1"/>
    </xf>
    <xf numFmtId="164" fontId="39" fillId="0" borderId="15" xfId="0" applyNumberFormat="1" applyFont="1" applyBorder="1" applyAlignment="1">
      <alignment horizontal="right" wrapText="1"/>
    </xf>
    <xf numFmtId="0" fontId="39" fillId="0" borderId="9" xfId="0" applyFont="1" applyBorder="1" applyAlignment="1">
      <alignment horizontal="center" vertical="center" wrapText="1"/>
    </xf>
    <xf numFmtId="0" fontId="36" fillId="0" borderId="9" xfId="0" applyFont="1" applyBorder="1" applyAlignment="1">
      <alignment horizontal="right" wrapText="1"/>
    </xf>
    <xf numFmtId="43" fontId="39" fillId="0" borderId="9" xfId="0" applyNumberFormat="1" applyFont="1" applyBorder="1" applyAlignment="1">
      <alignment horizontal="right" wrapText="1"/>
    </xf>
    <xf numFmtId="164" fontId="39" fillId="0" borderId="9" xfId="0" applyNumberFormat="1" applyFont="1" applyBorder="1" applyAlignment="1">
      <alignment horizontal="right" wrapText="1"/>
    </xf>
    <xf numFmtId="0" fontId="39" fillId="0" borderId="12" xfId="0" applyFont="1" applyBorder="1" applyAlignment="1">
      <alignment horizontal="center" vertical="center" wrapText="1"/>
    </xf>
    <xf numFmtId="0" fontId="36" fillId="0" borderId="12" xfId="0" applyFont="1" applyBorder="1" applyAlignment="1">
      <alignment horizontal="right" wrapText="1"/>
    </xf>
    <xf numFmtId="43" fontId="39" fillId="0" borderId="12" xfId="0" applyNumberFormat="1" applyFont="1" applyBorder="1" applyAlignment="1">
      <alignment horizontal="right" wrapText="1"/>
    </xf>
    <xf numFmtId="164" fontId="39" fillId="0" borderId="12" xfId="0" applyNumberFormat="1" applyFont="1" applyBorder="1" applyAlignment="1">
      <alignment horizontal="right" wrapText="1"/>
    </xf>
    <xf numFmtId="0" fontId="49" fillId="0" borderId="0" xfId="2" applyFont="1" applyAlignment="1">
      <alignment wrapText="1"/>
    </xf>
    <xf numFmtId="0" fontId="0" fillId="2" borderId="5" xfId="0" applyFill="1" applyBorder="1" applyAlignment="1">
      <alignment wrapText="1"/>
    </xf>
    <xf numFmtId="0" fontId="0" fillId="2" borderId="47" xfId="0" applyFill="1" applyBorder="1" applyAlignment="1">
      <alignment wrapText="1"/>
    </xf>
    <xf numFmtId="49" fontId="31" fillId="2" borderId="9" xfId="0" applyNumberFormat="1" applyFont="1" applyFill="1" applyBorder="1" applyAlignment="1">
      <alignment horizontal="center" vertical="center" wrapText="1"/>
    </xf>
    <xf numFmtId="0" fontId="31" fillId="2" borderId="11" xfId="0" applyFont="1" applyFill="1" applyBorder="1" applyAlignment="1">
      <alignment horizontal="center" vertical="center" wrapText="1"/>
    </xf>
    <xf numFmtId="49" fontId="31" fillId="2" borderId="12" xfId="0" applyNumberFormat="1" applyFont="1" applyFill="1" applyBorder="1" applyAlignment="1">
      <alignment horizontal="center" vertical="center" wrapText="1"/>
    </xf>
    <xf numFmtId="43" fontId="31" fillId="2" borderId="12" xfId="0" applyNumberFormat="1" applyFont="1" applyFill="1" applyBorder="1" applyAlignment="1">
      <alignment horizontal="right" wrapText="1"/>
    </xf>
    <xf numFmtId="164" fontId="31" fillId="2" borderId="12" xfId="0" applyNumberFormat="1" applyFont="1" applyFill="1" applyBorder="1" applyAlignment="1">
      <alignment horizontal="right" wrapText="1"/>
    </xf>
    <xf numFmtId="164" fontId="31" fillId="2" borderId="13" xfId="0" applyNumberFormat="1" applyFont="1" applyFill="1" applyBorder="1" applyAlignment="1">
      <alignment horizontal="right" wrapText="1"/>
    </xf>
    <xf numFmtId="0" fontId="35" fillId="2" borderId="0" xfId="0" applyFont="1" applyFill="1"/>
    <xf numFmtId="0" fontId="35" fillId="2" borderId="14" xfId="0" applyFont="1" applyFill="1" applyBorder="1" applyAlignment="1">
      <alignment horizontal="center" vertical="center" wrapText="1"/>
    </xf>
    <xf numFmtId="49" fontId="31" fillId="2" borderId="15" xfId="0" applyNumberFormat="1" applyFont="1" applyFill="1" applyBorder="1" applyAlignment="1">
      <alignment horizontal="center" vertical="center" wrapText="1"/>
    </xf>
    <xf numFmtId="4" fontId="35" fillId="2" borderId="15" xfId="0" applyNumberFormat="1" applyFont="1" applyFill="1" applyBorder="1" applyAlignment="1">
      <alignment horizontal="right" wrapText="1"/>
    </xf>
    <xf numFmtId="1" fontId="35" fillId="2" borderId="15" xfId="0" applyNumberFormat="1" applyFont="1" applyFill="1" applyBorder="1" applyAlignment="1">
      <alignment horizontal="right" wrapText="1"/>
    </xf>
    <xf numFmtId="164" fontId="35" fillId="2" borderId="16" xfId="0" applyNumberFormat="1" applyFont="1" applyFill="1" applyBorder="1" applyAlignment="1">
      <alignment horizontal="right" wrapText="1"/>
    </xf>
    <xf numFmtId="39" fontId="2" fillId="2" borderId="57" xfId="0" applyNumberFormat="1" applyFont="1" applyFill="1" applyBorder="1" applyAlignment="1">
      <alignment horizontal="right" vertical="center" wrapText="1"/>
    </xf>
    <xf numFmtId="0" fontId="6" fillId="2" borderId="19" xfId="0" applyFont="1" applyFill="1" applyBorder="1" applyAlignment="1">
      <alignment horizontal="center" vertical="center" wrapText="1"/>
    </xf>
    <xf numFmtId="0" fontId="35" fillId="0" borderId="14" xfId="0" applyFont="1" applyBorder="1" applyAlignment="1">
      <alignment horizontal="center" vertical="center" wrapText="1"/>
    </xf>
    <xf numFmtId="49" fontId="31" fillId="0" borderId="15" xfId="0" applyNumberFormat="1" applyFont="1" applyBorder="1" applyAlignment="1">
      <alignment horizontal="center" vertical="center" wrapText="1"/>
    </xf>
    <xf numFmtId="0" fontId="31" fillId="0" borderId="15" xfId="0" applyFont="1" applyBorder="1" applyAlignment="1">
      <alignment vertical="center" wrapText="1"/>
    </xf>
    <xf numFmtId="4" fontId="35" fillId="0" borderId="15" xfId="0" applyNumberFormat="1" applyFont="1" applyBorder="1" applyAlignment="1">
      <alignment horizontal="right" wrapText="1"/>
    </xf>
    <xf numFmtId="1" fontId="35" fillId="0" borderId="15" xfId="0" applyNumberFormat="1" applyFont="1" applyBorder="1" applyAlignment="1">
      <alignment horizontal="right" wrapText="1"/>
    </xf>
    <xf numFmtId="164" fontId="35" fillId="0" borderId="16" xfId="0" applyNumberFormat="1" applyFont="1" applyBorder="1" applyAlignment="1">
      <alignment horizontal="right" wrapText="1"/>
    </xf>
    <xf numFmtId="49" fontId="31" fillId="0" borderId="9" xfId="0" applyNumberFormat="1" applyFont="1" applyBorder="1" applyAlignment="1">
      <alignment horizontal="center" vertical="center" wrapText="1"/>
    </xf>
    <xf numFmtId="0" fontId="31" fillId="0" borderId="9" xfId="0" applyFont="1" applyBorder="1" applyAlignment="1">
      <alignment vertical="center" wrapText="1"/>
    </xf>
    <xf numFmtId="43" fontId="31" fillId="0" borderId="9" xfId="0" applyNumberFormat="1" applyFont="1" applyBorder="1" applyAlignment="1">
      <alignment horizontal="right" wrapText="1"/>
    </xf>
    <xf numFmtId="164" fontId="31" fillId="0" borderId="9" xfId="0" applyNumberFormat="1" applyFont="1" applyBorder="1" applyAlignment="1">
      <alignment horizontal="right" wrapText="1"/>
    </xf>
    <xf numFmtId="164" fontId="31" fillId="0" borderId="10" xfId="0" applyNumberFormat="1" applyFont="1" applyBorder="1" applyAlignment="1">
      <alignment horizontal="right" wrapText="1"/>
    </xf>
    <xf numFmtId="164" fontId="51" fillId="0" borderId="10" xfId="0" applyNumberFormat="1" applyFont="1" applyBorder="1" applyAlignment="1">
      <alignment horizontal="right" wrapText="1"/>
    </xf>
    <xf numFmtId="0" fontId="3" fillId="0" borderId="11" xfId="0" applyFont="1" applyBorder="1" applyAlignment="1">
      <alignment horizontal="center" vertical="center" wrapText="1"/>
    </xf>
    <xf numFmtId="0" fontId="3" fillId="0" borderId="12" xfId="0" applyFont="1" applyBorder="1" applyAlignment="1">
      <alignment horizontal="right" wrapText="1"/>
    </xf>
    <xf numFmtId="164" fontId="3" fillId="0" borderId="13" xfId="0" applyNumberFormat="1" applyFont="1" applyBorder="1" applyAlignment="1">
      <alignment horizontal="right" wrapText="1"/>
    </xf>
    <xf numFmtId="0" fontId="6" fillId="2" borderId="4" xfId="0" applyFont="1" applyFill="1" applyBorder="1" applyAlignment="1">
      <alignment horizontal="right" wrapText="1"/>
    </xf>
    <xf numFmtId="0" fontId="6" fillId="2" borderId="34" xfId="0" applyFont="1" applyFill="1" applyBorder="1" applyAlignment="1">
      <alignment horizontal="center" vertical="center" wrapText="1"/>
    </xf>
    <xf numFmtId="0" fontId="3" fillId="2" borderId="34" xfId="0" applyFont="1" applyFill="1" applyBorder="1" applyAlignment="1">
      <alignment vertical="center" wrapText="1"/>
    </xf>
    <xf numFmtId="0" fontId="0" fillId="2" borderId="34" xfId="0" applyFill="1" applyBorder="1" applyAlignment="1">
      <alignment wrapText="1"/>
    </xf>
    <xf numFmtId="0" fontId="0" fillId="2" borderId="52" xfId="0" applyFill="1" applyBorder="1" applyAlignment="1">
      <alignment wrapText="1"/>
    </xf>
    <xf numFmtId="49" fontId="39" fillId="2" borderId="15" xfId="0" applyNumberFormat="1" applyFont="1" applyFill="1" applyBorder="1" applyAlignment="1">
      <alignment horizontal="center" vertical="center" wrapText="1"/>
    </xf>
    <xf numFmtId="0" fontId="36" fillId="2" borderId="15" xfId="0" applyFont="1" applyFill="1" applyBorder="1" applyAlignment="1">
      <alignment horizontal="right" wrapText="1"/>
    </xf>
    <xf numFmtId="49" fontId="39" fillId="2" borderId="9" xfId="0" applyNumberFormat="1" applyFont="1" applyFill="1" applyBorder="1" applyAlignment="1">
      <alignment horizontal="center" vertical="center" wrapText="1"/>
    </xf>
    <xf numFmtId="0" fontId="36" fillId="2" borderId="9" xfId="0" applyFont="1" applyFill="1" applyBorder="1" applyAlignment="1">
      <alignment horizontal="right" wrapText="1"/>
    </xf>
    <xf numFmtId="49" fontId="39" fillId="2" borderId="12" xfId="0" applyNumberFormat="1" applyFont="1" applyFill="1" applyBorder="1" applyAlignment="1">
      <alignment horizontal="center" vertical="center" wrapText="1"/>
    </xf>
    <xf numFmtId="0" fontId="3" fillId="2" borderId="20" xfId="0" applyFont="1" applyFill="1" applyBorder="1" applyAlignment="1">
      <alignment vertical="center" wrapText="1"/>
    </xf>
    <xf numFmtId="2" fontId="2" fillId="2" borderId="28" xfId="0" applyNumberFormat="1" applyFont="1" applyFill="1" applyBorder="1" applyAlignment="1">
      <alignment horizontal="left" vertical="center" wrapText="1"/>
    </xf>
    <xf numFmtId="164" fontId="3" fillId="2" borderId="53" xfId="0" applyNumberFormat="1" applyFont="1" applyFill="1" applyBorder="1" applyAlignment="1">
      <alignment vertical="center" wrapText="1"/>
    </xf>
    <xf numFmtId="164" fontId="2" fillId="2" borderId="53" xfId="0" applyNumberFormat="1" applyFont="1" applyFill="1" applyBorder="1" applyAlignment="1">
      <alignment vertical="center" wrapText="1"/>
    </xf>
    <xf numFmtId="0" fontId="43" fillId="2" borderId="0" xfId="0" applyFont="1" applyFill="1"/>
    <xf numFmtId="0" fontId="36" fillId="0" borderId="0" xfId="0" applyFont="1"/>
    <xf numFmtId="0" fontId="36" fillId="2" borderId="0" xfId="0" applyFont="1" applyFill="1" applyAlignment="1">
      <alignment horizontal="left"/>
    </xf>
    <xf numFmtId="0" fontId="36" fillId="2" borderId="0" xfId="0" applyFont="1" applyFill="1"/>
    <xf numFmtId="0" fontId="36" fillId="0" borderId="0" xfId="2" applyFont="1" applyAlignment="1">
      <alignment horizontal="left" wrapText="1"/>
    </xf>
    <xf numFmtId="0" fontId="52" fillId="2" borderId="0" xfId="0" applyFont="1" applyFill="1"/>
    <xf numFmtId="0" fontId="38" fillId="0" borderId="0" xfId="0" applyFont="1"/>
    <xf numFmtId="0" fontId="38" fillId="2" borderId="0" xfId="0" applyFont="1" applyFill="1" applyAlignment="1">
      <alignment horizontal="left"/>
    </xf>
    <xf numFmtId="0" fontId="38" fillId="2" borderId="0" xfId="0" applyFont="1" applyFill="1"/>
    <xf numFmtId="0" fontId="23" fillId="2" borderId="30" xfId="0" applyFont="1" applyFill="1" applyBorder="1" applyAlignment="1">
      <alignment horizontal="center" vertical="center" wrapText="1"/>
    </xf>
    <xf numFmtId="0" fontId="23" fillId="2" borderId="0" xfId="0" applyFont="1" applyFill="1" applyAlignment="1">
      <alignment horizontal="center" vertical="center" wrapText="1"/>
    </xf>
    <xf numFmtId="0" fontId="43" fillId="2" borderId="0" xfId="0" applyFont="1" applyFill="1" applyAlignment="1">
      <alignment wrapText="1"/>
    </xf>
    <xf numFmtId="0" fontId="23" fillId="2" borderId="14"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39" fillId="2" borderId="9" xfId="0" applyFont="1" applyFill="1" applyBorder="1" applyAlignment="1">
      <alignment horizontal="center" vertical="center" wrapText="1"/>
    </xf>
    <xf numFmtId="1" fontId="39" fillId="2" borderId="8" xfId="0" applyNumberFormat="1" applyFont="1" applyFill="1" applyBorder="1" applyAlignment="1">
      <alignment horizontal="center" vertical="center" wrapText="1"/>
    </xf>
    <xf numFmtId="2" fontId="39" fillId="2" borderId="9" xfId="0" applyNumberFormat="1" applyFont="1" applyFill="1" applyBorder="1" applyAlignment="1">
      <alignment horizontal="center" vertical="center" wrapText="1"/>
    </xf>
    <xf numFmtId="1" fontId="39" fillId="2" borderId="11" xfId="0" applyNumberFormat="1"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30" xfId="0" applyFont="1" applyFill="1" applyBorder="1" applyAlignment="1">
      <alignment vertical="center" wrapText="1"/>
    </xf>
    <xf numFmtId="4" fontId="39" fillId="2" borderId="0" xfId="0" applyNumberFormat="1" applyFont="1" applyFill="1" applyAlignment="1">
      <alignment vertical="center" wrapText="1"/>
    </xf>
    <xf numFmtId="0" fontId="39" fillId="2" borderId="51" xfId="0" applyFont="1" applyFill="1" applyBorder="1" applyAlignment="1">
      <alignment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1" fontId="23" fillId="2" borderId="15" xfId="0" applyNumberFormat="1" applyFont="1" applyFill="1" applyBorder="1" applyAlignment="1">
      <alignment horizontal="center" vertical="center" wrapText="1"/>
    </xf>
    <xf numFmtId="164" fontId="23" fillId="2" borderId="16" xfId="0" applyNumberFormat="1" applyFont="1" applyFill="1" applyBorder="1" applyAlignment="1">
      <alignment horizontal="center" vertical="center" wrapText="1"/>
    </xf>
    <xf numFmtId="0" fontId="23" fillId="2" borderId="22" xfId="0" applyFont="1" applyFill="1" applyBorder="1" applyAlignment="1">
      <alignment horizontal="center" vertical="center" wrapText="1"/>
    </xf>
    <xf numFmtId="0" fontId="23" fillId="2" borderId="23" xfId="0" applyFont="1" applyFill="1" applyBorder="1" applyAlignment="1">
      <alignment horizontal="center" vertical="center" wrapText="1"/>
    </xf>
    <xf numFmtId="1" fontId="23" fillId="2" borderId="23" xfId="0" applyNumberFormat="1" applyFont="1" applyFill="1" applyBorder="1" applyAlignment="1">
      <alignment horizontal="center" vertical="center" wrapText="1"/>
    </xf>
    <xf numFmtId="1" fontId="23" fillId="2" borderId="24" xfId="0" applyNumberFormat="1" applyFont="1" applyFill="1" applyBorder="1" applyAlignment="1">
      <alignment horizontal="center" vertical="center" wrapText="1"/>
    </xf>
    <xf numFmtId="0" fontId="23" fillId="2" borderId="3" xfId="0" applyFont="1" applyFill="1" applyBorder="1" applyAlignment="1">
      <alignment horizontal="right" wrapText="1"/>
    </xf>
    <xf numFmtId="0" fontId="23" fillId="2" borderId="4" xfId="0" applyFont="1" applyFill="1" applyBorder="1" applyAlignment="1">
      <alignment horizontal="center" vertical="center" wrapText="1"/>
    </xf>
    <xf numFmtId="0" fontId="39" fillId="2" borderId="4" xfId="0" applyFont="1" applyFill="1" applyBorder="1" applyAlignment="1">
      <alignment wrapText="1"/>
    </xf>
    <xf numFmtId="0" fontId="39" fillId="2" borderId="5" xfId="0" applyFont="1" applyFill="1" applyBorder="1" applyAlignment="1">
      <alignment wrapText="1"/>
    </xf>
    <xf numFmtId="0" fontId="39" fillId="2" borderId="14" xfId="0" applyFont="1" applyFill="1" applyBorder="1" applyAlignment="1">
      <alignment horizontal="center" vertical="center" wrapText="1"/>
    </xf>
    <xf numFmtId="0" fontId="39" fillId="2" borderId="15" xfId="0" applyFont="1" applyFill="1" applyBorder="1" applyAlignment="1">
      <alignment horizontal="left" vertical="center" wrapText="1"/>
    </xf>
    <xf numFmtId="0" fontId="39" fillId="2" borderId="7" xfId="0" applyFont="1" applyFill="1" applyBorder="1" applyAlignment="1">
      <alignment horizontal="right" wrapText="1"/>
    </xf>
    <xf numFmtId="4" fontId="39" fillId="2" borderId="7" xfId="0" applyNumberFormat="1" applyFont="1" applyFill="1" applyBorder="1" applyAlignment="1">
      <alignment horizontal="right" wrapText="1"/>
    </xf>
    <xf numFmtId="164" fontId="39" fillId="2" borderId="7" xfId="0" applyNumberFormat="1" applyFont="1" applyFill="1" applyBorder="1" applyAlignment="1">
      <alignment horizontal="right" wrapText="1"/>
    </xf>
    <xf numFmtId="164" fontId="39" fillId="2" borderId="25" xfId="0" applyNumberFormat="1" applyFont="1" applyFill="1" applyBorder="1" applyAlignment="1">
      <alignment horizontal="right" wrapText="1"/>
    </xf>
    <xf numFmtId="0" fontId="39" fillId="2" borderId="8" xfId="0" applyFont="1" applyFill="1" applyBorder="1" applyAlignment="1">
      <alignment horizontal="center" vertical="center" wrapText="1"/>
    </xf>
    <xf numFmtId="0" fontId="39" fillId="2" borderId="9" xfId="0" applyFont="1" applyFill="1" applyBorder="1" applyAlignment="1">
      <alignment horizontal="left" vertical="center" wrapText="1"/>
    </xf>
    <xf numFmtId="0" fontId="39" fillId="2" borderId="9" xfId="0" applyFont="1" applyFill="1" applyBorder="1" applyAlignment="1">
      <alignment horizontal="right" wrapText="1"/>
    </xf>
    <xf numFmtId="4" fontId="39" fillId="2" borderId="9" xfId="0" applyNumberFormat="1" applyFont="1" applyFill="1" applyBorder="1" applyAlignment="1">
      <alignment horizontal="right" wrapText="1"/>
    </xf>
    <xf numFmtId="164" fontId="39" fillId="2" borderId="9" xfId="0" applyNumberFormat="1" applyFont="1" applyFill="1" applyBorder="1" applyAlignment="1">
      <alignment horizontal="right" wrapText="1"/>
    </xf>
    <xf numFmtId="164" fontId="39" fillId="2" borderId="10" xfId="0" applyNumberFormat="1" applyFont="1" applyFill="1" applyBorder="1" applyAlignment="1">
      <alignment horizontal="right" wrapText="1"/>
    </xf>
    <xf numFmtId="0" fontId="39" fillId="2" borderId="11" xfId="0" applyFont="1" applyFill="1" applyBorder="1" applyAlignment="1">
      <alignment horizontal="center" vertical="center" wrapText="1"/>
    </xf>
    <xf numFmtId="0" fontId="39" fillId="2" borderId="12" xfId="0" applyFont="1" applyFill="1" applyBorder="1" applyAlignment="1">
      <alignment horizontal="left" vertical="center" wrapText="1"/>
    </xf>
    <xf numFmtId="0" fontId="39" fillId="2" borderId="12" xfId="0" applyFont="1" applyFill="1" applyBorder="1" applyAlignment="1">
      <alignment horizontal="right" wrapText="1"/>
    </xf>
    <xf numFmtId="4" fontId="39" fillId="2" borderId="12" xfId="0" applyNumberFormat="1" applyFont="1" applyFill="1" applyBorder="1" applyAlignment="1">
      <alignment horizontal="right" wrapText="1"/>
    </xf>
    <xf numFmtId="164" fontId="39" fillId="2" borderId="12" xfId="0" applyNumberFormat="1" applyFont="1" applyFill="1" applyBorder="1" applyAlignment="1">
      <alignment horizontal="right" wrapText="1"/>
    </xf>
    <xf numFmtId="164" fontId="39" fillId="2" borderId="13" xfId="0" applyNumberFormat="1" applyFont="1" applyFill="1" applyBorder="1" applyAlignment="1">
      <alignment horizontal="right" wrapText="1"/>
    </xf>
    <xf numFmtId="0" fontId="23" fillId="2" borderId="35" xfId="0" applyFont="1" applyFill="1" applyBorder="1" applyAlignment="1">
      <alignment vertical="center" wrapText="1"/>
    </xf>
    <xf numFmtId="0" fontId="23" fillId="2" borderId="34" xfId="0" applyFont="1" applyFill="1" applyBorder="1" applyAlignment="1">
      <alignment vertical="center" wrapText="1"/>
    </xf>
    <xf numFmtId="164" fontId="23" fillId="2" borderId="38" xfId="0" applyNumberFormat="1" applyFont="1" applyFill="1" applyBorder="1" applyAlignment="1">
      <alignment horizontal="right" vertical="center" wrapText="1"/>
    </xf>
    <xf numFmtId="0" fontId="36" fillId="2" borderId="0" xfId="0" applyFont="1" applyFill="1" applyAlignment="1">
      <alignment wrapText="1"/>
    </xf>
    <xf numFmtId="0" fontId="36" fillId="0" borderId="0" xfId="0" applyFont="1" applyAlignment="1">
      <alignment wrapText="1"/>
    </xf>
    <xf numFmtId="0" fontId="36" fillId="2" borderId="0" xfId="0" applyFont="1" applyFill="1" applyAlignment="1">
      <alignment horizontal="left" wrapText="1"/>
    </xf>
    <xf numFmtId="0" fontId="39" fillId="2" borderId="15" xfId="0" applyFont="1" applyFill="1" applyBorder="1" applyAlignment="1">
      <alignment vertical="center" wrapText="1"/>
    </xf>
    <xf numFmtId="0" fontId="39" fillId="2" borderId="15" xfId="0" applyFont="1" applyFill="1" applyBorder="1" applyAlignment="1">
      <alignment horizontal="right" wrapText="1"/>
    </xf>
    <xf numFmtId="43" fontId="39" fillId="2" borderId="15" xfId="0" applyNumberFormat="1" applyFont="1" applyFill="1" applyBorder="1" applyAlignment="1">
      <alignment horizontal="right" wrapText="1"/>
    </xf>
    <xf numFmtId="164" fontId="39" fillId="2" borderId="15" xfId="0" applyNumberFormat="1" applyFont="1" applyFill="1" applyBorder="1" applyAlignment="1">
      <alignment horizontal="right" wrapText="1"/>
    </xf>
    <xf numFmtId="164" fontId="39" fillId="2" borderId="16" xfId="0" applyNumberFormat="1" applyFont="1" applyFill="1" applyBorder="1" applyAlignment="1">
      <alignment horizontal="right" wrapText="1"/>
    </xf>
    <xf numFmtId="0" fontId="39" fillId="2" borderId="9" xfId="0" applyFont="1" applyFill="1" applyBorder="1" applyAlignment="1">
      <alignment vertical="center" wrapText="1"/>
    </xf>
    <xf numFmtId="43" fontId="39" fillId="2" borderId="9" xfId="0" applyNumberFormat="1" applyFont="1" applyFill="1" applyBorder="1" applyAlignment="1">
      <alignment horizontal="right" wrapText="1"/>
    </xf>
    <xf numFmtId="164" fontId="39" fillId="2" borderId="24" xfId="0" applyNumberFormat="1" applyFont="1" applyFill="1" applyBorder="1" applyAlignment="1">
      <alignment horizontal="right" wrapText="1"/>
    </xf>
    <xf numFmtId="164" fontId="23" fillId="2" borderId="31" xfId="0" applyNumberFormat="1" applyFont="1" applyFill="1" applyBorder="1" applyAlignment="1">
      <alignment horizontal="right" vertical="center" wrapText="1"/>
    </xf>
    <xf numFmtId="0" fontId="23" fillId="2" borderId="27" xfId="0" applyFont="1" applyFill="1" applyBorder="1" applyAlignment="1">
      <alignment horizontal="right" wrapText="1"/>
    </xf>
    <xf numFmtId="0" fontId="23" fillId="2" borderId="21" xfId="0" applyFont="1" applyFill="1" applyBorder="1" applyAlignment="1">
      <alignment horizontal="center" vertical="center" wrapText="1"/>
    </xf>
    <xf numFmtId="0" fontId="39" fillId="2" borderId="21" xfId="0" applyFont="1" applyFill="1" applyBorder="1" applyAlignment="1">
      <alignment wrapText="1"/>
    </xf>
    <xf numFmtId="0" fontId="39" fillId="2" borderId="47" xfId="0" applyFont="1" applyFill="1" applyBorder="1" applyAlignment="1">
      <alignment wrapText="1"/>
    </xf>
    <xf numFmtId="0" fontId="42" fillId="2" borderId="0" xfId="0" applyFont="1" applyFill="1" applyAlignment="1">
      <alignment wrapText="1"/>
    </xf>
    <xf numFmtId="0" fontId="39" fillId="2" borderId="27" xfId="0" applyFont="1" applyFill="1" applyBorder="1" applyAlignment="1">
      <alignment horizontal="center" vertical="center" wrapText="1"/>
    </xf>
    <xf numFmtId="49" fontId="39" fillId="2" borderId="19" xfId="0" applyNumberFormat="1" applyFont="1" applyFill="1" applyBorder="1" applyAlignment="1">
      <alignment horizontal="center" vertical="center" wrapText="1"/>
    </xf>
    <xf numFmtId="0" fontId="39" fillId="2" borderId="1" xfId="0" applyFont="1" applyFill="1" applyBorder="1" applyAlignment="1">
      <alignment horizontal="right" wrapText="1"/>
    </xf>
    <xf numFmtId="43" fontId="39" fillId="2" borderId="1" xfId="0" applyNumberFormat="1" applyFont="1" applyFill="1" applyBorder="1" applyAlignment="1">
      <alignment horizontal="right" wrapText="1"/>
    </xf>
    <xf numFmtId="164" fontId="39" fillId="2" borderId="1" xfId="0" applyNumberFormat="1" applyFont="1" applyFill="1" applyBorder="1" applyAlignment="1">
      <alignment horizontal="right" wrapText="1"/>
    </xf>
    <xf numFmtId="164" fontId="39" fillId="2" borderId="2" xfId="0" applyNumberFormat="1" applyFont="1" applyFill="1" applyBorder="1" applyAlignment="1">
      <alignment horizontal="right" wrapText="1"/>
    </xf>
    <xf numFmtId="0" fontId="42" fillId="0" borderId="0" xfId="0" applyFont="1" applyAlignment="1">
      <alignment wrapText="1"/>
    </xf>
    <xf numFmtId="0" fontId="42" fillId="2" borderId="0" xfId="0" applyFont="1" applyFill="1" applyAlignment="1">
      <alignment horizontal="left" wrapText="1"/>
    </xf>
    <xf numFmtId="0" fontId="39" fillId="2" borderId="30" xfId="0" applyFont="1" applyFill="1" applyBorder="1" applyAlignment="1">
      <alignment horizontal="center" vertical="center" wrapText="1"/>
    </xf>
    <xf numFmtId="49" fontId="39" fillId="2" borderId="28" xfId="0" applyNumberFormat="1" applyFont="1" applyFill="1" applyBorder="1" applyAlignment="1">
      <alignment horizontal="center" vertical="center" wrapText="1"/>
    </xf>
    <xf numFmtId="0" fontId="39" fillId="2" borderId="64" xfId="0" applyFont="1" applyFill="1" applyBorder="1" applyAlignment="1">
      <alignment vertical="center" wrapText="1"/>
    </xf>
    <xf numFmtId="43" fontId="39" fillId="2" borderId="7" xfId="0" applyNumberFormat="1" applyFont="1" applyFill="1" applyBorder="1" applyAlignment="1">
      <alignment horizontal="right" wrapText="1"/>
    </xf>
    <xf numFmtId="0" fontId="39" fillId="2" borderId="65" xfId="0" applyFont="1" applyFill="1" applyBorder="1" applyAlignment="1">
      <alignment horizontal="center" vertical="center" wrapText="1"/>
    </xf>
    <xf numFmtId="49" fontId="39" fillId="2" borderId="7" xfId="0" applyNumberFormat="1" applyFont="1" applyFill="1" applyBorder="1" applyAlignment="1">
      <alignment horizontal="center" vertical="center" wrapText="1"/>
    </xf>
    <xf numFmtId="0" fontId="39" fillId="2" borderId="6" xfId="0" applyFont="1" applyFill="1" applyBorder="1" applyAlignment="1">
      <alignment horizontal="center" vertical="center" wrapText="1"/>
    </xf>
    <xf numFmtId="49" fontId="39" fillId="2" borderId="60" xfId="0" applyNumberFormat="1" applyFont="1" applyFill="1" applyBorder="1" applyAlignment="1">
      <alignment horizontal="center" vertical="center" wrapText="1"/>
    </xf>
    <xf numFmtId="0" fontId="39" fillId="2" borderId="12" xfId="0" applyFont="1" applyFill="1" applyBorder="1" applyAlignment="1">
      <alignment vertical="center" wrapText="1"/>
    </xf>
    <xf numFmtId="43" fontId="39" fillId="2" borderId="12" xfId="0" applyNumberFormat="1" applyFont="1" applyFill="1" applyBorder="1" applyAlignment="1">
      <alignment horizontal="right" wrapText="1"/>
    </xf>
    <xf numFmtId="0" fontId="43" fillId="0" borderId="0" xfId="0" applyFont="1" applyAlignment="1">
      <alignment wrapText="1"/>
    </xf>
    <xf numFmtId="49" fontId="39" fillId="0" borderId="12" xfId="0" applyNumberFormat="1" applyFont="1" applyBorder="1" applyAlignment="1">
      <alignment horizontal="center" vertical="center" wrapText="1"/>
    </xf>
    <xf numFmtId="0" fontId="39" fillId="0" borderId="12" xfId="0" applyFont="1" applyBorder="1" applyAlignment="1">
      <alignment vertical="center" wrapText="1"/>
    </xf>
    <xf numFmtId="0" fontId="39" fillId="0" borderId="12" xfId="0" applyFont="1" applyBorder="1" applyAlignment="1">
      <alignment horizontal="right" wrapText="1"/>
    </xf>
    <xf numFmtId="0" fontId="36" fillId="0" borderId="0" xfId="0" applyFont="1" applyAlignment="1">
      <alignment horizontal="left"/>
    </xf>
    <xf numFmtId="0" fontId="54" fillId="2" borderId="14" xfId="0" applyFont="1" applyFill="1" applyBorder="1" applyAlignment="1">
      <alignment horizontal="center" vertical="center" wrapText="1"/>
    </xf>
    <xf numFmtId="1" fontId="54" fillId="2" borderId="15" xfId="0" applyNumberFormat="1" applyFont="1" applyFill="1" applyBorder="1" applyAlignment="1">
      <alignment horizontal="center" vertical="center" wrapText="1"/>
    </xf>
    <xf numFmtId="0" fontId="54" fillId="2" borderId="8" xfId="0" applyFont="1" applyFill="1" applyBorder="1" applyAlignment="1">
      <alignment horizontal="center" vertical="center" wrapText="1"/>
    </xf>
    <xf numFmtId="1" fontId="54" fillId="2" borderId="9" xfId="0" applyNumberFormat="1" applyFont="1" applyFill="1" applyBorder="1" applyAlignment="1">
      <alignment horizontal="center" vertical="center" wrapText="1"/>
    </xf>
    <xf numFmtId="0" fontId="54" fillId="2" borderId="9" xfId="0" applyFont="1" applyFill="1" applyBorder="1" applyAlignment="1">
      <alignment vertical="center" wrapText="1"/>
    </xf>
    <xf numFmtId="0" fontId="54" fillId="2" borderId="9" xfId="0" applyFont="1" applyFill="1" applyBorder="1" applyAlignment="1">
      <alignment horizontal="right" wrapText="1"/>
    </xf>
    <xf numFmtId="43" fontId="54" fillId="2" borderId="10" xfId="0" applyNumberFormat="1" applyFont="1" applyFill="1" applyBorder="1" applyAlignment="1">
      <alignment horizontal="right" wrapText="1"/>
    </xf>
    <xf numFmtId="43" fontId="39" fillId="0" borderId="0" xfId="0" applyNumberFormat="1" applyFont="1" applyAlignment="1">
      <alignment horizontal="right" wrapText="1"/>
    </xf>
    <xf numFmtId="0" fontId="56" fillId="2" borderId="9" xfId="0" applyFont="1" applyFill="1" applyBorder="1" applyAlignment="1">
      <alignment horizontal="center"/>
    </xf>
    <xf numFmtId="4" fontId="56" fillId="2" borderId="9" xfId="0" applyNumberFormat="1" applyFont="1" applyFill="1" applyBorder="1"/>
    <xf numFmtId="4" fontId="56" fillId="2" borderId="9" xfId="2" applyNumberFormat="1" applyFont="1" applyFill="1" applyBorder="1" applyAlignment="1">
      <alignment wrapText="1"/>
    </xf>
    <xf numFmtId="1" fontId="54" fillId="2" borderId="12" xfId="0" applyNumberFormat="1" applyFont="1" applyFill="1" applyBorder="1" applyAlignment="1">
      <alignment horizontal="center" vertical="center" wrapText="1"/>
    </xf>
    <xf numFmtId="0" fontId="54" fillId="2" borderId="12" xfId="0" applyFont="1" applyFill="1" applyBorder="1" applyAlignment="1">
      <alignment vertical="center" wrapText="1"/>
    </xf>
    <xf numFmtId="43" fontId="54" fillId="2" borderId="13" xfId="0" applyNumberFormat="1" applyFont="1" applyFill="1" applyBorder="1" applyAlignment="1">
      <alignment horizontal="right" wrapText="1"/>
    </xf>
    <xf numFmtId="0" fontId="54" fillId="2" borderId="48" xfId="0" applyFont="1" applyFill="1" applyBorder="1" applyAlignment="1">
      <alignment horizontal="center" vertical="center" wrapText="1"/>
    </xf>
    <xf numFmtId="1" fontId="54" fillId="2" borderId="19" xfId="0" applyNumberFormat="1" applyFont="1" applyFill="1" applyBorder="1" applyAlignment="1">
      <alignment horizontal="center" vertical="center" wrapText="1"/>
    </xf>
    <xf numFmtId="43" fontId="54" fillId="2" borderId="57" xfId="0" applyNumberFormat="1" applyFont="1" applyFill="1" applyBorder="1" applyAlignment="1">
      <alignment horizontal="right" wrapText="1"/>
    </xf>
    <xf numFmtId="0" fontId="54" fillId="2" borderId="19" xfId="0" applyFont="1" applyFill="1" applyBorder="1" applyAlignment="1">
      <alignment horizontal="center" vertical="center" wrapText="1"/>
    </xf>
    <xf numFmtId="0" fontId="54" fillId="2" borderId="19" xfId="0" applyFont="1" applyFill="1" applyBorder="1" applyAlignment="1">
      <alignment vertical="center" wrapText="1"/>
    </xf>
    <xf numFmtId="0" fontId="54" fillId="2" borderId="19" xfId="0" applyFont="1" applyFill="1" applyBorder="1" applyAlignment="1">
      <alignment horizontal="right" wrapText="1"/>
    </xf>
    <xf numFmtId="43" fontId="54" fillId="2" borderId="19" xfId="0" applyNumberFormat="1" applyFont="1" applyFill="1" applyBorder="1" applyAlignment="1">
      <alignment horizontal="right" wrapText="1"/>
    </xf>
    <xf numFmtId="164" fontId="54" fillId="2" borderId="56" xfId="0" applyNumberFormat="1" applyFont="1" applyFill="1" applyBorder="1" applyAlignment="1">
      <alignment horizontal="right" wrapText="1"/>
    </xf>
    <xf numFmtId="43" fontId="54" fillId="2" borderId="31" xfId="0" applyNumberFormat="1" applyFont="1" applyFill="1" applyBorder="1" applyAlignment="1">
      <alignment horizontal="right" wrapText="1"/>
    </xf>
    <xf numFmtId="165" fontId="23" fillId="2" borderId="31" xfId="0" applyNumberFormat="1" applyFont="1" applyFill="1" applyBorder="1" applyAlignment="1">
      <alignment vertical="center" wrapText="1"/>
    </xf>
    <xf numFmtId="0" fontId="23" fillId="2" borderId="35" xfId="0" applyFont="1" applyFill="1" applyBorder="1" applyAlignment="1">
      <alignment horizontal="right" wrapText="1"/>
    </xf>
    <xf numFmtId="0" fontId="23" fillId="2" borderId="34" xfId="0" applyFont="1" applyFill="1" applyBorder="1" applyAlignment="1">
      <alignment horizontal="center" vertical="center" wrapText="1"/>
    </xf>
    <xf numFmtId="0" fontId="23" fillId="2" borderId="60" xfId="0" applyFont="1" applyFill="1" applyBorder="1" applyAlignment="1">
      <alignment vertical="center" wrapText="1"/>
    </xf>
    <xf numFmtId="0" fontId="39" fillId="2" borderId="34" xfId="0" applyFont="1" applyFill="1" applyBorder="1" applyAlignment="1">
      <alignment vertical="center" wrapText="1"/>
    </xf>
    <xf numFmtId="0" fontId="39" fillId="2" borderId="34" xfId="0" applyFont="1" applyFill="1" applyBorder="1" applyAlignment="1">
      <alignment wrapText="1"/>
    </xf>
    <xf numFmtId="0" fontId="39" fillId="2" borderId="52" xfId="0" applyFont="1" applyFill="1" applyBorder="1" applyAlignment="1">
      <alignment wrapText="1"/>
    </xf>
    <xf numFmtId="1" fontId="39" fillId="2" borderId="14" xfId="0" applyNumberFormat="1" applyFont="1" applyFill="1" applyBorder="1" applyAlignment="1">
      <alignment horizontal="center" vertical="center" wrapText="1"/>
    </xf>
    <xf numFmtId="3" fontId="39" fillId="2" borderId="8" xfId="0" applyNumberFormat="1" applyFont="1" applyFill="1" applyBorder="1" applyAlignment="1">
      <alignment horizontal="center" vertical="center" wrapText="1"/>
    </xf>
    <xf numFmtId="1" fontId="39" fillId="2" borderId="6" xfId="0" applyNumberFormat="1" applyFont="1" applyFill="1" applyBorder="1" applyAlignment="1">
      <alignment horizontal="center" vertical="center" wrapText="1"/>
    </xf>
    <xf numFmtId="0" fontId="39" fillId="2" borderId="7" xfId="0" applyFont="1" applyFill="1" applyBorder="1" applyAlignment="1">
      <alignment vertical="center" wrapText="1"/>
    </xf>
    <xf numFmtId="164" fontId="39" fillId="0" borderId="13" xfId="0" applyNumberFormat="1" applyFont="1" applyBorder="1" applyAlignment="1">
      <alignment horizontal="right" wrapText="1"/>
    </xf>
    <xf numFmtId="3" fontId="39" fillId="2" borderId="17" xfId="0" applyNumberFormat="1" applyFont="1" applyFill="1" applyBorder="1" applyAlignment="1">
      <alignment horizontal="center" vertical="center" wrapText="1"/>
    </xf>
    <xf numFmtId="49" fontId="39" fillId="2" borderId="18" xfId="0" applyNumberFormat="1" applyFont="1" applyFill="1" applyBorder="1" applyAlignment="1">
      <alignment horizontal="center" vertical="center" wrapText="1"/>
    </xf>
    <xf numFmtId="0" fontId="39" fillId="2" borderId="18" xfId="0" applyFont="1" applyFill="1" applyBorder="1" applyAlignment="1">
      <alignment vertical="center" wrapText="1"/>
    </xf>
    <xf numFmtId="0" fontId="39" fillId="2" borderId="18" xfId="0" applyFont="1" applyFill="1" applyBorder="1" applyAlignment="1">
      <alignment horizontal="right" wrapText="1"/>
    </xf>
    <xf numFmtId="43" fontId="39" fillId="2" borderId="18" xfId="0" applyNumberFormat="1" applyFont="1" applyFill="1" applyBorder="1" applyAlignment="1">
      <alignment horizontal="right" wrapText="1"/>
    </xf>
    <xf numFmtId="164" fontId="39" fillId="2" borderId="18" xfId="0" applyNumberFormat="1" applyFont="1" applyFill="1" applyBorder="1" applyAlignment="1">
      <alignment horizontal="right" wrapText="1"/>
    </xf>
    <xf numFmtId="164" fontId="39" fillId="0" borderId="29" xfId="0" applyNumberFormat="1" applyFont="1" applyBorder="1" applyAlignment="1">
      <alignment horizontal="right" wrapText="1"/>
    </xf>
    <xf numFmtId="0" fontId="39" fillId="2" borderId="0" xfId="0" applyFont="1" applyFill="1" applyAlignment="1">
      <alignment horizontal="center" vertical="center" wrapText="1"/>
    </xf>
    <xf numFmtId="0" fontId="39" fillId="2" borderId="0" xfId="0" applyFont="1" applyFill="1" applyAlignment="1">
      <alignment horizontal="right" vertical="center" wrapText="1"/>
    </xf>
    <xf numFmtId="2" fontId="23" fillId="2" borderId="21" xfId="0" applyNumberFormat="1" applyFont="1" applyFill="1" applyBorder="1" applyAlignment="1">
      <alignment horizontal="left" vertical="center" wrapText="1"/>
    </xf>
    <xf numFmtId="4" fontId="23" fillId="2" borderId="0" xfId="0" applyNumberFormat="1" applyFont="1" applyFill="1" applyAlignment="1">
      <alignment horizontal="center" vertical="center" wrapText="1"/>
    </xf>
    <xf numFmtId="1" fontId="39" fillId="2" borderId="0" xfId="0" applyNumberFormat="1" applyFont="1" applyFill="1" applyAlignment="1">
      <alignment horizontal="right" vertical="center" wrapText="1"/>
    </xf>
    <xf numFmtId="164" fontId="39" fillId="2" borderId="51" xfId="0" applyNumberFormat="1" applyFont="1" applyFill="1" applyBorder="1" applyAlignment="1">
      <alignment vertical="center" wrapText="1"/>
    </xf>
    <xf numFmtId="167" fontId="44" fillId="2" borderId="0" xfId="0" applyNumberFormat="1" applyFont="1" applyFill="1" applyAlignment="1">
      <alignment horizontal="center"/>
    </xf>
    <xf numFmtId="0" fontId="23" fillId="2" borderId="48" xfId="0" applyFont="1" applyFill="1" applyBorder="1" applyAlignment="1">
      <alignment horizontal="center" vertical="center" wrapText="1"/>
    </xf>
    <xf numFmtId="0" fontId="39" fillId="2" borderId="19" xfId="0" applyFont="1" applyFill="1" applyBorder="1" applyAlignment="1">
      <alignment horizontal="center" vertical="center" wrapText="1"/>
    </xf>
    <xf numFmtId="164" fontId="39" fillId="2" borderId="58" xfId="0" applyNumberFormat="1" applyFont="1" applyFill="1" applyBorder="1" applyAlignment="1">
      <alignment vertical="center" wrapText="1"/>
    </xf>
    <xf numFmtId="2" fontId="23" fillId="2" borderId="15" xfId="0" applyNumberFormat="1" applyFont="1" applyFill="1" applyBorder="1" applyAlignment="1">
      <alignment horizontal="left" vertical="center" wrapText="1"/>
    </xf>
    <xf numFmtId="4" fontId="23" fillId="2" borderId="15" xfId="0" applyNumberFormat="1" applyFont="1" applyFill="1" applyBorder="1" applyAlignment="1">
      <alignment horizontal="left" vertical="center" wrapText="1"/>
    </xf>
    <xf numFmtId="164" fontId="39" fillId="2" borderId="16" xfId="0" applyNumberFormat="1" applyFont="1" applyFill="1" applyBorder="1" applyAlignment="1">
      <alignment vertical="center" wrapText="1"/>
    </xf>
    <xf numFmtId="2" fontId="23" fillId="2" borderId="9" xfId="0" applyNumberFormat="1" applyFont="1" applyFill="1" applyBorder="1" applyAlignment="1">
      <alignment horizontal="left" vertical="center" wrapText="1"/>
    </xf>
    <xf numFmtId="4" fontId="23" fillId="2" borderId="9" xfId="0" applyNumberFormat="1" applyFont="1" applyFill="1" applyBorder="1" applyAlignment="1">
      <alignment horizontal="left" vertical="center" wrapText="1"/>
    </xf>
    <xf numFmtId="1" fontId="23" fillId="2" borderId="9" xfId="0" applyNumberFormat="1" applyFont="1" applyFill="1" applyBorder="1" applyAlignment="1">
      <alignment horizontal="right" vertical="center" wrapText="1"/>
    </xf>
    <xf numFmtId="164" fontId="39" fillId="2" borderId="10" xfId="0" applyNumberFormat="1" applyFont="1" applyFill="1" applyBorder="1" applyAlignment="1">
      <alignment vertical="center" wrapText="1"/>
    </xf>
    <xf numFmtId="2" fontId="39" fillId="2" borderId="8" xfId="0" applyNumberFormat="1" applyFont="1" applyFill="1" applyBorder="1" applyAlignment="1">
      <alignment vertical="center" wrapText="1"/>
    </xf>
    <xf numFmtId="2" fontId="39" fillId="2" borderId="9" xfId="0" applyNumberFormat="1" applyFont="1" applyFill="1" applyBorder="1" applyAlignment="1">
      <alignment vertical="center" wrapText="1"/>
    </xf>
    <xf numFmtId="2" fontId="23" fillId="2" borderId="9" xfId="0" applyNumberFormat="1" applyFont="1" applyFill="1" applyBorder="1" applyAlignment="1">
      <alignment vertical="center" wrapText="1"/>
    </xf>
    <xf numFmtId="0" fontId="39" fillId="2" borderId="8" xfId="0" applyFont="1" applyFill="1" applyBorder="1" applyAlignment="1">
      <alignment vertical="center" wrapText="1"/>
    </xf>
    <xf numFmtId="4" fontId="23" fillId="2" borderId="9" xfId="0" applyNumberFormat="1" applyFont="1" applyFill="1" applyBorder="1" applyAlignment="1">
      <alignment vertical="center" wrapText="1"/>
    </xf>
    <xf numFmtId="0" fontId="39" fillId="2" borderId="11" xfId="0" applyFont="1" applyFill="1" applyBorder="1" applyAlignment="1">
      <alignment vertical="center" wrapText="1"/>
    </xf>
    <xf numFmtId="2" fontId="23" fillId="2" borderId="12" xfId="0" applyNumberFormat="1" applyFont="1" applyFill="1" applyBorder="1" applyAlignment="1">
      <alignment horizontal="left" vertical="center" wrapText="1"/>
    </xf>
    <xf numFmtId="164" fontId="39" fillId="2" borderId="13" xfId="0" applyNumberFormat="1" applyFont="1" applyFill="1" applyBorder="1" applyAlignment="1">
      <alignment vertical="center" wrapText="1"/>
    </xf>
    <xf numFmtId="164" fontId="23" fillId="2" borderId="38" xfId="0" applyNumberFormat="1" applyFont="1" applyFill="1" applyBorder="1" applyAlignment="1">
      <alignment vertical="center" wrapText="1"/>
    </xf>
    <xf numFmtId="0" fontId="39" fillId="2" borderId="0" xfId="0" applyFont="1" applyFill="1" applyAlignment="1">
      <alignment horizontal="left" vertical="center" wrapText="1"/>
    </xf>
    <xf numFmtId="164" fontId="39" fillId="2" borderId="0" xfId="0" applyNumberFormat="1" applyFont="1" applyFill="1" applyAlignment="1">
      <alignment vertical="center" wrapText="1"/>
    </xf>
    <xf numFmtId="0" fontId="43" fillId="0" borderId="0" xfId="0" applyFont="1"/>
    <xf numFmtId="0" fontId="39" fillId="0" borderId="0" xfId="0" applyFont="1" applyAlignment="1">
      <alignment horizontal="center" vertical="center" wrapText="1"/>
    </xf>
    <xf numFmtId="0" fontId="23" fillId="0" borderId="0" xfId="0" applyFont="1" applyAlignment="1" applyProtection="1">
      <alignment horizontal="left" vertical="top" wrapText="1"/>
      <protection locked="0"/>
    </xf>
    <xf numFmtId="4" fontId="23" fillId="0" borderId="0" xfId="0" applyNumberFormat="1" applyFont="1" applyAlignment="1">
      <alignment horizontal="center" vertical="center" wrapText="1"/>
    </xf>
    <xf numFmtId="1" fontId="39" fillId="0" borderId="0" xfId="0" applyNumberFormat="1" applyFont="1" applyAlignment="1">
      <alignment horizontal="right" vertical="center" wrapText="1"/>
    </xf>
    <xf numFmtId="164" fontId="39" fillId="0" borderId="0" xfId="0" applyNumberFormat="1" applyFont="1" applyAlignment="1">
      <alignment vertical="center" wrapText="1"/>
    </xf>
    <xf numFmtId="0" fontId="31" fillId="2" borderId="14" xfId="0" applyFont="1" applyFill="1" applyBorder="1" applyAlignment="1">
      <alignment horizontal="center" vertical="center" wrapText="1"/>
    </xf>
    <xf numFmtId="43" fontId="31" fillId="2" borderId="15" xfId="0" applyNumberFormat="1" applyFont="1" applyFill="1" applyBorder="1" applyAlignment="1">
      <alignment horizontal="right" wrapText="1"/>
    </xf>
    <xf numFmtId="164" fontId="31" fillId="2" borderId="15" xfId="0" applyNumberFormat="1" applyFont="1" applyFill="1" applyBorder="1" applyAlignment="1">
      <alignment horizontal="right" wrapText="1"/>
    </xf>
    <xf numFmtId="164" fontId="31" fillId="2" borderId="16" xfId="0" applyNumberFormat="1" applyFont="1" applyFill="1" applyBorder="1" applyAlignment="1">
      <alignment horizontal="right" wrapText="1"/>
    </xf>
    <xf numFmtId="0" fontId="31" fillId="2" borderId="8" xfId="0" applyFont="1" applyFill="1" applyBorder="1" applyAlignment="1">
      <alignment horizontal="center" vertical="center" wrapText="1"/>
    </xf>
    <xf numFmtId="43" fontId="31" fillId="2" borderId="9" xfId="0" applyNumberFormat="1" applyFont="1" applyFill="1" applyBorder="1" applyAlignment="1">
      <alignment horizontal="right" wrapText="1"/>
    </xf>
    <xf numFmtId="164" fontId="31" fillId="2" borderId="9" xfId="0" applyNumberFormat="1" applyFont="1" applyFill="1" applyBorder="1" applyAlignment="1">
      <alignment horizontal="right" wrapText="1"/>
    </xf>
    <xf numFmtId="164" fontId="31" fillId="2" borderId="10" xfId="0" applyNumberFormat="1" applyFont="1" applyFill="1" applyBorder="1" applyAlignment="1">
      <alignment horizontal="right" wrapText="1"/>
    </xf>
    <xf numFmtId="0" fontId="31" fillId="2" borderId="3" xfId="0" applyFont="1" applyFill="1" applyBorder="1" applyAlignment="1">
      <alignment horizontal="center" vertical="center" wrapText="1"/>
    </xf>
    <xf numFmtId="49" fontId="31" fillId="2" borderId="4" xfId="0" applyNumberFormat="1" applyFont="1" applyFill="1" applyBorder="1" applyAlignment="1">
      <alignment horizontal="center" vertical="center" wrapText="1"/>
    </xf>
    <xf numFmtId="0" fontId="31" fillId="2" borderId="18" xfId="0" applyFont="1" applyFill="1" applyBorder="1" applyAlignment="1">
      <alignment vertical="center" wrapText="1"/>
    </xf>
    <xf numFmtId="164" fontId="6" fillId="2" borderId="31" xfId="0" applyNumberFormat="1" applyFont="1" applyFill="1" applyBorder="1" applyAlignment="1">
      <alignment horizontal="right" wrapText="1"/>
    </xf>
    <xf numFmtId="164" fontId="2" fillId="2" borderId="5" xfId="0" applyNumberFormat="1" applyFont="1" applyFill="1" applyBorder="1" applyAlignment="1">
      <alignment vertical="center" wrapText="1"/>
    </xf>
    <xf numFmtId="0" fontId="3" fillId="0" borderId="9" xfId="0" applyFont="1" applyBorder="1" applyAlignment="1">
      <alignment horizontal="left" vertical="center" wrapText="1"/>
    </xf>
    <xf numFmtId="0" fontId="2" fillId="2" borderId="34" xfId="0" applyFont="1" applyFill="1" applyBorder="1" applyAlignment="1">
      <alignment horizontal="right" vertical="center" wrapText="1"/>
    </xf>
    <xf numFmtId="0" fontId="3" fillId="0" borderId="9" xfId="0" applyFont="1" applyBorder="1" applyAlignment="1">
      <alignment horizontal="left" vertical="top" wrapText="1"/>
    </xf>
    <xf numFmtId="0" fontId="39" fillId="0" borderId="9" xfId="0" applyFont="1" applyBorder="1" applyAlignment="1">
      <alignment horizontal="left" vertical="center" wrapText="1"/>
    </xf>
    <xf numFmtId="0" fontId="0" fillId="2" borderId="45" xfId="0" applyFill="1" applyBorder="1" applyAlignment="1">
      <alignment wrapText="1"/>
    </xf>
    <xf numFmtId="0" fontId="0" fillId="2" borderId="16" xfId="0" applyFill="1" applyBorder="1" applyAlignment="1">
      <alignment wrapText="1"/>
    </xf>
    <xf numFmtId="0" fontId="32" fillId="2" borderId="15" xfId="0" applyFont="1" applyFill="1" applyBorder="1" applyAlignment="1">
      <alignment horizontal="center" vertical="center" wrapText="1"/>
    </xf>
    <xf numFmtId="0" fontId="35" fillId="2" borderId="45" xfId="0" applyFont="1" applyFill="1" applyBorder="1" applyAlignment="1">
      <alignment vertical="top" wrapText="1"/>
    </xf>
    <xf numFmtId="0" fontId="35" fillId="2" borderId="15" xfId="0" applyFont="1" applyFill="1" applyBorder="1" applyAlignment="1">
      <alignment vertical="top" wrapText="1"/>
    </xf>
    <xf numFmtId="0" fontId="35" fillId="2" borderId="16" xfId="0" applyFont="1" applyFill="1" applyBorder="1" applyAlignment="1">
      <alignment vertical="top" wrapText="1"/>
    </xf>
    <xf numFmtId="0" fontId="7" fillId="2" borderId="1" xfId="0" applyFont="1" applyFill="1" applyBorder="1" applyAlignment="1">
      <alignment horizontal="right" wrapText="1"/>
    </xf>
    <xf numFmtId="164" fontId="3" fillId="2" borderId="16" xfId="0" applyNumberFormat="1" applyFont="1" applyFill="1" applyBorder="1" applyAlignment="1">
      <alignment horizontal="right" vertical="center" wrapText="1"/>
    </xf>
    <xf numFmtId="0" fontId="6" fillId="2" borderId="56" xfId="0" applyFont="1" applyFill="1" applyBorder="1" applyAlignment="1">
      <alignment horizontal="right" wrapText="1"/>
    </xf>
    <xf numFmtId="0" fontId="3" fillId="2" borderId="56" xfId="0" applyFont="1" applyFill="1" applyBorder="1" applyAlignment="1">
      <alignment vertical="center" wrapText="1"/>
    </xf>
    <xf numFmtId="164" fontId="2" fillId="2" borderId="26" xfId="0" applyNumberFormat="1" applyFont="1" applyFill="1" applyBorder="1" applyAlignment="1">
      <alignment horizontal="right" vertical="center" wrapText="1"/>
    </xf>
    <xf numFmtId="0" fontId="6" fillId="2" borderId="15" xfId="0" applyFont="1" applyFill="1" applyBorder="1" applyAlignment="1">
      <alignment horizontal="right" vertical="center" wrapText="1"/>
    </xf>
    <xf numFmtId="0" fontId="3" fillId="2" borderId="8" xfId="0" applyFont="1" applyFill="1" applyBorder="1" applyAlignment="1">
      <alignment wrapText="1"/>
    </xf>
    <xf numFmtId="0" fontId="3" fillId="2" borderId="36" xfId="0" applyFont="1" applyFill="1" applyBorder="1" applyAlignment="1">
      <alignment wrapText="1"/>
    </xf>
    <xf numFmtId="0" fontId="3" fillId="2" borderId="9" xfId="0" applyFont="1" applyFill="1" applyBorder="1" applyAlignment="1">
      <alignment wrapText="1"/>
    </xf>
    <xf numFmtId="0" fontId="6" fillId="2" borderId="9" xfId="0" applyFont="1" applyFill="1" applyBorder="1" applyAlignment="1">
      <alignment horizontal="right" vertical="center" wrapText="1"/>
    </xf>
    <xf numFmtId="0" fontId="3" fillId="2" borderId="36" xfId="0" applyFont="1" applyFill="1" applyBorder="1" applyAlignment="1">
      <alignment horizontal="center" vertical="center" wrapText="1"/>
    </xf>
    <xf numFmtId="0" fontId="3" fillId="2" borderId="28" xfId="0" applyFont="1" applyFill="1" applyBorder="1" applyAlignment="1">
      <alignment wrapText="1"/>
    </xf>
    <xf numFmtId="4" fontId="3" fillId="0" borderId="7" xfId="0" applyNumberFormat="1" applyFont="1" applyBorder="1" applyAlignment="1">
      <alignment wrapText="1"/>
    </xf>
    <xf numFmtId="0" fontId="31" fillId="2" borderId="7" xfId="0" applyFont="1" applyFill="1" applyBorder="1" applyAlignment="1">
      <alignment vertical="center" wrapText="1"/>
    </xf>
    <xf numFmtId="164" fontId="3" fillId="2" borderId="10" xfId="0" applyNumberFormat="1" applyFont="1" applyFill="1" applyBorder="1" applyAlignment="1">
      <alignment horizontal="right" vertical="center" wrapText="1"/>
    </xf>
    <xf numFmtId="0" fontId="3" fillId="2" borderId="0" xfId="0" applyFont="1" applyFill="1" applyAlignment="1">
      <alignment wrapText="1"/>
    </xf>
    <xf numFmtId="0" fontId="3" fillId="2" borderId="7" xfId="0" applyFont="1" applyFill="1" applyBorder="1" applyAlignment="1">
      <alignment wrapText="1"/>
    </xf>
    <xf numFmtId="0" fontId="31" fillId="2" borderId="28" xfId="0" applyFont="1" applyFill="1" applyBorder="1" applyAlignment="1">
      <alignment vertical="center" wrapText="1"/>
    </xf>
    <xf numFmtId="0" fontId="6" fillId="2" borderId="28" xfId="0" applyFont="1" applyFill="1" applyBorder="1" applyAlignment="1">
      <alignment horizontal="right" vertical="center" wrapText="1"/>
    </xf>
    <xf numFmtId="1" fontId="32" fillId="2" borderId="9" xfId="0" applyNumberFormat="1" applyFont="1" applyFill="1" applyBorder="1" applyAlignment="1">
      <alignment horizontal="center" vertical="center" wrapText="1"/>
    </xf>
    <xf numFmtId="0" fontId="32" fillId="2" borderId="9" xfId="0" applyFont="1" applyFill="1" applyBorder="1" applyAlignment="1">
      <alignment horizontal="center" vertical="center" wrapText="1"/>
    </xf>
    <xf numFmtId="164" fontId="3" fillId="2" borderId="52" xfId="0" applyNumberFormat="1" applyFont="1" applyFill="1" applyBorder="1" applyAlignment="1">
      <alignment horizontal="right" vertical="center" wrapText="1"/>
    </xf>
    <xf numFmtId="0" fontId="6" fillId="0" borderId="14" xfId="0" applyFont="1" applyBorder="1" applyAlignment="1">
      <alignment horizontal="right" wrapText="1"/>
    </xf>
    <xf numFmtId="0" fontId="6" fillId="0" borderId="1" xfId="0" applyFont="1" applyBorder="1" applyAlignment="1">
      <alignment horizontal="right" wrapText="1"/>
    </xf>
    <xf numFmtId="0" fontId="6" fillId="0" borderId="15" xfId="0" applyFont="1" applyBorder="1" applyAlignment="1">
      <alignment horizontal="right" wrapText="1"/>
    </xf>
    <xf numFmtId="164" fontId="2" fillId="0" borderId="16" xfId="0" applyNumberFormat="1" applyFont="1" applyBorder="1" applyAlignment="1">
      <alignment horizontal="right" vertical="center" wrapText="1"/>
    </xf>
    <xf numFmtId="0" fontId="6" fillId="0" borderId="62" xfId="0" applyFont="1" applyBorder="1" applyAlignment="1">
      <alignment horizontal="right" wrapText="1"/>
    </xf>
    <xf numFmtId="0" fontId="6"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6" fillId="0" borderId="36" xfId="0" applyFont="1" applyBorder="1" applyAlignment="1">
      <alignment horizontal="right" wrapText="1"/>
    </xf>
    <xf numFmtId="0" fontId="6" fillId="0" borderId="37" xfId="0" applyFont="1" applyBorder="1" applyAlignment="1">
      <alignment horizontal="right" wrapText="1"/>
    </xf>
    <xf numFmtId="164" fontId="2" fillId="0" borderId="10" xfId="0" applyNumberFormat="1" applyFont="1" applyBorder="1" applyAlignment="1">
      <alignment horizontal="right" vertical="center" wrapText="1"/>
    </xf>
    <xf numFmtId="1" fontId="3" fillId="0" borderId="6" xfId="0" applyNumberFormat="1" applyFont="1" applyBorder="1" applyAlignment="1">
      <alignment horizontal="center" vertical="center" wrapText="1"/>
    </xf>
    <xf numFmtId="0" fontId="31" fillId="0" borderId="7" xfId="0" applyFont="1" applyBorder="1" applyAlignment="1">
      <alignment horizontal="right" wrapText="1"/>
    </xf>
    <xf numFmtId="164" fontId="3" fillId="0" borderId="7" xfId="0" applyNumberFormat="1" applyFont="1" applyBorder="1" applyAlignment="1">
      <alignment horizontal="right" wrapText="1"/>
    </xf>
    <xf numFmtId="3" fontId="3" fillId="0" borderId="8" xfId="0" applyNumberFormat="1" applyFont="1" applyBorder="1" applyAlignment="1">
      <alignment horizontal="center" vertical="center" wrapText="1"/>
    </xf>
    <xf numFmtId="0" fontId="31" fillId="0" borderId="23" xfId="0" applyFont="1" applyBorder="1" applyAlignment="1">
      <alignment horizontal="right" wrapText="1"/>
    </xf>
    <xf numFmtId="2" fontId="6" fillId="0" borderId="8" xfId="0" applyNumberFormat="1" applyFont="1" applyBorder="1" applyAlignment="1">
      <alignment horizontal="center" vertical="center" wrapText="1"/>
    </xf>
    <xf numFmtId="164" fontId="2" fillId="0" borderId="10" xfId="0" applyNumberFormat="1" applyFont="1" applyBorder="1" applyAlignment="1">
      <alignment horizontal="right" wrapText="1"/>
    </xf>
    <xf numFmtId="3" fontId="3" fillId="0" borderId="6" xfId="0" applyNumberFormat="1" applyFont="1" applyBorder="1" applyAlignment="1">
      <alignment horizontal="center" vertical="center" wrapText="1"/>
    </xf>
    <xf numFmtId="164" fontId="3" fillId="0" borderId="26" xfId="0" applyNumberFormat="1" applyFont="1" applyBorder="1" applyAlignment="1">
      <alignment horizontal="right" wrapText="1"/>
    </xf>
    <xf numFmtId="167" fontId="27" fillId="0" borderId="0" xfId="0" applyNumberFormat="1" applyFont="1" applyAlignment="1">
      <alignment horizontal="center"/>
    </xf>
    <xf numFmtId="164" fontId="2" fillId="0" borderId="31" xfId="0" applyNumberFormat="1" applyFont="1" applyBorder="1" applyAlignment="1">
      <alignment horizontal="right" wrapText="1"/>
    </xf>
    <xf numFmtId="164" fontId="0" fillId="2" borderId="0" xfId="0" applyNumberFormat="1" applyFill="1"/>
    <xf numFmtId="0" fontId="3" fillId="2" borderId="65" xfId="0" applyFont="1" applyFill="1" applyBorder="1" applyAlignment="1">
      <alignment wrapText="1"/>
    </xf>
    <xf numFmtId="0" fontId="2" fillId="2" borderId="7" xfId="0" applyFont="1" applyFill="1" applyBorder="1" applyAlignment="1">
      <alignment horizontal="right" vertical="center" wrapText="1"/>
    </xf>
    <xf numFmtId="0" fontId="10" fillId="2" borderId="0" xfId="0" applyFont="1" applyFill="1"/>
    <xf numFmtId="0" fontId="2" fillId="0" borderId="30"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4" fontId="5" fillId="0" borderId="0" xfId="0" applyNumberFormat="1" applyFont="1" applyAlignment="1">
      <alignment vertical="center" wrapText="1"/>
    </xf>
    <xf numFmtId="4" fontId="2" fillId="0" borderId="15"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4" fontId="2" fillId="0" borderId="23" xfId="0" applyNumberFormat="1" applyFont="1" applyBorder="1" applyAlignment="1">
      <alignment horizontal="center" vertical="center" wrapText="1"/>
    </xf>
    <xf numFmtId="0" fontId="2" fillId="0" borderId="18" xfId="0" applyFont="1" applyBorder="1" applyAlignment="1">
      <alignment vertical="center" wrapText="1"/>
    </xf>
    <xf numFmtId="0" fontId="3" fillId="0" borderId="4" xfId="0" applyFont="1" applyBorder="1" applyAlignment="1">
      <alignment vertical="center" wrapText="1"/>
    </xf>
    <xf numFmtId="4" fontId="21" fillId="0" borderId="4" xfId="0" applyNumberFormat="1" applyFont="1" applyBorder="1" applyAlignment="1">
      <alignment wrapText="1"/>
    </xf>
    <xf numFmtId="0" fontId="3" fillId="0" borderId="14" xfId="0" applyFont="1" applyBorder="1" applyAlignment="1">
      <alignment horizontal="center" vertical="center" wrapText="1"/>
    </xf>
    <xf numFmtId="0" fontId="3" fillId="0" borderId="7" xfId="0" applyFont="1" applyBorder="1" applyAlignment="1">
      <alignment horizontal="right" wrapText="1"/>
    </xf>
    <xf numFmtId="0" fontId="2" fillId="0" borderId="35" xfId="0" applyFont="1" applyBorder="1" applyAlignment="1">
      <alignment vertical="center" wrapText="1"/>
    </xf>
    <xf numFmtId="0" fontId="3" fillId="0" borderId="15" xfId="0" applyFont="1" applyBorder="1" applyAlignment="1">
      <alignment horizontal="right" wrapText="1"/>
    </xf>
    <xf numFmtId="4" fontId="3" fillId="0" borderId="15" xfId="0" applyNumberFormat="1" applyFont="1" applyBorder="1" applyAlignment="1">
      <alignment horizontal="right" wrapText="1"/>
    </xf>
    <xf numFmtId="0" fontId="8" fillId="0" borderId="0" xfId="0" applyFont="1" applyAlignment="1">
      <alignment horizontal="left" vertical="center" wrapText="1"/>
    </xf>
    <xf numFmtId="2" fontId="2" fillId="0" borderId="21" xfId="0" applyNumberFormat="1" applyFont="1" applyBorder="1" applyAlignment="1">
      <alignment horizontal="left" vertical="center" wrapText="1"/>
    </xf>
    <xf numFmtId="4" fontId="8" fillId="0" borderId="0" xfId="0" applyNumberFormat="1" applyFont="1" applyAlignment="1">
      <alignment horizontal="right" vertical="center" wrapText="1"/>
    </xf>
    <xf numFmtId="0" fontId="2" fillId="0" borderId="48" xfId="0" applyFont="1" applyBorder="1" applyAlignment="1">
      <alignment horizontal="center" vertical="center" wrapText="1"/>
    </xf>
    <xf numFmtId="0" fontId="3" fillId="0" borderId="19" xfId="0" applyFont="1" applyBorder="1" applyAlignment="1">
      <alignment horizontal="center" vertical="center" wrapText="1"/>
    </xf>
    <xf numFmtId="2" fontId="2" fillId="0" borderId="9" xfId="0" applyNumberFormat="1" applyFont="1" applyBorder="1" applyAlignment="1">
      <alignment horizontal="left" vertical="center" wrapText="1"/>
    </xf>
    <xf numFmtId="4" fontId="2" fillId="0" borderId="9" xfId="0" applyNumberFormat="1" applyFont="1" applyBorder="1" applyAlignment="1">
      <alignment horizontal="left" vertical="center" wrapText="1"/>
    </xf>
    <xf numFmtId="4" fontId="2" fillId="0" borderId="9" xfId="0" applyNumberFormat="1" applyFont="1" applyBorder="1" applyAlignment="1">
      <alignment horizontal="right" vertical="center" wrapText="1"/>
    </xf>
    <xf numFmtId="2" fontId="3" fillId="0" borderId="8" xfId="0" applyNumberFormat="1" applyFont="1" applyBorder="1" applyAlignment="1">
      <alignment vertical="center" wrapText="1"/>
    </xf>
    <xf numFmtId="2" fontId="2" fillId="0" borderId="9" xfId="0" applyNumberFormat="1" applyFont="1" applyBorder="1" applyAlignment="1">
      <alignment vertical="center" wrapText="1"/>
    </xf>
    <xf numFmtId="0" fontId="3" fillId="0" borderId="8" xfId="0" applyFont="1" applyBorder="1" applyAlignment="1">
      <alignment vertical="center" wrapText="1"/>
    </xf>
    <xf numFmtId="4" fontId="2" fillId="0" borderId="9" xfId="0" applyNumberFormat="1" applyFont="1" applyBorder="1" applyAlignment="1">
      <alignment vertical="center" wrapText="1"/>
    </xf>
    <xf numFmtId="4" fontId="2" fillId="0" borderId="0" xfId="0" applyNumberFormat="1" applyFont="1" applyAlignment="1">
      <alignment vertical="center" wrapText="1"/>
    </xf>
    <xf numFmtId="2" fontId="2" fillId="0" borderId="15" xfId="0" applyNumberFormat="1" applyFont="1" applyBorder="1" applyAlignment="1">
      <alignment horizontal="left" vertical="center" wrapText="1"/>
    </xf>
    <xf numFmtId="4" fontId="2" fillId="0" borderId="15" xfId="0" applyNumberFormat="1" applyFont="1" applyBorder="1" applyAlignment="1">
      <alignment horizontal="left" vertical="center" wrapText="1"/>
    </xf>
    <xf numFmtId="0" fontId="3" fillId="0" borderId="22" xfId="0" applyFont="1" applyBorder="1" applyAlignment="1">
      <alignment horizontal="center" vertical="center" wrapText="1"/>
    </xf>
    <xf numFmtId="4" fontId="3" fillId="0" borderId="23" xfId="0" applyNumberFormat="1" applyFont="1" applyBorder="1" applyAlignment="1">
      <alignment horizontal="right" wrapText="1"/>
    </xf>
    <xf numFmtId="0" fontId="2" fillId="0" borderId="60" xfId="0" applyFont="1" applyBorder="1" applyAlignment="1">
      <alignment vertical="center" wrapText="1"/>
    </xf>
    <xf numFmtId="4" fontId="21" fillId="0" borderId="34" xfId="0" applyNumberFormat="1" applyFont="1" applyBorder="1" applyAlignment="1">
      <alignment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28" xfId="0" applyFont="1" applyBorder="1" applyAlignment="1">
      <alignment horizontal="right" wrapText="1"/>
    </xf>
    <xf numFmtId="4" fontId="3" fillId="0" borderId="28" xfId="0" applyNumberFormat="1" applyFont="1" applyBorder="1" applyAlignment="1">
      <alignment horizontal="right" wrapText="1"/>
    </xf>
    <xf numFmtId="0" fontId="3" fillId="0" borderId="18" xfId="0" applyFont="1" applyBorder="1" applyAlignment="1">
      <alignment horizontal="right" wrapText="1"/>
    </xf>
    <xf numFmtId="4" fontId="2" fillId="0" borderId="23" xfId="0" applyNumberFormat="1" applyFont="1" applyBorder="1" applyAlignment="1">
      <alignment vertical="center" wrapText="1"/>
    </xf>
    <xf numFmtId="4" fontId="2" fillId="0" borderId="12" xfId="0" applyNumberFormat="1" applyFont="1" applyBorder="1" applyAlignment="1">
      <alignment vertical="center" wrapText="1"/>
    </xf>
    <xf numFmtId="164" fontId="2" fillId="0" borderId="31" xfId="0" applyNumberFormat="1" applyFont="1" applyBorder="1" applyAlignment="1">
      <alignment horizontal="right" vertical="center" wrapText="1"/>
    </xf>
    <xf numFmtId="0" fontId="32" fillId="2" borderId="0" xfId="0" applyFont="1" applyFill="1"/>
    <xf numFmtId="165" fontId="0" fillId="2" borderId="0" xfId="0" applyNumberFormat="1" applyFill="1" applyAlignment="1">
      <alignment wrapText="1"/>
    </xf>
    <xf numFmtId="0" fontId="3" fillId="2" borderId="3" xfId="0" applyFont="1" applyFill="1" applyBorder="1" applyAlignment="1">
      <alignment vertical="center" wrapText="1"/>
    </xf>
    <xf numFmtId="0" fontId="58" fillId="2" borderId="0" xfId="0" applyFont="1" applyFill="1" applyAlignment="1">
      <alignment wrapText="1"/>
    </xf>
    <xf numFmtId="0" fontId="3" fillId="2" borderId="60" xfId="0" applyFont="1" applyFill="1" applyBorder="1" applyAlignment="1">
      <alignment horizontal="right" wrapText="1"/>
    </xf>
    <xf numFmtId="0" fontId="58" fillId="0" borderId="0" xfId="0" applyFont="1" applyAlignment="1">
      <alignment wrapText="1"/>
    </xf>
    <xf numFmtId="0" fontId="3" fillId="2" borderId="17"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18" xfId="0" applyFont="1" applyFill="1" applyBorder="1" applyAlignment="1">
      <alignment horizontal="right" wrapText="1"/>
    </xf>
    <xf numFmtId="3" fontId="3" fillId="0" borderId="20" xfId="0" applyNumberFormat="1" applyFont="1" applyBorder="1" applyAlignment="1">
      <alignment horizontal="center" vertical="center" wrapText="1"/>
    </xf>
    <xf numFmtId="0" fontId="3" fillId="0" borderId="23" xfId="0" applyFont="1" applyBorder="1" applyAlignment="1">
      <alignment horizontal="center" vertical="center" wrapText="1"/>
    </xf>
    <xf numFmtId="0" fontId="2" fillId="2" borderId="30" xfId="0" applyFont="1" applyFill="1" applyBorder="1" applyAlignment="1">
      <alignment vertical="center" wrapText="1"/>
    </xf>
    <xf numFmtId="0" fontId="2" fillId="2" borderId="0" xfId="0" applyFont="1" applyFill="1" applyAlignment="1">
      <alignment vertical="center" wrapText="1"/>
    </xf>
    <xf numFmtId="0" fontId="2" fillId="2" borderId="34" xfId="0" applyFont="1" applyFill="1" applyBorder="1" applyAlignment="1">
      <alignment vertical="center"/>
    </xf>
    <xf numFmtId="164" fontId="2" fillId="2" borderId="52" xfId="0" applyNumberFormat="1" applyFont="1" applyFill="1" applyBorder="1" applyAlignment="1">
      <alignment horizontal="right" vertical="center" wrapText="1"/>
    </xf>
    <xf numFmtId="0" fontId="3" fillId="2" borderId="27" xfId="0" applyFont="1" applyFill="1" applyBorder="1" applyAlignment="1">
      <alignment vertical="center" wrapText="1"/>
    </xf>
    <xf numFmtId="1" fontId="32" fillId="2" borderId="18" xfId="0" applyNumberFormat="1" applyFont="1" applyFill="1" applyBorder="1" applyAlignment="1">
      <alignment horizontal="center" vertical="center" wrapText="1"/>
    </xf>
    <xf numFmtId="43" fontId="3" fillId="2" borderId="18" xfId="0" applyNumberFormat="1" applyFont="1" applyFill="1" applyBorder="1" applyAlignment="1">
      <alignment horizontal="right" wrapText="1"/>
    </xf>
    <xf numFmtId="164" fontId="3" fillId="2" borderId="18" xfId="0" applyNumberFormat="1" applyFont="1" applyFill="1" applyBorder="1" applyAlignment="1">
      <alignment horizontal="right" wrapText="1"/>
    </xf>
    <xf numFmtId="1" fontId="32" fillId="2" borderId="15" xfId="0" applyNumberFormat="1" applyFont="1" applyFill="1" applyBorder="1" applyAlignment="1">
      <alignment horizontal="center" vertical="center" wrapText="1"/>
    </xf>
    <xf numFmtId="1" fontId="32" fillId="2" borderId="60" xfId="0" applyNumberFormat="1" applyFont="1" applyFill="1" applyBorder="1" applyAlignment="1">
      <alignment horizontal="center" vertical="center" wrapText="1"/>
    </xf>
    <xf numFmtId="43" fontId="3" fillId="2" borderId="60" xfId="0" applyNumberFormat="1" applyFont="1" applyFill="1" applyBorder="1" applyAlignment="1">
      <alignment horizontal="right" wrapText="1"/>
    </xf>
    <xf numFmtId="164" fontId="3" fillId="2" borderId="60" xfId="0" applyNumberFormat="1" applyFont="1" applyFill="1" applyBorder="1" applyAlignment="1">
      <alignment horizontal="right" wrapText="1"/>
    </xf>
    <xf numFmtId="164" fontId="4" fillId="2" borderId="38" xfId="0" applyNumberFormat="1" applyFont="1" applyFill="1" applyBorder="1" applyAlignment="1">
      <alignment vertical="center" wrapText="1"/>
    </xf>
    <xf numFmtId="1" fontId="32" fillId="2" borderId="28" xfId="0" applyNumberFormat="1" applyFont="1" applyFill="1" applyBorder="1" applyAlignment="1">
      <alignment horizontal="center" vertical="center" wrapText="1"/>
    </xf>
    <xf numFmtId="164" fontId="3" fillId="0" borderId="16" xfId="0" applyNumberFormat="1" applyFont="1" applyBorder="1" applyAlignment="1">
      <alignment horizontal="right" wrapText="1"/>
    </xf>
    <xf numFmtId="0" fontId="6" fillId="0" borderId="3" xfId="0" applyFont="1" applyBorder="1" applyAlignment="1">
      <alignment horizontal="right" wrapText="1"/>
    </xf>
    <xf numFmtId="0" fontId="6" fillId="0" borderId="4" xfId="0" applyFont="1"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3" fontId="3" fillId="0" borderId="14" xfId="0" applyNumberFormat="1" applyFont="1" applyBorder="1" applyAlignment="1">
      <alignment horizontal="center" vertical="center" wrapText="1"/>
    </xf>
    <xf numFmtId="3" fontId="3" fillId="0" borderId="49" xfId="0" applyNumberFormat="1" applyFont="1" applyBorder="1" applyAlignment="1">
      <alignment horizontal="center" vertical="center" wrapText="1"/>
    </xf>
    <xf numFmtId="167" fontId="9" fillId="2" borderId="0" xfId="0" applyNumberFormat="1" applyFont="1" applyFill="1" applyAlignment="1">
      <alignment horizontal="center"/>
    </xf>
    <xf numFmtId="49" fontId="3" fillId="2" borderId="18" xfId="0" applyNumberFormat="1" applyFont="1" applyFill="1" applyBorder="1" applyAlignment="1">
      <alignment horizontal="center" vertical="center" wrapText="1"/>
    </xf>
    <xf numFmtId="0" fontId="31" fillId="2" borderId="18" xfId="0" applyFont="1" applyFill="1" applyBorder="1" applyAlignment="1">
      <alignment horizontal="right" wrapText="1"/>
    </xf>
    <xf numFmtId="164" fontId="3" fillId="0" borderId="18" xfId="0" applyNumberFormat="1" applyFont="1" applyBorder="1" applyAlignment="1">
      <alignment horizontal="right" wrapText="1"/>
    </xf>
    <xf numFmtId="164" fontId="3" fillId="0" borderId="29" xfId="0" applyNumberFormat="1" applyFont="1" applyBorder="1" applyAlignment="1">
      <alignment horizontal="right" wrapText="1"/>
    </xf>
    <xf numFmtId="0" fontId="6" fillId="0" borderId="4" xfId="0" applyFont="1" applyBorder="1" applyAlignment="1">
      <alignment horizontal="right" wrapText="1"/>
    </xf>
    <xf numFmtId="0" fontId="6" fillId="0" borderId="27" xfId="0" applyFont="1" applyBorder="1" applyAlignment="1">
      <alignment horizontal="right" wrapText="1"/>
    </xf>
    <xf numFmtId="0" fontId="6" fillId="0" borderId="21" xfId="0" applyFont="1" applyBorder="1" applyAlignment="1">
      <alignment horizontal="center" vertical="center" wrapText="1"/>
    </xf>
    <xf numFmtId="3" fontId="3" fillId="0" borderId="22" xfId="0" applyNumberFormat="1" applyFont="1" applyBorder="1" applyAlignment="1">
      <alignment horizontal="center" vertical="center" wrapText="1"/>
    </xf>
    <xf numFmtId="0" fontId="39" fillId="0" borderId="12" xfId="0" applyFont="1" applyBorder="1" applyAlignment="1">
      <alignment horizontal="left" vertical="center" wrapText="1"/>
    </xf>
    <xf numFmtId="0" fontId="0" fillId="2" borderId="19" xfId="0" applyFill="1" applyBorder="1" applyAlignment="1">
      <alignment wrapText="1"/>
    </xf>
    <xf numFmtId="0" fontId="0" fillId="2" borderId="58" xfId="0" applyFill="1" applyBorder="1" applyAlignment="1">
      <alignment wrapText="1"/>
    </xf>
    <xf numFmtId="0" fontId="32" fillId="2" borderId="48"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5" fillId="2" borderId="19" xfId="0" applyFont="1" applyFill="1" applyBorder="1" applyAlignment="1">
      <alignment vertical="top" wrapText="1"/>
    </xf>
    <xf numFmtId="0" fontId="35" fillId="2" borderId="58" xfId="0" applyFont="1" applyFill="1" applyBorder="1" applyAlignment="1">
      <alignment vertical="top" wrapText="1"/>
    </xf>
    <xf numFmtId="0" fontId="7" fillId="2" borderId="57" xfId="0" applyFont="1" applyFill="1" applyBorder="1" applyAlignment="1">
      <alignment horizontal="right" wrapText="1"/>
    </xf>
    <xf numFmtId="0" fontId="2" fillId="2" borderId="57" xfId="0" applyFont="1" applyFill="1" applyBorder="1" applyAlignment="1">
      <alignment vertical="center" wrapText="1"/>
    </xf>
    <xf numFmtId="0" fontId="31" fillId="2" borderId="19" xfId="0" applyFont="1" applyFill="1" applyBorder="1" applyAlignment="1">
      <alignment horizontal="right" wrapText="1"/>
    </xf>
    <xf numFmtId="0" fontId="6" fillId="2" borderId="21" xfId="0" applyFont="1" applyFill="1" applyBorder="1" applyAlignment="1">
      <alignment horizontal="right" wrapText="1"/>
    </xf>
    <xf numFmtId="164" fontId="2" fillId="2" borderId="5" xfId="0" applyNumberFormat="1" applyFont="1" applyFill="1" applyBorder="1" applyAlignment="1">
      <alignment horizontal="right" vertical="center" wrapText="1"/>
    </xf>
    <xf numFmtId="0" fontId="35" fillId="2" borderId="19" xfId="0" applyFont="1" applyFill="1" applyBorder="1" applyAlignment="1">
      <alignment horizontal="center" vertical="center" wrapText="1"/>
    </xf>
    <xf numFmtId="164" fontId="2" fillId="2" borderId="47" xfId="0" applyNumberFormat="1" applyFont="1" applyFill="1" applyBorder="1" applyAlignment="1">
      <alignment horizontal="right" vertical="center" wrapText="1"/>
    </xf>
    <xf numFmtId="2" fontId="6" fillId="2" borderId="17"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35" fillId="2" borderId="18" xfId="0"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164" fontId="2" fillId="2" borderId="53" xfId="0" applyNumberFormat="1" applyFont="1" applyFill="1" applyBorder="1" applyAlignment="1">
      <alignment horizontal="right" vertical="center" wrapText="1"/>
    </xf>
    <xf numFmtId="0" fontId="3" fillId="2" borderId="56" xfId="0" applyFont="1" applyFill="1" applyBorder="1" applyAlignment="1">
      <alignment horizontal="center" vertical="center" wrapText="1"/>
    </xf>
    <xf numFmtId="164" fontId="3" fillId="2" borderId="47" xfId="0" applyNumberFormat="1" applyFont="1" applyFill="1" applyBorder="1" applyAlignment="1">
      <alignment vertical="center" wrapText="1"/>
    </xf>
    <xf numFmtId="0" fontId="3" fillId="2" borderId="11" xfId="0" applyFont="1" applyFill="1" applyBorder="1" applyAlignment="1">
      <alignment vertical="center" wrapText="1"/>
    </xf>
    <xf numFmtId="2" fontId="2" fillId="2" borderId="12" xfId="0" applyNumberFormat="1" applyFont="1" applyFill="1" applyBorder="1" applyAlignment="1">
      <alignment horizontal="left" vertical="center" wrapText="1"/>
    </xf>
    <xf numFmtId="0" fontId="2" fillId="2" borderId="35" xfId="0" applyFont="1" applyFill="1" applyBorder="1" applyAlignment="1">
      <alignment horizontal="center" vertical="center" wrapText="1"/>
    </xf>
    <xf numFmtId="164" fontId="2" fillId="2" borderId="38" xfId="0" applyNumberFormat="1" applyFont="1" applyFill="1" applyBorder="1" applyAlignment="1">
      <alignment vertical="center" wrapText="1"/>
    </xf>
    <xf numFmtId="0" fontId="62" fillId="2" borderId="0" xfId="0" applyFont="1" applyFill="1" applyAlignment="1">
      <alignment vertical="center" wrapText="1"/>
    </xf>
    <xf numFmtId="3" fontId="62" fillId="2" borderId="0" xfId="0" applyNumberFormat="1" applyFont="1" applyFill="1" applyAlignment="1">
      <alignment vertical="center" wrapText="1"/>
    </xf>
    <xf numFmtId="3" fontId="23" fillId="2" borderId="15" xfId="0" applyNumberFormat="1" applyFont="1" applyFill="1" applyBorder="1" applyAlignment="1">
      <alignment horizontal="center" vertical="center" wrapText="1"/>
    </xf>
    <xf numFmtId="0" fontId="41" fillId="2" borderId="0" xfId="0" applyFont="1" applyFill="1"/>
    <xf numFmtId="0" fontId="41" fillId="0" borderId="0" xfId="0" applyFont="1"/>
    <xf numFmtId="3" fontId="23" fillId="2" borderId="23" xfId="0" applyNumberFormat="1" applyFont="1" applyFill="1" applyBorder="1" applyAlignment="1">
      <alignment horizontal="center" vertical="center" wrapText="1"/>
    </xf>
    <xf numFmtId="0" fontId="39" fillId="2" borderId="1" xfId="0" applyFont="1" applyFill="1" applyBorder="1" applyAlignment="1">
      <alignment vertical="center" wrapText="1"/>
    </xf>
    <xf numFmtId="3" fontId="39" fillId="2" borderId="15" xfId="0" applyNumberFormat="1" applyFont="1" applyFill="1" applyBorder="1" applyAlignment="1">
      <alignment vertical="center" wrapText="1"/>
    </xf>
    <xf numFmtId="3" fontId="41" fillId="2" borderId="15" xfId="0" applyNumberFormat="1" applyFont="1" applyFill="1" applyBorder="1" applyAlignment="1">
      <alignment wrapText="1"/>
    </xf>
    <xf numFmtId="0" fontId="39" fillId="2" borderId="7" xfId="0" applyFont="1" applyFill="1" applyBorder="1" applyAlignment="1">
      <alignment horizontal="left" wrapText="1"/>
    </xf>
    <xf numFmtId="3" fontId="39" fillId="2" borderId="7" xfId="0" applyNumberFormat="1" applyFont="1" applyFill="1" applyBorder="1" applyAlignment="1">
      <alignment horizontal="right" wrapText="1"/>
    </xf>
    <xf numFmtId="0" fontId="36" fillId="2" borderId="9" xfId="0" applyFont="1" applyFill="1" applyBorder="1" applyAlignment="1">
      <alignment horizontal="center" vertical="center" wrapText="1"/>
    </xf>
    <xf numFmtId="0" fontId="39" fillId="2" borderId="9" xfId="0" applyFont="1" applyFill="1" applyBorder="1" applyAlignment="1">
      <alignment horizontal="left" vertical="top" wrapText="1"/>
    </xf>
    <xf numFmtId="3" fontId="39" fillId="2" borderId="9" xfId="0" applyNumberFormat="1" applyFont="1" applyFill="1" applyBorder="1" applyAlignment="1">
      <alignment horizontal="right" wrapText="1"/>
    </xf>
    <xf numFmtId="0" fontId="39" fillId="2" borderId="9" xfId="0" applyFont="1" applyFill="1" applyBorder="1" applyAlignment="1">
      <alignment horizontal="left" wrapText="1"/>
    </xf>
    <xf numFmtId="0" fontId="39" fillId="2" borderId="12" xfId="0" applyFont="1" applyFill="1" applyBorder="1" applyAlignment="1">
      <alignment horizontal="center" wrapText="1"/>
    </xf>
    <xf numFmtId="0" fontId="39" fillId="2" borderId="12" xfId="0" applyFont="1" applyFill="1" applyBorder="1" applyAlignment="1">
      <alignment horizontal="left" wrapText="1"/>
    </xf>
    <xf numFmtId="3" fontId="39" fillId="2" borderId="12" xfId="0" applyNumberFormat="1" applyFont="1" applyFill="1" applyBorder="1" applyAlignment="1">
      <alignment horizontal="right" wrapText="1"/>
    </xf>
    <xf numFmtId="0" fontId="43" fillId="2" borderId="8" xfId="0" applyFont="1" applyFill="1" applyBorder="1" applyAlignment="1">
      <alignment horizontal="center" vertical="center" wrapText="1"/>
    </xf>
    <xf numFmtId="0" fontId="43" fillId="2" borderId="36" xfId="0" applyFont="1" applyFill="1" applyBorder="1" applyAlignment="1">
      <alignment horizontal="center" vertical="center" wrapText="1"/>
    </xf>
    <xf numFmtId="0" fontId="41" fillId="2" borderId="9" xfId="0" applyFont="1" applyFill="1" applyBorder="1" applyAlignment="1">
      <alignment vertical="top" wrapText="1"/>
    </xf>
    <xf numFmtId="3" fontId="41" fillId="2" borderId="9" xfId="0" applyNumberFormat="1" applyFont="1" applyFill="1" applyBorder="1" applyAlignment="1">
      <alignment vertical="top" wrapText="1"/>
    </xf>
    <xf numFmtId="0" fontId="41" fillId="0" borderId="0" xfId="0" applyFont="1" applyAlignment="1">
      <alignment wrapText="1"/>
    </xf>
    <xf numFmtId="171" fontId="39" fillId="2" borderId="7" xfId="0" applyNumberFormat="1" applyFont="1" applyFill="1" applyBorder="1" applyAlignment="1">
      <alignment horizontal="right" wrapText="1"/>
    </xf>
    <xf numFmtId="171" fontId="39" fillId="2" borderId="9" xfId="0" applyNumberFormat="1" applyFont="1" applyFill="1" applyBorder="1" applyAlignment="1">
      <alignment horizontal="right" wrapText="1"/>
    </xf>
    <xf numFmtId="0" fontId="36" fillId="2" borderId="8" xfId="0" applyFont="1" applyFill="1" applyBorder="1" applyAlignment="1">
      <alignment horizontal="center" vertical="center" wrapText="1"/>
    </xf>
    <xf numFmtId="49" fontId="36" fillId="2" borderId="9" xfId="0" applyNumberFormat="1" applyFont="1" applyFill="1" applyBorder="1" applyAlignment="1">
      <alignment horizontal="center" vertical="center" wrapText="1"/>
    </xf>
    <xf numFmtId="0" fontId="36" fillId="2" borderId="9" xfId="0" applyFont="1" applyFill="1" applyBorder="1" applyAlignment="1">
      <alignment vertical="center" wrapText="1"/>
    </xf>
    <xf numFmtId="0" fontId="39" fillId="2" borderId="22" xfId="0" applyFont="1" applyFill="1" applyBorder="1" applyAlignment="1">
      <alignment horizontal="center" vertical="center" wrapText="1"/>
    </xf>
    <xf numFmtId="49" fontId="39" fillId="2" borderId="23" xfId="0" applyNumberFormat="1" applyFont="1" applyFill="1" applyBorder="1" applyAlignment="1">
      <alignment horizontal="center" vertical="center" wrapText="1"/>
    </xf>
    <xf numFmtId="0" fontId="39" fillId="2" borderId="23" xfId="0" applyFont="1" applyFill="1" applyBorder="1" applyAlignment="1">
      <alignment vertical="center" wrapText="1"/>
    </xf>
    <xf numFmtId="0" fontId="39" fillId="2" borderId="23" xfId="0" applyFont="1" applyFill="1" applyBorder="1" applyAlignment="1">
      <alignment horizontal="right" wrapText="1"/>
    </xf>
    <xf numFmtId="3" fontId="39" fillId="2" borderId="23" xfId="0" applyNumberFormat="1" applyFont="1" applyFill="1" applyBorder="1" applyAlignment="1">
      <alignment horizontal="right" wrapText="1"/>
    </xf>
    <xf numFmtId="0" fontId="63" fillId="2" borderId="9" xfId="0" applyFont="1" applyFill="1" applyBorder="1" applyAlignment="1">
      <alignment horizontal="right" wrapText="1"/>
    </xf>
    <xf numFmtId="0" fontId="63" fillId="2" borderId="36" xfId="0" applyFont="1" applyFill="1" applyBorder="1" applyAlignment="1">
      <alignment horizontal="right" wrapText="1"/>
    </xf>
    <xf numFmtId="0" fontId="36" fillId="2" borderId="44" xfId="0" applyFont="1" applyFill="1" applyBorder="1" applyAlignment="1">
      <alignment horizontal="right" wrapText="1"/>
    </xf>
    <xf numFmtId="3" fontId="63" fillId="2" borderId="9" xfId="0" applyNumberFormat="1" applyFont="1" applyFill="1" applyBorder="1" applyAlignment="1">
      <alignment horizontal="right" wrapText="1"/>
    </xf>
    <xf numFmtId="3" fontId="63" fillId="2" borderId="36" xfId="0" applyNumberFormat="1" applyFont="1" applyFill="1" applyBorder="1" applyAlignment="1">
      <alignment horizontal="right" wrapText="1"/>
    </xf>
    <xf numFmtId="3" fontId="39" fillId="2" borderId="9" xfId="0" applyNumberFormat="1" applyFont="1" applyFill="1" applyBorder="1" applyAlignment="1">
      <alignment horizontal="right" vertical="center" wrapText="1"/>
    </xf>
    <xf numFmtId="0" fontId="36" fillId="2" borderId="7" xfId="0" applyFont="1" applyFill="1" applyBorder="1" applyAlignment="1">
      <alignment vertical="center" wrapText="1"/>
    </xf>
    <xf numFmtId="0" fontId="36" fillId="2" borderId="7" xfId="0" applyFont="1" applyFill="1" applyBorder="1" applyAlignment="1">
      <alignment horizontal="right" wrapText="1"/>
    </xf>
    <xf numFmtId="0" fontId="64" fillId="2" borderId="0" xfId="0" applyFont="1" applyFill="1" applyAlignment="1">
      <alignment wrapText="1"/>
    </xf>
    <xf numFmtId="0" fontId="64" fillId="0" borderId="0" xfId="0" applyFont="1" applyAlignment="1">
      <alignment wrapText="1"/>
    </xf>
    <xf numFmtId="0" fontId="36" fillId="2" borderId="23" xfId="0" applyFont="1" applyFill="1" applyBorder="1" applyAlignment="1">
      <alignment vertical="center" wrapText="1"/>
    </xf>
    <xf numFmtId="0" fontId="36" fillId="2" borderId="23" xfId="0" applyFont="1" applyFill="1" applyBorder="1" applyAlignment="1">
      <alignment horizontal="right" wrapText="1"/>
    </xf>
    <xf numFmtId="0" fontId="40" fillId="2" borderId="8" xfId="0" applyFont="1" applyFill="1" applyBorder="1" applyAlignment="1">
      <alignment horizontal="right" wrapText="1"/>
    </xf>
    <xf numFmtId="0" fontId="40" fillId="2" borderId="37" xfId="0" applyFont="1" applyFill="1" applyBorder="1" applyAlignment="1">
      <alignment horizontal="right" wrapText="1"/>
    </xf>
    <xf numFmtId="0" fontId="39" fillId="2" borderId="37" xfId="0" applyFont="1" applyFill="1" applyBorder="1" applyAlignment="1">
      <alignment vertical="center" wrapText="1"/>
    </xf>
    <xf numFmtId="3" fontId="40" fillId="2" borderId="9" xfId="0" applyNumberFormat="1" applyFont="1" applyFill="1" applyBorder="1" applyAlignment="1">
      <alignment horizontal="right" wrapText="1"/>
    </xf>
    <xf numFmtId="0" fontId="41" fillId="5" borderId="0" xfId="0" applyFont="1" applyFill="1" applyAlignment="1">
      <alignment wrapText="1"/>
    </xf>
    <xf numFmtId="49" fontId="39" fillId="0" borderId="9" xfId="0" applyNumberFormat="1" applyFont="1" applyBorder="1" applyAlignment="1">
      <alignment horizontal="center" vertical="center" wrapText="1"/>
    </xf>
    <xf numFmtId="0" fontId="39" fillId="0" borderId="9" xfId="0" applyFont="1" applyBorder="1" applyAlignment="1">
      <alignment horizontal="right" wrapText="1"/>
    </xf>
    <xf numFmtId="0" fontId="39" fillId="0" borderId="9" xfId="0" applyFont="1" applyBorder="1" applyAlignment="1">
      <alignment vertical="top" wrapText="1"/>
    </xf>
    <xf numFmtId="0" fontId="39" fillId="2" borderId="14" xfId="0" applyFont="1" applyFill="1" applyBorder="1" applyAlignment="1">
      <alignment wrapText="1"/>
    </xf>
    <xf numFmtId="0" fontId="39" fillId="2" borderId="15" xfId="0" applyFont="1" applyFill="1" applyBorder="1" applyAlignment="1">
      <alignment wrapText="1"/>
    </xf>
    <xf numFmtId="0" fontId="39" fillId="2" borderId="19" xfId="0" applyFont="1" applyFill="1" applyBorder="1" applyAlignment="1">
      <alignment horizontal="right" wrapText="1"/>
    </xf>
    <xf numFmtId="3" fontId="36" fillId="2" borderId="19" xfId="0" applyNumberFormat="1" applyFont="1" applyFill="1" applyBorder="1" applyAlignment="1">
      <alignment vertical="center" wrapText="1"/>
    </xf>
    <xf numFmtId="3" fontId="40" fillId="2" borderId="19" xfId="0" applyNumberFormat="1" applyFont="1" applyFill="1" applyBorder="1" applyAlignment="1">
      <alignment horizontal="right" vertical="center" wrapText="1"/>
    </xf>
    <xf numFmtId="0" fontId="43" fillId="2" borderId="23" xfId="0" applyFont="1" applyFill="1" applyBorder="1" applyAlignment="1">
      <alignment horizontal="center" vertical="center" wrapText="1"/>
    </xf>
    <xf numFmtId="0" fontId="65" fillId="2" borderId="0" xfId="0" applyFont="1" applyFill="1" applyAlignment="1">
      <alignment horizontal="center" vertical="center" wrapText="1"/>
    </xf>
    <xf numFmtId="0" fontId="65" fillId="2" borderId="27" xfId="0" applyFont="1" applyFill="1" applyBorder="1" applyAlignment="1">
      <alignment horizontal="center" vertical="center" wrapText="1"/>
    </xf>
    <xf numFmtId="0" fontId="65" fillId="2" borderId="21" xfId="0" applyFont="1" applyFill="1" applyBorder="1" applyAlignment="1">
      <alignment horizontal="left" vertical="center" wrapText="1"/>
    </xf>
    <xf numFmtId="3" fontId="63" fillId="2" borderId="21" xfId="0" applyNumberFormat="1" applyFont="1" applyFill="1" applyBorder="1" applyAlignment="1">
      <alignment horizontal="center" vertical="center" wrapText="1"/>
    </xf>
    <xf numFmtId="3" fontId="65" fillId="2" borderId="21" xfId="0" applyNumberFormat="1" applyFont="1" applyFill="1" applyBorder="1" applyAlignment="1">
      <alignment horizontal="right" vertical="center" wrapText="1"/>
    </xf>
    <xf numFmtId="0" fontId="23" fillId="2" borderId="27" xfId="0" applyFont="1" applyFill="1" applyBorder="1" applyAlignment="1">
      <alignment horizontal="center" vertical="center" wrapText="1"/>
    </xf>
    <xf numFmtId="0" fontId="39" fillId="2" borderId="48" xfId="0" applyFont="1" applyFill="1" applyBorder="1" applyAlignment="1">
      <alignment horizontal="center" vertical="center" wrapText="1"/>
    </xf>
    <xf numFmtId="0" fontId="23" fillId="2" borderId="55" xfId="0" applyFont="1" applyFill="1" applyBorder="1" applyAlignment="1">
      <alignment horizontal="center" vertical="center" wrapText="1"/>
    </xf>
    <xf numFmtId="0" fontId="23" fillId="2" borderId="62" xfId="0" applyFont="1" applyFill="1" applyBorder="1" applyAlignment="1">
      <alignment horizontal="center" vertical="center" wrapText="1"/>
    </xf>
    <xf numFmtId="2" fontId="39" fillId="2" borderId="62" xfId="0" applyNumberFormat="1" applyFont="1" applyFill="1" applyBorder="1" applyAlignment="1">
      <alignment vertical="center" wrapText="1"/>
    </xf>
    <xf numFmtId="0" fontId="39" fillId="2" borderId="62" xfId="0" applyFont="1" applyFill="1" applyBorder="1" applyAlignment="1">
      <alignment vertical="center" wrapText="1"/>
    </xf>
    <xf numFmtId="0" fontId="39" fillId="2" borderId="3" xfId="0" applyFont="1" applyFill="1" applyBorder="1" applyAlignment="1">
      <alignment vertical="center" wrapText="1"/>
    </xf>
    <xf numFmtId="0" fontId="39" fillId="2" borderId="35" xfId="0" applyFont="1" applyFill="1" applyBorder="1" applyAlignment="1">
      <alignment vertical="center" wrapText="1"/>
    </xf>
    <xf numFmtId="0" fontId="65" fillId="0" borderId="0" xfId="0" applyFont="1" applyAlignment="1">
      <alignment horizontal="center" vertical="center" wrapText="1"/>
    </xf>
    <xf numFmtId="3" fontId="63" fillId="0" borderId="0" xfId="0" applyNumberFormat="1" applyFont="1" applyAlignment="1">
      <alignment horizontal="center" vertical="center" wrapText="1"/>
    </xf>
    <xf numFmtId="3" fontId="65" fillId="0" borderId="0" xfId="0" applyNumberFormat="1" applyFont="1" applyAlignment="1">
      <alignment horizontal="right" vertical="center" wrapText="1"/>
    </xf>
    <xf numFmtId="3" fontId="9" fillId="2" borderId="0" xfId="0" applyNumberFormat="1" applyFont="1" applyFill="1" applyAlignment="1">
      <alignment horizontal="center" vertical="center" wrapText="1"/>
    </xf>
    <xf numFmtId="0" fontId="40" fillId="0" borderId="55" xfId="0" applyFont="1" applyBorder="1" applyAlignment="1">
      <alignment horizontal="right" wrapText="1"/>
    </xf>
    <xf numFmtId="0" fontId="40" fillId="0" borderId="15" xfId="0" applyFont="1" applyBorder="1" applyAlignment="1">
      <alignment horizontal="right" wrapText="1"/>
    </xf>
    <xf numFmtId="0" fontId="39" fillId="0" borderId="15" xfId="0" applyFont="1" applyBorder="1" applyAlignment="1">
      <alignment vertical="center" wrapText="1"/>
    </xf>
    <xf numFmtId="0" fontId="40" fillId="0" borderId="1" xfId="0" applyFont="1" applyBorder="1" applyAlignment="1">
      <alignment horizontal="right" wrapText="1"/>
    </xf>
    <xf numFmtId="3" fontId="40" fillId="0" borderId="46" xfId="0" applyNumberFormat="1" applyFont="1" applyBorder="1" applyAlignment="1">
      <alignment horizontal="right" wrapText="1"/>
    </xf>
    <xf numFmtId="0" fontId="40" fillId="0" borderId="65" xfId="0" applyFont="1" applyBorder="1" applyAlignment="1">
      <alignment horizontal="right" wrapText="1"/>
    </xf>
    <xf numFmtId="0" fontId="40" fillId="0" borderId="9" xfId="0" applyFont="1" applyBorder="1" applyAlignment="1">
      <alignment horizontal="center" vertical="center" wrapText="1"/>
    </xf>
    <xf numFmtId="0" fontId="39" fillId="0" borderId="7" xfId="0" applyFont="1" applyBorder="1" applyAlignment="1">
      <alignment vertical="center" wrapText="1"/>
    </xf>
    <xf numFmtId="0" fontId="41" fillId="0" borderId="7" xfId="0" applyFont="1" applyBorder="1" applyAlignment="1">
      <alignment horizontal="center" vertical="center" wrapText="1"/>
    </xf>
    <xf numFmtId="3" fontId="40" fillId="0" borderId="41" xfId="0" applyNumberFormat="1" applyFont="1" applyBorder="1" applyAlignment="1">
      <alignment horizontal="right" wrapText="1"/>
    </xf>
    <xf numFmtId="3" fontId="40" fillId="0" borderId="9" xfId="0" applyNumberFormat="1" applyFont="1" applyBorder="1" applyAlignment="1">
      <alignment horizontal="right" wrapText="1"/>
    </xf>
    <xf numFmtId="1" fontId="39" fillId="0" borderId="6"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0" fontId="41" fillId="0" borderId="28" xfId="0" applyFont="1" applyBorder="1" applyAlignment="1">
      <alignment horizontal="right" wrapText="1"/>
    </xf>
    <xf numFmtId="3" fontId="39" fillId="0" borderId="7" xfId="0" applyNumberFormat="1" applyFont="1" applyBorder="1" applyAlignment="1">
      <alignment horizontal="right" wrapText="1"/>
    </xf>
    <xf numFmtId="3" fontId="39" fillId="0" borderId="28" xfId="0" applyNumberFormat="1" applyFont="1" applyBorder="1" applyAlignment="1">
      <alignment horizontal="right" wrapText="1"/>
    </xf>
    <xf numFmtId="1" fontId="39" fillId="0" borderId="8" xfId="0" applyNumberFormat="1" applyFont="1" applyBorder="1" applyAlignment="1">
      <alignment horizontal="center" vertical="center" wrapText="1"/>
    </xf>
    <xf numFmtId="0" fontId="39" fillId="0" borderId="9" xfId="0" applyFont="1" applyBorder="1" applyAlignment="1">
      <alignment vertical="center" wrapText="1"/>
    </xf>
    <xf numFmtId="0" fontId="41" fillId="0" borderId="9" xfId="0" applyFont="1" applyBorder="1" applyAlignment="1">
      <alignment horizontal="right" wrapText="1"/>
    </xf>
    <xf numFmtId="3" fontId="39" fillId="0" borderId="9" xfId="0" applyNumberFormat="1" applyFont="1" applyBorder="1" applyAlignment="1">
      <alignment horizontal="right" wrapText="1"/>
    </xf>
    <xf numFmtId="0" fontId="41" fillId="0" borderId="7" xfId="0" applyFont="1" applyBorder="1" applyAlignment="1">
      <alignment horizontal="right" wrapText="1"/>
    </xf>
    <xf numFmtId="0" fontId="41" fillId="0" borderId="0" xfId="0" applyFont="1" applyAlignment="1">
      <alignment horizontal="left" vertical="center"/>
    </xf>
    <xf numFmtId="2" fontId="40" fillId="0" borderId="8" xfId="0" applyNumberFormat="1" applyFont="1" applyBorder="1" applyAlignment="1">
      <alignment horizontal="center" vertical="center" wrapText="1"/>
    </xf>
    <xf numFmtId="0" fontId="41" fillId="0" borderId="9" xfId="0" applyFont="1" applyBorder="1" applyAlignment="1">
      <alignment horizontal="center" vertical="center" wrapText="1"/>
    </xf>
    <xf numFmtId="0" fontId="41" fillId="0" borderId="0" xfId="0" applyFont="1" applyAlignment="1">
      <alignment horizontal="left"/>
    </xf>
    <xf numFmtId="1" fontId="39" fillId="0" borderId="11" xfId="0" applyNumberFormat="1" applyFont="1" applyBorder="1" applyAlignment="1">
      <alignment horizontal="center" vertical="center" wrapText="1"/>
    </xf>
    <xf numFmtId="0" fontId="41" fillId="0" borderId="12" xfId="0" applyFont="1" applyBorder="1" applyAlignment="1">
      <alignment horizontal="right" wrapText="1"/>
    </xf>
    <xf numFmtId="3" fontId="39" fillId="0" borderId="12" xfId="0" applyNumberFormat="1" applyFont="1" applyBorder="1" applyAlignment="1">
      <alignment horizontal="right" wrapText="1"/>
    </xf>
    <xf numFmtId="2" fontId="39" fillId="2" borderId="15" xfId="0" applyNumberFormat="1" applyFont="1" applyFill="1" applyBorder="1" applyAlignment="1">
      <alignment horizontal="left" vertical="center" wrapText="1"/>
    </xf>
    <xf numFmtId="3" fontId="39" fillId="2" borderId="15" xfId="0" applyNumberFormat="1" applyFont="1" applyFill="1" applyBorder="1" applyAlignment="1">
      <alignment horizontal="left" vertical="center" wrapText="1"/>
    </xf>
    <xf numFmtId="2" fontId="39" fillId="2" borderId="9" xfId="0" applyNumberFormat="1" applyFont="1" applyFill="1" applyBorder="1" applyAlignment="1">
      <alignment horizontal="left" vertical="center" wrapText="1"/>
    </xf>
    <xf numFmtId="3" fontId="39" fillId="2" borderId="9" xfId="0" applyNumberFormat="1" applyFont="1" applyFill="1" applyBorder="1" applyAlignment="1">
      <alignment horizontal="left" vertical="center" wrapText="1"/>
    </xf>
    <xf numFmtId="3" fontId="39" fillId="2" borderId="9" xfId="0" applyNumberFormat="1" applyFont="1" applyFill="1" applyBorder="1" applyAlignment="1">
      <alignment vertical="center" wrapText="1"/>
    </xf>
    <xf numFmtId="2" fontId="39" fillId="2" borderId="49" xfId="0" applyNumberFormat="1" applyFont="1" applyFill="1" applyBorder="1" applyAlignment="1">
      <alignment horizontal="left" vertical="center" wrapText="1"/>
    </xf>
    <xf numFmtId="2" fontId="39" fillId="2" borderId="60" xfId="0" applyNumberFormat="1" applyFont="1" applyFill="1" applyBorder="1" applyAlignment="1">
      <alignment horizontal="left" vertical="center" wrapText="1"/>
    </xf>
    <xf numFmtId="3" fontId="39" fillId="2" borderId="60" xfId="0" applyNumberFormat="1" applyFont="1" applyFill="1" applyBorder="1" applyAlignment="1">
      <alignment horizontal="left" vertical="center" wrapText="1"/>
    </xf>
    <xf numFmtId="0" fontId="7" fillId="2" borderId="55" xfId="0" applyFont="1" applyFill="1" applyBorder="1" applyAlignment="1">
      <alignment horizontal="right" wrapText="1"/>
    </xf>
    <xf numFmtId="0" fontId="0" fillId="2" borderId="0" xfId="0" applyFill="1" applyAlignment="1">
      <alignment horizontal="left" vertical="center"/>
    </xf>
    <xf numFmtId="1" fontId="2" fillId="0" borderId="15"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1" fontId="2" fillId="0" borderId="23" xfId="0" applyNumberFormat="1" applyFont="1" applyBorder="1" applyAlignment="1">
      <alignment horizontal="center" vertical="center" wrapText="1"/>
    </xf>
    <xf numFmtId="1" fontId="2" fillId="0" borderId="24" xfId="0" applyNumberFormat="1" applyFont="1" applyBorder="1" applyAlignment="1">
      <alignment horizontal="center" vertical="center" wrapText="1"/>
    </xf>
    <xf numFmtId="0" fontId="3" fillId="0" borderId="7" xfId="0" applyFont="1" applyBorder="1" applyAlignment="1">
      <alignment horizontal="left" vertical="center" wrapText="1"/>
    </xf>
    <xf numFmtId="0" fontId="31" fillId="0" borderId="9" xfId="0" applyFont="1" applyBorder="1" applyAlignment="1">
      <alignment horizontal="center" vertical="center" wrapText="1"/>
    </xf>
    <xf numFmtId="0" fontId="3" fillId="0" borderId="23" xfId="0" applyFont="1" applyBorder="1" applyAlignment="1">
      <alignment horizontal="center" wrapText="1"/>
    </xf>
    <xf numFmtId="0" fontId="3" fillId="0" borderId="23" xfId="0" applyFont="1" applyBorder="1" applyAlignment="1">
      <alignment horizontal="left" wrapText="1"/>
    </xf>
    <xf numFmtId="0" fontId="32" fillId="0" borderId="7" xfId="0" applyFont="1" applyBorder="1" applyAlignment="1">
      <alignment horizontal="center" vertical="center" wrapText="1"/>
    </xf>
    <xf numFmtId="0" fontId="35" fillId="0" borderId="7" xfId="0" applyFont="1" applyBorder="1" applyAlignment="1">
      <alignment vertical="top" wrapText="1"/>
    </xf>
    <xf numFmtId="0" fontId="3" fillId="0" borderId="9" xfId="0" applyFont="1" applyBorder="1" applyAlignment="1">
      <alignment horizontal="left" wrapText="1"/>
    </xf>
    <xf numFmtId="0" fontId="7" fillId="0" borderId="55" xfId="0" applyFont="1" applyBorder="1" applyAlignment="1">
      <alignment horizontal="right" wrapText="1"/>
    </xf>
    <xf numFmtId="0" fontId="7" fillId="0" borderId="15" xfId="0" applyFont="1" applyBorder="1" applyAlignment="1">
      <alignment horizontal="right" wrapText="1"/>
    </xf>
    <xf numFmtId="0" fontId="7" fillId="0" borderId="1" xfId="0" applyFont="1" applyBorder="1" applyAlignment="1">
      <alignment horizontal="right" wrapText="1"/>
    </xf>
    <xf numFmtId="164" fontId="3" fillId="0" borderId="16" xfId="0" applyNumberFormat="1" applyFont="1" applyBorder="1" applyAlignment="1">
      <alignment horizontal="right" vertical="center" wrapText="1"/>
    </xf>
    <xf numFmtId="0" fontId="31" fillId="0" borderId="7" xfId="0" applyFont="1" applyBorder="1" applyAlignment="1">
      <alignment vertical="center" wrapText="1"/>
    </xf>
    <xf numFmtId="0" fontId="3" fillId="0" borderId="45" xfId="0" applyFont="1" applyBorder="1" applyAlignment="1">
      <alignment vertical="center" wrapText="1"/>
    </xf>
    <xf numFmtId="0" fontId="3" fillId="0" borderId="45" xfId="0" applyFont="1" applyBorder="1" applyAlignment="1">
      <alignment horizontal="right" wrapText="1"/>
    </xf>
    <xf numFmtId="0" fontId="3" fillId="0" borderId="7" xfId="0" applyFont="1" applyBorder="1" applyAlignment="1">
      <alignment vertical="top" wrapText="1"/>
    </xf>
    <xf numFmtId="164" fontId="2" fillId="0" borderId="29" xfId="0" applyNumberFormat="1" applyFont="1" applyBorder="1" applyAlignment="1">
      <alignment horizontal="right" vertical="center" wrapText="1"/>
    </xf>
    <xf numFmtId="0" fontId="3" fillId="0" borderId="14" xfId="0" applyFont="1" applyBorder="1" applyAlignment="1">
      <alignment wrapText="1"/>
    </xf>
    <xf numFmtId="0" fontId="3" fillId="0" borderId="1" xfId="0" applyFont="1" applyBorder="1" applyAlignment="1">
      <alignment wrapText="1"/>
    </xf>
    <xf numFmtId="0" fontId="3" fillId="0" borderId="15" xfId="0" applyFont="1" applyBorder="1" applyAlignment="1">
      <alignment wrapText="1"/>
    </xf>
    <xf numFmtId="0" fontId="6" fillId="0" borderId="15" xfId="0" applyFont="1" applyBorder="1" applyAlignment="1">
      <alignment horizontal="right" vertical="center" wrapText="1"/>
    </xf>
    <xf numFmtId="0" fontId="31" fillId="0" borderId="6" xfId="0" applyFont="1" applyBorder="1" applyAlignment="1">
      <alignment horizontal="center" vertical="center" wrapText="1"/>
    </xf>
    <xf numFmtId="49" fontId="31" fillId="0" borderId="7" xfId="0" applyNumberFormat="1" applyFont="1" applyBorder="1" applyAlignment="1">
      <alignment horizontal="center" vertical="center" wrapText="1"/>
    </xf>
    <xf numFmtId="0" fontId="31" fillId="0" borderId="7" xfId="0" applyFont="1" applyBorder="1" applyAlignment="1">
      <alignment horizontal="left" vertical="center" wrapText="1"/>
    </xf>
    <xf numFmtId="170" fontId="31" fillId="0" borderId="7" xfId="0" applyNumberFormat="1" applyFont="1" applyBorder="1" applyAlignment="1">
      <alignment horizontal="right" wrapText="1"/>
    </xf>
    <xf numFmtId="0" fontId="31" fillId="0" borderId="23" xfId="0" applyFont="1" applyBorder="1" applyAlignment="1">
      <alignment horizontal="center" vertical="center" wrapText="1"/>
    </xf>
    <xf numFmtId="49" fontId="31" fillId="0" borderId="23" xfId="0" applyNumberFormat="1" applyFont="1" applyBorder="1" applyAlignment="1">
      <alignment horizontal="center" vertical="center" wrapText="1"/>
    </xf>
    <xf numFmtId="0" fontId="31" fillId="0" borderId="23" xfId="0" applyFont="1" applyBorder="1" applyAlignment="1">
      <alignment horizontal="left" vertical="center" wrapText="1"/>
    </xf>
    <xf numFmtId="170" fontId="31" fillId="0" borderId="23" xfId="0" applyNumberFormat="1" applyFont="1" applyBorder="1" applyAlignment="1">
      <alignment horizontal="right" wrapText="1"/>
    </xf>
    <xf numFmtId="164" fontId="4" fillId="0" borderId="31" xfId="0" applyNumberFormat="1" applyFont="1" applyBorder="1" applyAlignment="1">
      <alignment vertical="center" wrapText="1"/>
    </xf>
    <xf numFmtId="0" fontId="6" fillId="0" borderId="55" xfId="0" applyFont="1" applyBorder="1" applyAlignment="1">
      <alignment horizontal="right" wrapText="1"/>
    </xf>
    <xf numFmtId="0" fontId="6" fillId="0" borderId="45" xfId="0" applyFont="1" applyBorder="1" applyAlignment="1">
      <alignment horizontal="right" wrapText="1"/>
    </xf>
    <xf numFmtId="0" fontId="6" fillId="0" borderId="9" xfId="0" applyFont="1" applyBorder="1" applyAlignment="1">
      <alignment horizontal="right" wrapText="1"/>
    </xf>
    <xf numFmtId="0" fontId="35" fillId="0" borderId="7" xfId="0" applyFont="1" applyBorder="1" applyAlignment="1">
      <alignment horizontal="right" wrapText="1"/>
    </xf>
    <xf numFmtId="0" fontId="35" fillId="0" borderId="9" xfId="0" applyFont="1" applyBorder="1" applyAlignment="1">
      <alignment horizontal="right" wrapText="1"/>
    </xf>
    <xf numFmtId="164" fontId="3" fillId="0" borderId="58" xfId="0" applyNumberFormat="1" applyFont="1" applyBorder="1" applyAlignment="1">
      <alignment vertical="center" wrapText="1"/>
    </xf>
    <xf numFmtId="164" fontId="3" fillId="0" borderId="16" xfId="0" applyNumberFormat="1" applyFont="1" applyBorder="1" applyAlignment="1">
      <alignment vertical="center" wrapText="1"/>
    </xf>
    <xf numFmtId="1" fontId="2" fillId="0" borderId="9" xfId="0" applyNumberFormat="1" applyFont="1" applyBorder="1" applyAlignment="1">
      <alignment horizontal="right" vertical="center" wrapText="1"/>
    </xf>
    <xf numFmtId="164" fontId="3" fillId="0" borderId="10" xfId="0" applyNumberFormat="1" applyFont="1" applyBorder="1" applyAlignment="1">
      <alignment vertical="center" wrapText="1"/>
    </xf>
    <xf numFmtId="0" fontId="3" fillId="0" borderId="49" xfId="0" applyFont="1" applyBorder="1" applyAlignment="1">
      <alignment vertical="center" wrapText="1"/>
    </xf>
    <xf numFmtId="0" fontId="3" fillId="0" borderId="60" xfId="0" applyFont="1" applyBorder="1" applyAlignment="1">
      <alignment vertical="center" wrapText="1"/>
    </xf>
    <xf numFmtId="2" fontId="2" fillId="0" borderId="60" xfId="0" applyNumberFormat="1" applyFont="1" applyBorder="1" applyAlignment="1">
      <alignment horizontal="left" vertical="center" wrapText="1"/>
    </xf>
    <xf numFmtId="164" fontId="3" fillId="0" borderId="53" xfId="0" applyNumberFormat="1" applyFont="1" applyBorder="1" applyAlignment="1">
      <alignment vertical="center" wrapText="1"/>
    </xf>
    <xf numFmtId="0" fontId="3" fillId="0" borderId="3" xfId="0" applyFont="1" applyBorder="1" applyAlignment="1">
      <alignment horizontal="center" vertical="center" wrapText="1"/>
    </xf>
    <xf numFmtId="164" fontId="2" fillId="0" borderId="31" xfId="0" applyNumberFormat="1" applyFont="1" applyBorder="1" applyAlignment="1">
      <alignment vertical="center" wrapText="1"/>
    </xf>
    <xf numFmtId="0" fontId="3" fillId="0" borderId="27"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21" xfId="0" applyFont="1" applyBorder="1" applyAlignment="1">
      <alignment horizontal="center" vertical="center" wrapText="1"/>
    </xf>
    <xf numFmtId="4" fontId="2" fillId="0" borderId="21" xfId="0" applyNumberFormat="1" applyFont="1" applyBorder="1" applyAlignment="1">
      <alignment horizontal="left" vertical="center" wrapText="1"/>
    </xf>
    <xf numFmtId="1" fontId="2" fillId="0" borderId="21" xfId="0" applyNumberFormat="1" applyFont="1" applyBorder="1" applyAlignment="1">
      <alignment horizontal="left" vertical="center" wrapText="1"/>
    </xf>
    <xf numFmtId="164" fontId="2" fillId="0" borderId="47" xfId="0" applyNumberFormat="1" applyFont="1" applyBorder="1" applyAlignment="1">
      <alignment vertical="center" wrapText="1"/>
    </xf>
    <xf numFmtId="2" fontId="2" fillId="0" borderId="0" xfId="0" applyNumberFormat="1" applyFont="1" applyAlignment="1">
      <alignment horizontal="left" vertical="center" wrapText="1"/>
    </xf>
    <xf numFmtId="4" fontId="2" fillId="0" borderId="0" xfId="0" applyNumberFormat="1" applyFont="1" applyAlignment="1">
      <alignment horizontal="left" vertical="center" wrapText="1"/>
    </xf>
    <xf numFmtId="1" fontId="2" fillId="0" borderId="0" xfId="0" applyNumberFormat="1" applyFont="1" applyAlignment="1">
      <alignment horizontal="left" vertical="center" wrapText="1"/>
    </xf>
    <xf numFmtId="164" fontId="2" fillId="0" borderId="0" xfId="0" applyNumberFormat="1" applyFont="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left" vertical="top" wrapText="1"/>
    </xf>
    <xf numFmtId="1" fontId="2" fillId="0" borderId="9" xfId="0" applyNumberFormat="1" applyFont="1" applyBorder="1" applyAlignment="1">
      <alignment horizontal="center" vertical="center" wrapText="1"/>
    </xf>
    <xf numFmtId="1" fontId="2" fillId="0" borderId="10" xfId="0" applyNumberFormat="1" applyFont="1" applyBorder="1" applyAlignment="1">
      <alignment horizontal="center" vertical="center" wrapText="1"/>
    </xf>
    <xf numFmtId="0" fontId="2" fillId="0" borderId="41" xfId="0" applyFont="1" applyBorder="1" applyAlignment="1">
      <alignment vertical="center" wrapText="1"/>
    </xf>
    <xf numFmtId="0" fontId="3" fillId="0" borderId="40" xfId="0" applyFont="1" applyBorder="1" applyAlignment="1">
      <alignment vertical="center" wrapText="1"/>
    </xf>
    <xf numFmtId="0" fontId="3" fillId="0" borderId="64" xfId="0" applyFont="1" applyBorder="1" applyAlignment="1">
      <alignment vertical="center" wrapText="1"/>
    </xf>
    <xf numFmtId="0" fontId="0" fillId="0" borderId="64" xfId="0" applyBorder="1" applyAlignment="1">
      <alignment wrapText="1"/>
    </xf>
    <xf numFmtId="0" fontId="0" fillId="0" borderId="25" xfId="0" applyBorder="1" applyAlignment="1">
      <alignment wrapText="1"/>
    </xf>
    <xf numFmtId="0" fontId="3" fillId="0" borderId="23" xfId="0" applyFont="1" applyBorder="1" applyAlignment="1">
      <alignment horizontal="left" vertical="center" wrapText="1"/>
    </xf>
    <xf numFmtId="165" fontId="3" fillId="0" borderId="23" xfId="0" applyNumberFormat="1" applyFont="1" applyBorder="1" applyAlignment="1">
      <alignment horizontal="right" wrapText="1"/>
    </xf>
    <xf numFmtId="0" fontId="31" fillId="0" borderId="22" xfId="0" applyFont="1" applyBorder="1" applyAlignment="1">
      <alignment horizontal="center" vertical="center" wrapText="1"/>
    </xf>
    <xf numFmtId="0" fontId="31" fillId="0" borderId="23" xfId="0" applyFont="1" applyBorder="1" applyAlignment="1">
      <alignment vertical="center" wrapText="1"/>
    </xf>
    <xf numFmtId="171" fontId="31" fillId="0" borderId="23" xfId="0" applyNumberFormat="1" applyFont="1" applyBorder="1" applyAlignment="1">
      <alignment horizontal="right" wrapText="1"/>
    </xf>
    <xf numFmtId="3" fontId="31" fillId="0" borderId="23" xfId="0" applyNumberFormat="1" applyFont="1" applyBorder="1" applyAlignment="1">
      <alignment horizontal="right" wrapText="1"/>
    </xf>
    <xf numFmtId="164" fontId="31" fillId="0" borderId="24" xfId="0" applyNumberFormat="1" applyFont="1" applyBorder="1" applyAlignment="1">
      <alignment horizontal="right" wrapText="1"/>
    </xf>
    <xf numFmtId="0" fontId="3" fillId="0" borderId="35" xfId="0" applyFont="1" applyBorder="1" applyAlignment="1">
      <alignment horizontal="center" vertical="center" wrapText="1"/>
    </xf>
    <xf numFmtId="0" fontId="31" fillId="0" borderId="45" xfId="0" applyFont="1" applyBorder="1" applyAlignment="1">
      <alignment horizontal="right" wrapText="1"/>
    </xf>
    <xf numFmtId="0" fontId="6" fillId="0" borderId="17" xfId="0" applyFont="1" applyBorder="1" applyAlignment="1">
      <alignment horizontal="right" wrapText="1"/>
    </xf>
    <xf numFmtId="0" fontId="6" fillId="0" borderId="18" xfId="0" applyFont="1" applyBorder="1" applyAlignment="1">
      <alignment horizontal="right" wrapText="1"/>
    </xf>
    <xf numFmtId="0" fontId="31" fillId="0" borderId="15" xfId="0" applyFont="1" applyBorder="1" applyAlignment="1">
      <alignment horizontal="right" vertical="center" wrapText="1"/>
    </xf>
    <xf numFmtId="0" fontId="31" fillId="0" borderId="40" xfId="0" applyFont="1" applyBorder="1" applyAlignment="1">
      <alignment vertical="center" wrapText="1"/>
    </xf>
    <xf numFmtId="0" fontId="31" fillId="0" borderId="41" xfId="0" applyFont="1" applyBorder="1" applyAlignment="1">
      <alignment vertical="center" wrapText="1"/>
    </xf>
    <xf numFmtId="0" fontId="31" fillId="0" borderId="10" xfId="0" applyFont="1" applyBorder="1" applyAlignment="1">
      <alignment vertical="center" wrapText="1"/>
    </xf>
    <xf numFmtId="0" fontId="31" fillId="0" borderId="7" xfId="0" applyFont="1" applyBorder="1" applyAlignment="1">
      <alignment horizontal="left" wrapText="1"/>
    </xf>
    <xf numFmtId="0" fontId="31" fillId="0" borderId="7" xfId="0" applyFont="1" applyBorder="1" applyAlignment="1">
      <alignment horizontal="left" vertical="top" wrapText="1"/>
    </xf>
    <xf numFmtId="164" fontId="2" fillId="0" borderId="9" xfId="0" applyNumberFormat="1" applyFont="1" applyBorder="1" applyAlignment="1">
      <alignment horizontal="right" wrapText="1"/>
    </xf>
    <xf numFmtId="0" fontId="6" fillId="0" borderId="40" xfId="0" applyFont="1" applyBorder="1" applyAlignment="1">
      <alignment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31" fillId="0" borderId="9" xfId="0" applyFont="1" applyBorder="1" applyAlignment="1">
      <alignment horizontal="left" wrapText="1"/>
    </xf>
    <xf numFmtId="170" fontId="31" fillId="0" borderId="9" xfId="0" applyNumberFormat="1" applyFont="1" applyBorder="1" applyAlignment="1">
      <alignment horizontal="right" wrapText="1"/>
    </xf>
    <xf numFmtId="164" fontId="2" fillId="0" borderId="2" xfId="0" applyNumberFormat="1" applyFont="1" applyBorder="1" applyAlignment="1">
      <alignment horizontal="right" vertical="center" wrapText="1"/>
    </xf>
    <xf numFmtId="2" fontId="6" fillId="0" borderId="9" xfId="0" applyNumberFormat="1" applyFont="1" applyBorder="1" applyAlignment="1">
      <alignment horizontal="center" vertical="center" wrapText="1"/>
    </xf>
    <xf numFmtId="164" fontId="2" fillId="0" borderId="9" xfId="0" applyNumberFormat="1" applyFont="1" applyBorder="1" applyAlignment="1">
      <alignment horizontal="right" vertical="center" wrapText="1"/>
    </xf>
    <xf numFmtId="0" fontId="2" fillId="0" borderId="46" xfId="0" applyFont="1" applyBorder="1" applyAlignment="1">
      <alignment horizontal="center" vertical="center" wrapText="1"/>
    </xf>
    <xf numFmtId="0" fontId="3" fillId="0" borderId="1" xfId="0" applyFont="1" applyBorder="1" applyAlignment="1">
      <alignment vertical="center" wrapText="1"/>
    </xf>
    <xf numFmtId="0" fontId="0" fillId="0" borderId="15" xfId="0" applyBorder="1" applyAlignment="1">
      <alignment wrapText="1"/>
    </xf>
    <xf numFmtId="0" fontId="0" fillId="0" borderId="16" xfId="0" applyBorder="1" applyAlignment="1">
      <alignment wrapText="1"/>
    </xf>
    <xf numFmtId="2" fontId="3" fillId="0" borderId="15" xfId="0" applyNumberFormat="1" applyFont="1" applyBorder="1" applyAlignment="1">
      <alignment horizontal="left" vertical="center" wrapText="1"/>
    </xf>
    <xf numFmtId="2" fontId="3" fillId="0" borderId="9" xfId="0" applyNumberFormat="1" applyFont="1" applyBorder="1" applyAlignment="1">
      <alignment horizontal="left" vertical="center" wrapText="1"/>
    </xf>
    <xf numFmtId="2" fontId="3" fillId="0" borderId="60" xfId="0" applyNumberFormat="1" applyFont="1" applyBorder="1" applyAlignment="1">
      <alignment horizontal="left" vertical="center" wrapText="1"/>
    </xf>
    <xf numFmtId="0" fontId="2" fillId="0" borderId="56" xfId="0" applyFont="1" applyBorder="1" applyAlignment="1">
      <alignment horizontal="center" vertical="center" wrapText="1"/>
    </xf>
    <xf numFmtId="0" fontId="3" fillId="0" borderId="56" xfId="0" applyFont="1" applyBorder="1" applyAlignment="1">
      <alignment vertical="center" wrapText="1"/>
    </xf>
    <xf numFmtId="0" fontId="21" fillId="0" borderId="15" xfId="0" applyFont="1" applyBorder="1" applyAlignment="1">
      <alignment wrapText="1"/>
    </xf>
    <xf numFmtId="0" fontId="21" fillId="0" borderId="16" xfId="0" applyFont="1" applyBorder="1" applyAlignment="1">
      <alignment wrapText="1"/>
    </xf>
    <xf numFmtId="0" fontId="8" fillId="0" borderId="7" xfId="0" applyFont="1" applyBorder="1" applyAlignment="1">
      <alignment horizontal="right" wrapText="1"/>
    </xf>
    <xf numFmtId="0" fontId="8" fillId="0" borderId="9" xfId="0" applyFont="1" applyBorder="1" applyAlignment="1">
      <alignment horizontal="right" wrapText="1"/>
    </xf>
    <xf numFmtId="0" fontId="3" fillId="0" borderId="12" xfId="0" applyFont="1" applyBorder="1" applyAlignment="1">
      <alignment horizontal="left" wrapText="1"/>
    </xf>
    <xf numFmtId="0" fontId="8" fillId="0" borderId="12" xfId="0" applyFont="1" applyBorder="1" applyAlignment="1">
      <alignment horizontal="right" wrapText="1"/>
    </xf>
    <xf numFmtId="164" fontId="2" fillId="0" borderId="38" xfId="0" applyNumberFormat="1" applyFont="1" applyBorder="1" applyAlignment="1">
      <alignment horizontal="right" vertical="center" wrapText="1"/>
    </xf>
    <xf numFmtId="0" fontId="3" fillId="0" borderId="1" xfId="0" applyFont="1" applyBorder="1" applyAlignment="1">
      <alignment horizontal="center" vertical="center" wrapText="1"/>
    </xf>
    <xf numFmtId="0" fontId="12" fillId="0" borderId="30" xfId="10" applyBorder="1"/>
    <xf numFmtId="43" fontId="3" fillId="0" borderId="28" xfId="0" applyNumberFormat="1" applyFont="1" applyBorder="1" applyAlignment="1">
      <alignment horizontal="right" wrapText="1"/>
    </xf>
    <xf numFmtId="164" fontId="3" fillId="0" borderId="28" xfId="0" applyNumberFormat="1" applyFont="1" applyBorder="1" applyAlignment="1">
      <alignment horizontal="right" wrapText="1"/>
    </xf>
    <xf numFmtId="0" fontId="0" fillId="2" borderId="51" xfId="0" applyFill="1" applyBorder="1" applyAlignment="1">
      <alignment wrapText="1"/>
    </xf>
    <xf numFmtId="0" fontId="3" fillId="0" borderId="64" xfId="0" applyFont="1" applyBorder="1" applyAlignment="1">
      <alignment horizontal="center" vertical="center" wrapText="1"/>
    </xf>
    <xf numFmtId="0" fontId="3" fillId="0" borderId="44" xfId="0" applyFont="1" applyBorder="1" applyAlignment="1">
      <alignment horizontal="center" vertical="center" wrapText="1"/>
    </xf>
    <xf numFmtId="0" fontId="6" fillId="0" borderId="48" xfId="0" applyFont="1" applyBorder="1" applyAlignment="1">
      <alignment wrapText="1"/>
    </xf>
    <xf numFmtId="0" fontId="6" fillId="0" borderId="19" xfId="0" applyFont="1" applyBorder="1" applyAlignment="1">
      <alignment wrapText="1"/>
    </xf>
    <xf numFmtId="0" fontId="3" fillId="0" borderId="59" xfId="0" applyFont="1" applyBorder="1" applyAlignment="1">
      <alignment vertical="center" wrapText="1"/>
    </xf>
    <xf numFmtId="0" fontId="6" fillId="0" borderId="47" xfId="0" applyFont="1" applyBorder="1" applyAlignment="1">
      <alignment wrapText="1"/>
    </xf>
    <xf numFmtId="0" fontId="6" fillId="0" borderId="8" xfId="0" applyFont="1" applyBorder="1" applyAlignment="1">
      <alignment wrapText="1"/>
    </xf>
    <xf numFmtId="0" fontId="6" fillId="0" borderId="9" xfId="0" applyFont="1" applyBorder="1" applyAlignment="1">
      <alignment wrapText="1"/>
    </xf>
    <xf numFmtId="0" fontId="3" fillId="0" borderId="44" xfId="0" applyFont="1" applyBorder="1" applyAlignment="1">
      <alignment vertical="center" wrapText="1"/>
    </xf>
    <xf numFmtId="0" fontId="6" fillId="0" borderId="44" xfId="0" applyFont="1" applyBorder="1" applyAlignment="1">
      <alignment wrapText="1"/>
    </xf>
    <xf numFmtId="49" fontId="3" fillId="0" borderId="64" xfId="0" applyNumberFormat="1" applyFont="1" applyBorder="1" applyAlignment="1">
      <alignment horizontal="center" vertical="center" wrapText="1"/>
    </xf>
    <xf numFmtId="164" fontId="3" fillId="0" borderId="51" xfId="0" applyNumberFormat="1" applyFont="1" applyBorder="1" applyAlignment="1">
      <alignment horizontal="right" wrapText="1"/>
    </xf>
    <xf numFmtId="43" fontId="3" fillId="0" borderId="9" xfId="0" applyNumberFormat="1" applyFont="1" applyBorder="1" applyAlignment="1">
      <alignment horizontal="center" wrapText="1"/>
    </xf>
    <xf numFmtId="2" fontId="6" fillId="0" borderId="36" xfId="0" applyNumberFormat="1" applyFont="1" applyBorder="1" applyAlignment="1">
      <alignment vertical="center" wrapText="1"/>
    </xf>
    <xf numFmtId="2" fontId="6" fillId="0" borderId="9" xfId="0" applyNumberFormat="1" applyFont="1" applyBorder="1" applyAlignment="1">
      <alignment vertical="center" wrapText="1"/>
    </xf>
    <xf numFmtId="0" fontId="35" fillId="0" borderId="37" xfId="0" applyFont="1" applyBorder="1" applyAlignment="1">
      <alignment horizontal="center" vertical="center" wrapText="1"/>
    </xf>
    <xf numFmtId="164" fontId="3" fillId="0" borderId="36" xfId="0" applyNumberFormat="1" applyFont="1" applyBorder="1" applyAlignment="1">
      <alignment horizontal="right" wrapText="1"/>
    </xf>
    <xf numFmtId="164" fontId="2" fillId="0" borderId="37" xfId="0" applyNumberFormat="1" applyFont="1" applyBorder="1" applyAlignment="1">
      <alignment horizontal="right" wrapText="1"/>
    </xf>
    <xf numFmtId="0" fontId="0" fillId="0" borderId="30" xfId="0" applyBorder="1"/>
    <xf numFmtId="2" fontId="6" fillId="0" borderId="62" xfId="0" applyNumberFormat="1" applyFont="1" applyBorder="1" applyAlignment="1">
      <alignment vertical="center" wrapText="1"/>
    </xf>
    <xf numFmtId="43" fontId="3" fillId="0" borderId="36" xfId="0" applyNumberFormat="1" applyFont="1" applyBorder="1" applyAlignment="1">
      <alignment horizontal="right" wrapText="1"/>
    </xf>
    <xf numFmtId="164" fontId="3" fillId="0" borderId="37" xfId="0" applyNumberFormat="1" applyFont="1" applyBorder="1" applyAlignment="1">
      <alignment horizontal="right" wrapText="1"/>
    </xf>
    <xf numFmtId="165" fontId="0" fillId="2" borderId="0" xfId="0" applyNumberFormat="1" applyFill="1"/>
    <xf numFmtId="4" fontId="3" fillId="0" borderId="12" xfId="0" applyNumberFormat="1" applyFont="1" applyBorder="1" applyAlignment="1">
      <alignment wrapText="1"/>
    </xf>
    <xf numFmtId="4" fontId="0" fillId="0" borderId="0" xfId="0" applyNumberFormat="1"/>
    <xf numFmtId="0" fontId="6" fillId="2" borderId="8" xfId="0" applyFont="1" applyFill="1" applyBorder="1" applyAlignment="1">
      <alignment horizontal="right" wrapText="1"/>
    </xf>
    <xf numFmtId="0" fontId="2" fillId="2" borderId="46" xfId="0" applyFont="1" applyFill="1" applyBorder="1" applyAlignment="1">
      <alignment horizontal="center" vertical="center" wrapText="1"/>
    </xf>
    <xf numFmtId="43" fontId="3" fillId="2" borderId="7" xfId="0" applyNumberFormat="1" applyFont="1" applyFill="1" applyBorder="1" applyAlignment="1">
      <alignment horizontal="center" wrapText="1"/>
    </xf>
    <xf numFmtId="1" fontId="2" fillId="2" borderId="37" xfId="0" applyNumberFormat="1" applyFont="1" applyFill="1" applyBorder="1" applyAlignment="1">
      <alignment horizontal="right" vertical="center" wrapText="1"/>
    </xf>
    <xf numFmtId="164" fontId="3" fillId="2" borderId="25" xfId="0" applyNumberFormat="1" applyFont="1" applyFill="1" applyBorder="1" applyAlignment="1">
      <alignment vertical="center" wrapText="1"/>
    </xf>
    <xf numFmtId="0" fontId="2" fillId="2" borderId="5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6" fillId="2" borderId="37" xfId="0" applyFont="1" applyFill="1" applyBorder="1" applyAlignment="1">
      <alignment horizontal="right" wrapText="1"/>
    </xf>
    <xf numFmtId="164" fontId="2" fillId="2" borderId="9" xfId="0" applyNumberFormat="1" applyFont="1" applyFill="1" applyBorder="1" applyAlignment="1">
      <alignment horizontal="right" vertical="center" wrapText="1"/>
    </xf>
    <xf numFmtId="0" fontId="6" fillId="2" borderId="36" xfId="0" applyFont="1" applyFill="1" applyBorder="1" applyAlignment="1">
      <alignment horizontal="center" vertical="center" wrapText="1"/>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2" fontId="2" fillId="2" borderId="5" xfId="0" applyNumberFormat="1" applyFont="1" applyFill="1" applyBorder="1" applyAlignment="1">
      <alignment vertical="center" wrapText="1"/>
    </xf>
    <xf numFmtId="0" fontId="0" fillId="2" borderId="3" xfId="0" applyFill="1" applyBorder="1"/>
    <xf numFmtId="0" fontId="0" fillId="0" borderId="31" xfId="0" applyBorder="1" applyAlignment="1">
      <alignment horizontal="center" vertical="center"/>
    </xf>
    <xf numFmtId="3" fontId="3" fillId="2" borderId="15" xfId="0" applyNumberFormat="1" applyFont="1" applyFill="1" applyBorder="1" applyAlignment="1">
      <alignment horizontal="right" wrapText="1"/>
    </xf>
    <xf numFmtId="3" fontId="3" fillId="2" borderId="12" xfId="0" applyNumberFormat="1" applyFont="1" applyFill="1" applyBorder="1" applyAlignment="1">
      <alignment horizontal="right" wrapText="1"/>
    </xf>
    <xf numFmtId="0" fontId="21" fillId="2" borderId="15" xfId="0" applyFont="1" applyFill="1" applyBorder="1" applyAlignment="1">
      <alignment wrapText="1"/>
    </xf>
    <xf numFmtId="0" fontId="21" fillId="2" borderId="16" xfId="0" applyFont="1" applyFill="1" applyBorder="1" applyAlignment="1">
      <alignment wrapText="1"/>
    </xf>
    <xf numFmtId="0" fontId="8" fillId="2" borderId="59" xfId="0" applyFont="1" applyFill="1" applyBorder="1" applyAlignment="1">
      <alignment vertical="top" wrapText="1"/>
    </xf>
    <xf numFmtId="0" fontId="8" fillId="2" borderId="19" xfId="0" applyFont="1" applyFill="1" applyBorder="1" applyAlignment="1">
      <alignment vertical="top" wrapText="1"/>
    </xf>
    <xf numFmtId="0" fontId="8" fillId="2" borderId="58" xfId="0" applyFont="1" applyFill="1" applyBorder="1" applyAlignment="1">
      <alignment vertical="top" wrapText="1"/>
    </xf>
    <xf numFmtId="2" fontId="3" fillId="2" borderId="28" xfId="0" applyNumberFormat="1" applyFont="1" applyFill="1" applyBorder="1" applyAlignment="1">
      <alignment horizontal="left" vertical="center" wrapText="1"/>
    </xf>
    <xf numFmtId="164" fontId="5" fillId="2" borderId="0" xfId="0" applyNumberFormat="1" applyFont="1" applyFill="1" applyAlignment="1">
      <alignment vertical="center" wrapText="1"/>
    </xf>
    <xf numFmtId="164" fontId="2" fillId="2" borderId="24" xfId="0" applyNumberFormat="1" applyFont="1" applyFill="1" applyBorder="1" applyAlignment="1">
      <alignment horizontal="center" vertical="center" wrapText="1"/>
    </xf>
    <xf numFmtId="164" fontId="0" fillId="2" borderId="5" xfId="0" applyNumberFormat="1" applyFill="1" applyBorder="1" applyAlignment="1">
      <alignment wrapText="1"/>
    </xf>
    <xf numFmtId="164" fontId="0" fillId="2" borderId="47" xfId="0" applyNumberFormat="1" applyFill="1" applyBorder="1" applyAlignment="1">
      <alignment wrapText="1"/>
    </xf>
    <xf numFmtId="164" fontId="0" fillId="2" borderId="51" xfId="0" applyNumberFormat="1" applyFill="1" applyBorder="1" applyAlignment="1">
      <alignment wrapText="1"/>
    </xf>
    <xf numFmtId="164" fontId="39" fillId="0" borderId="16" xfId="0" applyNumberFormat="1" applyFont="1" applyBorder="1" applyAlignment="1">
      <alignment horizontal="right" wrapText="1"/>
    </xf>
    <xf numFmtId="164" fontId="39" fillId="0" borderId="10" xfId="0" applyNumberFormat="1" applyFont="1" applyBorder="1" applyAlignment="1">
      <alignment horizontal="right" wrapText="1"/>
    </xf>
    <xf numFmtId="164" fontId="2" fillId="2" borderId="31" xfId="0" applyNumberFormat="1" applyFont="1" applyFill="1" applyBorder="1" applyAlignment="1">
      <alignment vertical="center" wrapText="1"/>
    </xf>
    <xf numFmtId="164" fontId="5" fillId="2" borderId="5" xfId="0" applyNumberFormat="1" applyFont="1" applyFill="1" applyBorder="1" applyAlignment="1">
      <alignment vertical="center" wrapText="1"/>
    </xf>
    <xf numFmtId="164" fontId="2" fillId="2" borderId="10" xfId="0" applyNumberFormat="1" applyFont="1" applyFill="1" applyBorder="1" applyAlignment="1">
      <alignment horizontal="center" vertical="center" wrapText="1"/>
    </xf>
    <xf numFmtId="164" fontId="21" fillId="2" borderId="24" xfId="0" applyNumberFormat="1" applyFont="1" applyFill="1" applyBorder="1" applyAlignment="1">
      <alignment wrapText="1"/>
    </xf>
    <xf numFmtId="164" fontId="8" fillId="2" borderId="16" xfId="0" applyNumberFormat="1" applyFont="1" applyFill="1" applyBorder="1" applyAlignment="1">
      <alignment vertical="top" wrapText="1"/>
    </xf>
    <xf numFmtId="164" fontId="2" fillId="2" borderId="2" xfId="0" applyNumberFormat="1" applyFont="1" applyFill="1" applyBorder="1" applyAlignment="1">
      <alignment vertical="center" wrapText="1"/>
    </xf>
    <xf numFmtId="164" fontId="2" fillId="2" borderId="51" xfId="0" applyNumberFormat="1" applyFont="1" applyFill="1" applyBorder="1" applyAlignment="1">
      <alignment horizontal="right" vertical="center" wrapText="1"/>
    </xf>
    <xf numFmtId="164" fontId="62" fillId="2" borderId="0" xfId="0" applyNumberFormat="1" applyFont="1" applyFill="1" applyAlignment="1">
      <alignment vertical="center" wrapText="1"/>
    </xf>
    <xf numFmtId="164" fontId="23" fillId="2" borderId="24" xfId="0" applyNumberFormat="1" applyFont="1" applyFill="1" applyBorder="1" applyAlignment="1">
      <alignment horizontal="center" vertical="center" wrapText="1"/>
    </xf>
    <xf numFmtId="164" fontId="41" fillId="2" borderId="16" xfId="0" applyNumberFormat="1" applyFont="1" applyFill="1" applyBorder="1" applyAlignment="1">
      <alignment wrapText="1"/>
    </xf>
    <xf numFmtId="164" fontId="41" fillId="2" borderId="10" xfId="0" applyNumberFormat="1" applyFont="1" applyFill="1" applyBorder="1" applyAlignment="1">
      <alignment vertical="top" wrapText="1"/>
    </xf>
    <xf numFmtId="164" fontId="39" fillId="2" borderId="9" xfId="0" applyNumberFormat="1" applyFont="1" applyFill="1" applyBorder="1" applyAlignment="1">
      <alignment horizontal="right" vertical="center" wrapText="1"/>
    </xf>
    <xf numFmtId="164" fontId="23" fillId="2" borderId="10" xfId="0" applyNumberFormat="1" applyFont="1" applyFill="1" applyBorder="1" applyAlignment="1">
      <alignment horizontal="right" vertical="center" wrapText="1"/>
    </xf>
    <xf numFmtId="164" fontId="23" fillId="2" borderId="58" xfId="0" applyNumberFormat="1" applyFont="1" applyFill="1" applyBorder="1" applyAlignment="1">
      <alignment horizontal="right" vertical="center" wrapText="1"/>
    </xf>
    <xf numFmtId="164" fontId="44" fillId="2" borderId="31" xfId="0" applyNumberFormat="1" applyFont="1" applyFill="1" applyBorder="1" applyAlignment="1">
      <alignment vertical="center" wrapText="1"/>
    </xf>
    <xf numFmtId="164" fontId="23" fillId="0" borderId="16" xfId="0" applyNumberFormat="1" applyFont="1" applyBorder="1" applyAlignment="1">
      <alignment horizontal="right" vertical="center" wrapText="1"/>
    </xf>
    <xf numFmtId="164" fontId="23" fillId="0" borderId="42" xfId="0" applyNumberFormat="1" applyFont="1" applyBorder="1" applyAlignment="1">
      <alignment horizontal="right" vertical="center" wrapText="1"/>
    </xf>
    <xf numFmtId="164" fontId="39" fillId="0" borderId="25" xfId="0" applyNumberFormat="1" applyFont="1" applyBorder="1" applyAlignment="1">
      <alignment horizontal="right" wrapText="1"/>
    </xf>
    <xf numFmtId="164" fontId="23" fillId="0" borderId="10" xfId="0" applyNumberFormat="1" applyFont="1" applyBorder="1" applyAlignment="1">
      <alignment horizontal="right" vertical="center" wrapText="1"/>
    </xf>
    <xf numFmtId="164" fontId="23" fillId="0" borderId="29" xfId="0" applyNumberFormat="1" applyFont="1" applyBorder="1" applyAlignment="1">
      <alignment horizontal="right" vertical="center" wrapText="1"/>
    </xf>
    <xf numFmtId="164" fontId="65" fillId="2" borderId="47" xfId="0" applyNumberFormat="1" applyFont="1" applyFill="1" applyBorder="1" applyAlignment="1">
      <alignment vertical="center" wrapText="1"/>
    </xf>
    <xf numFmtId="164" fontId="39" fillId="2" borderId="53" xfId="0" applyNumberFormat="1" applyFont="1" applyFill="1" applyBorder="1" applyAlignment="1">
      <alignment vertical="center" wrapText="1"/>
    </xf>
    <xf numFmtId="164" fontId="23" fillId="2" borderId="31" xfId="0" applyNumberFormat="1" applyFont="1" applyFill="1" applyBorder="1" applyAlignment="1">
      <alignment vertical="center" wrapText="1"/>
    </xf>
    <xf numFmtId="164" fontId="65" fillId="0" borderId="0" xfId="0" applyNumberFormat="1" applyFont="1" applyAlignment="1">
      <alignment vertical="center" wrapText="1"/>
    </xf>
    <xf numFmtId="0" fontId="2" fillId="0" borderId="0" xfId="0" applyFont="1" applyAlignment="1" applyProtection="1">
      <alignment horizontal="left" vertical="top"/>
      <protection locked="0"/>
    </xf>
    <xf numFmtId="0" fontId="2" fillId="2" borderId="4" xfId="0" applyFont="1" applyFill="1" applyBorder="1" applyAlignment="1">
      <alignment horizontal="center" vertical="center" wrapText="1"/>
    </xf>
    <xf numFmtId="0" fontId="2" fillId="2" borderId="35" xfId="0" applyFont="1" applyFill="1" applyBorder="1" applyAlignment="1">
      <alignment horizontal="right" wrapText="1"/>
    </xf>
    <xf numFmtId="0" fontId="2" fillId="2" borderId="30"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35" xfId="0" applyFont="1" applyFill="1" applyBorder="1" applyAlignment="1">
      <alignment horizontal="right" vertical="center" wrapText="1"/>
    </xf>
    <xf numFmtId="0" fontId="0" fillId="2" borderId="59" xfId="0" applyFill="1" applyBorder="1" applyAlignment="1">
      <alignment wrapText="1"/>
    </xf>
    <xf numFmtId="43" fontId="3" fillId="2" borderId="15" xfId="0" applyNumberFormat="1" applyFont="1" applyFill="1" applyBorder="1" applyAlignment="1">
      <alignment horizontal="center" vertical="center" wrapText="1"/>
    </xf>
    <xf numFmtId="43" fontId="3" fillId="2" borderId="15" xfId="0" applyNumberFormat="1" applyFont="1" applyFill="1" applyBorder="1" applyAlignment="1">
      <alignment vertical="center" wrapText="1"/>
    </xf>
    <xf numFmtId="43" fontId="3" fillId="2" borderId="16" xfId="0" applyNumberFormat="1" applyFont="1" applyFill="1" applyBorder="1" applyAlignment="1">
      <alignment horizontal="right" wrapText="1"/>
    </xf>
    <xf numFmtId="43" fontId="3" fillId="2" borderId="9" xfId="0" applyNumberFormat="1" applyFont="1" applyFill="1" applyBorder="1" applyAlignment="1">
      <alignment horizontal="center" vertical="center" wrapText="1"/>
    </xf>
    <xf numFmtId="43" fontId="3" fillId="2" borderId="9" xfId="0" applyNumberFormat="1" applyFont="1" applyFill="1" applyBorder="1" applyAlignment="1">
      <alignment vertical="center" wrapText="1"/>
    </xf>
    <xf numFmtId="43" fontId="3" fillId="2" borderId="10" xfId="0" applyNumberFormat="1" applyFont="1" applyFill="1" applyBorder="1" applyAlignment="1">
      <alignment horizontal="right" wrapText="1"/>
    </xf>
    <xf numFmtId="43" fontId="3" fillId="2" borderId="12" xfId="0" applyNumberFormat="1" applyFont="1" applyFill="1" applyBorder="1" applyAlignment="1">
      <alignment horizontal="center" vertical="center" wrapText="1"/>
    </xf>
    <xf numFmtId="43" fontId="3" fillId="2" borderId="12" xfId="0" applyNumberFormat="1" applyFont="1" applyFill="1" applyBorder="1" applyAlignment="1">
      <alignment vertical="center" wrapText="1"/>
    </xf>
    <xf numFmtId="43" fontId="3" fillId="2" borderId="13" xfId="0" applyNumberFormat="1" applyFont="1" applyFill="1" applyBorder="1" applyAlignment="1">
      <alignment horizontal="right" wrapText="1"/>
    </xf>
    <xf numFmtId="0" fontId="3" fillId="2" borderId="48" xfId="0"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49" fontId="3" fillId="2" borderId="18" xfId="0" applyNumberFormat="1" applyFont="1" applyFill="1" applyBorder="1" applyAlignment="1">
      <alignment horizontal="center" wrapText="1"/>
    </xf>
    <xf numFmtId="0" fontId="3" fillId="2" borderId="18" xfId="0" applyFont="1" applyFill="1" applyBorder="1" applyAlignment="1">
      <alignment horizontal="left" wrapText="1"/>
    </xf>
    <xf numFmtId="4" fontId="3" fillId="2" borderId="18" xfId="0" applyNumberFormat="1" applyFont="1" applyFill="1" applyBorder="1" applyAlignment="1">
      <alignment horizontal="right" wrapText="1"/>
    </xf>
    <xf numFmtId="2" fontId="6" fillId="2" borderId="49" xfId="0" applyNumberFormat="1" applyFont="1" applyFill="1" applyBorder="1" applyAlignment="1">
      <alignment horizontal="center" vertical="center" wrapText="1"/>
    </xf>
    <xf numFmtId="0" fontId="6" fillId="2" borderId="60" xfId="0" applyFont="1" applyFill="1" applyBorder="1" applyAlignment="1">
      <alignment horizontal="center" vertical="center" wrapText="1"/>
    </xf>
    <xf numFmtId="0" fontId="35" fillId="2" borderId="60" xfId="0" applyFont="1" applyFill="1" applyBorder="1" applyAlignment="1">
      <alignment horizontal="center" vertical="center" wrapText="1"/>
    </xf>
    <xf numFmtId="1" fontId="3" fillId="2" borderId="17" xfId="0" applyNumberFormat="1" applyFont="1" applyFill="1" applyBorder="1" applyAlignment="1">
      <alignment horizontal="center" vertical="center" wrapText="1"/>
    </xf>
    <xf numFmtId="164" fontId="3" fillId="2" borderId="53" xfId="0" applyNumberFormat="1" applyFont="1" applyFill="1" applyBorder="1" applyAlignment="1">
      <alignment horizontal="right" vertical="center" wrapText="1"/>
    </xf>
    <xf numFmtId="164" fontId="2" fillId="2" borderId="16" xfId="0" applyNumberFormat="1" applyFont="1" applyFill="1" applyBorder="1" applyAlignment="1">
      <alignment vertical="center" wrapText="1"/>
    </xf>
    <xf numFmtId="164" fontId="2" fillId="2" borderId="10" xfId="0" applyNumberFormat="1" applyFont="1" applyFill="1" applyBorder="1" applyAlignment="1">
      <alignment vertical="center" wrapText="1"/>
    </xf>
    <xf numFmtId="0" fontId="19" fillId="2" borderId="0" xfId="0" applyFont="1" applyFill="1" applyAlignment="1">
      <alignment horizontal="left"/>
    </xf>
    <xf numFmtId="0" fontId="2" fillId="2" borderId="11" xfId="0" applyFont="1" applyFill="1" applyBorder="1" applyAlignment="1">
      <alignment horizontal="left" wrapText="1"/>
    </xf>
    <xf numFmtId="0" fontId="2" fillId="2" borderId="12" xfId="0" applyFont="1" applyFill="1" applyBorder="1" applyAlignment="1">
      <alignment horizontal="left" wrapText="1"/>
    </xf>
    <xf numFmtId="164" fontId="2" fillId="2" borderId="13" xfId="0" applyNumberFormat="1" applyFont="1" applyFill="1" applyBorder="1" applyAlignment="1">
      <alignment horizontal="left" vertical="center" wrapText="1"/>
    </xf>
    <xf numFmtId="0" fontId="0" fillId="2" borderId="0" xfId="0" applyFill="1" applyAlignment="1">
      <alignment horizontal="left"/>
    </xf>
    <xf numFmtId="2" fontId="2" fillId="2" borderId="60" xfId="0" applyNumberFormat="1" applyFont="1" applyFill="1" applyBorder="1" applyAlignment="1">
      <alignment vertical="center" wrapText="1"/>
    </xf>
    <xf numFmtId="4" fontId="2" fillId="2" borderId="60" xfId="0" applyNumberFormat="1" applyFont="1" applyFill="1" applyBorder="1" applyAlignment="1">
      <alignment vertical="center" wrapText="1"/>
    </xf>
    <xf numFmtId="4" fontId="2" fillId="2" borderId="46" xfId="0" applyNumberFormat="1" applyFont="1" applyFill="1" applyBorder="1" applyAlignment="1">
      <alignment horizontal="center" vertical="center" wrapText="1"/>
    </xf>
    <xf numFmtId="4" fontId="2" fillId="2" borderId="66" xfId="0" applyNumberFormat="1" applyFont="1" applyFill="1" applyBorder="1" applyAlignment="1">
      <alignment horizontal="center" vertical="center" wrapText="1"/>
    </xf>
    <xf numFmtId="4" fontId="21" fillId="2" borderId="4" xfId="0" applyNumberFormat="1" applyFont="1" applyFill="1" applyBorder="1" applyAlignment="1">
      <alignment wrapText="1"/>
    </xf>
    <xf numFmtId="164" fontId="3" fillId="2" borderId="40" xfId="0" applyNumberFormat="1" applyFont="1" applyFill="1" applyBorder="1" applyAlignment="1">
      <alignment horizontal="right" wrapText="1"/>
    </xf>
    <xf numFmtId="164" fontId="3" fillId="2" borderId="37" xfId="0" applyNumberFormat="1" applyFont="1" applyFill="1" applyBorder="1" applyAlignment="1">
      <alignment horizontal="right" wrapText="1"/>
    </xf>
    <xf numFmtId="0" fontId="3" fillId="2" borderId="23" xfId="0" applyFont="1" applyFill="1" applyBorder="1" applyAlignment="1">
      <alignment horizontal="left" vertical="center" wrapText="1"/>
    </xf>
    <xf numFmtId="4" fontId="3" fillId="2" borderId="23" xfId="0" applyNumberFormat="1" applyFont="1" applyFill="1" applyBorder="1" applyAlignment="1">
      <alignment horizontal="right" wrapText="1"/>
    </xf>
    <xf numFmtId="164" fontId="3" fillId="2" borderId="73" xfId="0" applyNumberFormat="1" applyFont="1" applyFill="1" applyBorder="1" applyAlignment="1">
      <alignment horizontal="right"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43" fontId="2" fillId="2" borderId="35" xfId="0" applyNumberFormat="1" applyFont="1" applyFill="1" applyBorder="1" applyAlignment="1">
      <alignment horizontal="right" vertical="center" wrapText="1"/>
    </xf>
    <xf numFmtId="4" fontId="2" fillId="2" borderId="34" xfId="0" applyNumberFormat="1" applyFont="1" applyFill="1" applyBorder="1" applyAlignment="1">
      <alignment horizontal="right" vertical="center" wrapText="1"/>
    </xf>
    <xf numFmtId="4" fontId="21" fillId="2" borderId="21" xfId="0" applyNumberFormat="1" applyFont="1" applyFill="1" applyBorder="1" applyAlignment="1">
      <alignment wrapText="1"/>
    </xf>
    <xf numFmtId="1" fontId="32" fillId="2" borderId="12" xfId="0" applyNumberFormat="1" applyFont="1" applyFill="1" applyBorder="1" applyAlignment="1">
      <alignment horizontal="center" vertical="center" wrapText="1"/>
    </xf>
    <xf numFmtId="164" fontId="3" fillId="2" borderId="31" xfId="0" applyNumberFormat="1" applyFont="1" applyFill="1" applyBorder="1" applyAlignment="1">
      <alignment horizontal="right" wrapText="1"/>
    </xf>
    <xf numFmtId="4" fontId="8" fillId="2" borderId="0" xfId="0" applyNumberFormat="1" applyFont="1" applyFill="1" applyAlignment="1">
      <alignment horizontal="right" vertical="center" wrapText="1"/>
    </xf>
    <xf numFmtId="4" fontId="8" fillId="2" borderId="0" xfId="0" applyNumberFormat="1" applyFont="1" applyFill="1" applyAlignment="1">
      <alignment vertical="center" wrapText="1"/>
    </xf>
    <xf numFmtId="167" fontId="60" fillId="2" borderId="0" xfId="0" applyNumberFormat="1" applyFont="1" applyFill="1" applyAlignment="1">
      <alignment horizontal="center"/>
    </xf>
    <xf numFmtId="0" fontId="6" fillId="2" borderId="48" xfId="0" applyFont="1" applyFill="1" applyBorder="1" applyAlignment="1">
      <alignment horizontal="center" vertical="center" wrapText="1"/>
    </xf>
    <xf numFmtId="0" fontId="31" fillId="2" borderId="19" xfId="0" applyFont="1" applyFill="1" applyBorder="1" applyAlignment="1">
      <alignment horizontal="center" vertical="center" wrapText="1"/>
    </xf>
    <xf numFmtId="4" fontId="31" fillId="2" borderId="56" xfId="0" applyNumberFormat="1" applyFont="1" applyFill="1" applyBorder="1" applyAlignment="1">
      <alignment vertical="center" wrapText="1"/>
    </xf>
    <xf numFmtId="0" fontId="6" fillId="2" borderId="8" xfId="0" applyFont="1" applyFill="1" applyBorder="1" applyAlignment="1">
      <alignment horizontal="center" vertical="center" wrapText="1"/>
    </xf>
    <xf numFmtId="2" fontId="6" fillId="2" borderId="9" xfId="0" applyNumberFormat="1" applyFont="1" applyFill="1" applyBorder="1" applyAlignment="1">
      <alignment horizontal="left" vertical="center" wrapText="1"/>
    </xf>
    <xf numFmtId="4" fontId="6" fillId="2" borderId="9" xfId="0" applyNumberFormat="1" applyFont="1" applyFill="1" applyBorder="1" applyAlignment="1">
      <alignment horizontal="left" vertical="center" wrapText="1"/>
    </xf>
    <xf numFmtId="4" fontId="6" fillId="2" borderId="9" xfId="0" applyNumberFormat="1" applyFont="1" applyFill="1" applyBorder="1" applyAlignment="1">
      <alignment horizontal="right" vertical="center" wrapText="1"/>
    </xf>
    <xf numFmtId="2" fontId="31" fillId="2" borderId="8" xfId="0" applyNumberFormat="1" applyFont="1" applyFill="1" applyBorder="1" applyAlignment="1">
      <alignment vertical="center" wrapText="1"/>
    </xf>
    <xf numFmtId="2" fontId="31" fillId="2" borderId="9" xfId="0" applyNumberFormat="1" applyFont="1" applyFill="1" applyBorder="1" applyAlignment="1">
      <alignment vertical="center" wrapText="1"/>
    </xf>
    <xf numFmtId="2" fontId="6" fillId="2" borderId="9" xfId="0" applyNumberFormat="1" applyFont="1" applyFill="1" applyBorder="1" applyAlignment="1">
      <alignment vertical="center" wrapText="1"/>
    </xf>
    <xf numFmtId="0" fontId="31" fillId="2" borderId="8" xfId="0" applyFont="1" applyFill="1" applyBorder="1" applyAlignment="1">
      <alignment vertical="center" wrapText="1"/>
    </xf>
    <xf numFmtId="4" fontId="6" fillId="2" borderId="9" xfId="0" applyNumberFormat="1" applyFont="1" applyFill="1" applyBorder="1" applyAlignment="1">
      <alignment vertical="center" wrapText="1"/>
    </xf>
    <xf numFmtId="2" fontId="2" fillId="2" borderId="0" xfId="0" applyNumberFormat="1" applyFont="1" applyFill="1" applyAlignment="1">
      <alignment horizontal="center" vertical="center" wrapText="1"/>
    </xf>
    <xf numFmtId="4" fontId="2" fillId="2" borderId="0" xfId="0" applyNumberFormat="1" applyFont="1" applyFill="1" applyAlignment="1">
      <alignment vertical="center" wrapText="1"/>
    </xf>
    <xf numFmtId="164" fontId="3" fillId="2" borderId="38" xfId="0" applyNumberFormat="1" applyFont="1" applyFill="1" applyBorder="1" applyAlignment="1">
      <alignment horizontal="right" wrapText="1"/>
    </xf>
    <xf numFmtId="167" fontId="69" fillId="2" borderId="0" xfId="0" applyNumberFormat="1" applyFont="1" applyFill="1" applyAlignment="1">
      <alignment horizontal="center"/>
    </xf>
    <xf numFmtId="0" fontId="70" fillId="2" borderId="48" xfId="0" applyFont="1" applyFill="1" applyBorder="1" applyAlignment="1">
      <alignment horizontal="center" vertical="center" wrapText="1"/>
    </xf>
    <xf numFmtId="0" fontId="70" fillId="2" borderId="19" xfId="0" applyFont="1" applyFill="1" applyBorder="1" applyAlignment="1">
      <alignment horizontal="center" vertical="center" wrapText="1"/>
    </xf>
    <xf numFmtId="4" fontId="70" fillId="2" borderId="56" xfId="0" applyNumberFormat="1" applyFont="1" applyFill="1" applyBorder="1" applyAlignment="1">
      <alignment vertical="center" wrapText="1"/>
    </xf>
    <xf numFmtId="0" fontId="68" fillId="2" borderId="0" xfId="0" applyFont="1" applyFill="1"/>
    <xf numFmtId="0" fontId="70" fillId="2" borderId="14" xfId="0" applyFont="1" applyFill="1" applyBorder="1" applyAlignment="1">
      <alignment horizontal="center" vertical="center" wrapText="1"/>
    </xf>
    <xf numFmtId="0" fontId="70" fillId="2" borderId="15" xfId="0" applyFont="1" applyFill="1" applyBorder="1" applyAlignment="1">
      <alignment horizontal="center" vertical="center" wrapText="1"/>
    </xf>
    <xf numFmtId="2" fontId="70" fillId="2" borderId="15" xfId="0" applyNumberFormat="1" applyFont="1" applyFill="1" applyBorder="1" applyAlignment="1">
      <alignment horizontal="left" vertical="center" wrapText="1"/>
    </xf>
    <xf numFmtId="4" fontId="70" fillId="2" borderId="15" xfId="0" applyNumberFormat="1" applyFont="1" applyFill="1" applyBorder="1" applyAlignment="1">
      <alignment horizontal="left" vertical="center" wrapText="1"/>
    </xf>
    <xf numFmtId="0" fontId="70" fillId="2" borderId="8" xfId="0" applyFont="1" applyFill="1" applyBorder="1" applyAlignment="1">
      <alignment horizontal="center" vertical="center" wrapText="1"/>
    </xf>
    <xf numFmtId="0" fontId="70" fillId="2" borderId="9" xfId="0" applyFont="1" applyFill="1" applyBorder="1" applyAlignment="1">
      <alignment horizontal="center" vertical="center" wrapText="1"/>
    </xf>
    <xf numFmtId="2" fontId="70" fillId="2" borderId="9" xfId="0" applyNumberFormat="1" applyFont="1" applyFill="1" applyBorder="1" applyAlignment="1">
      <alignment horizontal="left" vertical="center" wrapText="1"/>
    </xf>
    <xf numFmtId="4" fontId="70" fillId="2" borderId="9" xfId="0" applyNumberFormat="1" applyFont="1" applyFill="1" applyBorder="1" applyAlignment="1">
      <alignment horizontal="left" vertical="center" wrapText="1"/>
    </xf>
    <xf numFmtId="4" fontId="70" fillId="2" borderId="9" xfId="0" applyNumberFormat="1" applyFont="1" applyFill="1" applyBorder="1" applyAlignment="1">
      <alignment horizontal="right" vertical="center" wrapText="1"/>
    </xf>
    <xf numFmtId="2" fontId="70" fillId="2" borderId="8" xfId="0" applyNumberFormat="1" applyFont="1" applyFill="1" applyBorder="1" applyAlignment="1">
      <alignment vertical="center" wrapText="1"/>
    </xf>
    <xf numFmtId="2" fontId="70" fillId="2" borderId="9" xfId="0" applyNumberFormat="1" applyFont="1" applyFill="1" applyBorder="1" applyAlignment="1">
      <alignment vertical="center" wrapText="1"/>
    </xf>
    <xf numFmtId="0" fontId="69" fillId="2" borderId="0" xfId="0" applyFont="1" applyFill="1"/>
    <xf numFmtId="0" fontId="70" fillId="2" borderId="8" xfId="0" applyFont="1" applyFill="1" applyBorder="1" applyAlignment="1">
      <alignment vertical="center" wrapText="1"/>
    </xf>
    <xf numFmtId="0" fontId="70" fillId="2" borderId="9" xfId="0" applyFont="1" applyFill="1" applyBorder="1" applyAlignment="1">
      <alignment vertical="center" wrapText="1"/>
    </xf>
    <xf numFmtId="4" fontId="70" fillId="2" borderId="9" xfId="0" applyNumberFormat="1" applyFont="1" applyFill="1" applyBorder="1" applyAlignment="1">
      <alignment vertical="center" wrapText="1"/>
    </xf>
    <xf numFmtId="0" fontId="70" fillId="2" borderId="11" xfId="0" applyFont="1" applyFill="1" applyBorder="1" applyAlignment="1">
      <alignment vertical="center" wrapText="1"/>
    </xf>
    <xf numFmtId="0" fontId="70" fillId="2" borderId="12" xfId="0" applyFont="1" applyFill="1" applyBorder="1" applyAlignment="1">
      <alignment vertical="center" wrapText="1"/>
    </xf>
    <xf numFmtId="2" fontId="70" fillId="2" borderId="12" xfId="0" applyNumberFormat="1" applyFont="1" applyFill="1" applyBorder="1" applyAlignment="1">
      <alignment vertical="center" wrapText="1"/>
    </xf>
    <xf numFmtId="4" fontId="70" fillId="2" borderId="12" xfId="0" applyNumberFormat="1" applyFont="1" applyFill="1" applyBorder="1" applyAlignment="1">
      <alignment vertical="center" wrapText="1"/>
    </xf>
    <xf numFmtId="164" fontId="68" fillId="2" borderId="0" xfId="0" applyNumberFormat="1" applyFont="1" applyFill="1"/>
    <xf numFmtId="2" fontId="24" fillId="2" borderId="3" xfId="0" applyNumberFormat="1" applyFont="1" applyFill="1" applyBorder="1" applyAlignment="1">
      <alignment horizontal="center" vertical="center" wrapText="1"/>
    </xf>
    <xf numFmtId="2" fontId="24" fillId="2" borderId="4" xfId="0" applyNumberFormat="1" applyFont="1" applyFill="1" applyBorder="1" applyAlignment="1">
      <alignment horizontal="center" vertical="center" wrapText="1"/>
    </xf>
    <xf numFmtId="4" fontId="3" fillId="2" borderId="4" xfId="0" applyNumberFormat="1" applyFont="1" applyFill="1" applyBorder="1" applyAlignment="1">
      <alignment vertical="center" wrapText="1"/>
    </xf>
    <xf numFmtId="4" fontId="70" fillId="2" borderId="58" xfId="0" applyNumberFormat="1" applyFont="1" applyFill="1" applyBorder="1" applyAlignment="1">
      <alignment vertical="center" wrapText="1"/>
    </xf>
    <xf numFmtId="4" fontId="2" fillId="2" borderId="34" xfId="0" applyNumberFormat="1" applyFont="1" applyFill="1" applyBorder="1" applyAlignment="1">
      <alignment vertical="center" wrapText="1"/>
    </xf>
    <xf numFmtId="0" fontId="70" fillId="2" borderId="0" xfId="0" applyFont="1" applyFill="1"/>
    <xf numFmtId="0" fontId="71" fillId="2" borderId="0" xfId="0" applyFont="1" applyFill="1"/>
    <xf numFmtId="0" fontId="2" fillId="2" borderId="21" xfId="0" applyFont="1" applyFill="1" applyBorder="1" applyAlignment="1">
      <alignment horizontal="center" vertical="center" wrapText="1"/>
    </xf>
    <xf numFmtId="4" fontId="3" fillId="2" borderId="21" xfId="0" applyNumberFormat="1" applyFont="1" applyFill="1" applyBorder="1" applyAlignment="1">
      <alignment vertical="center" wrapText="1"/>
    </xf>
    <xf numFmtId="0" fontId="2" fillId="2" borderId="50" xfId="0" applyFont="1" applyFill="1" applyBorder="1" applyAlignment="1">
      <alignment horizontal="center" vertical="center" wrapText="1"/>
    </xf>
    <xf numFmtId="0" fontId="3" fillId="2" borderId="30" xfId="0" applyFont="1" applyFill="1" applyBorder="1" applyAlignment="1">
      <alignment vertical="center" wrapText="1"/>
    </xf>
    <xf numFmtId="4" fontId="3" fillId="2" borderId="0" xfId="0" applyNumberFormat="1" applyFont="1" applyFill="1" applyAlignment="1">
      <alignment vertical="center" wrapText="1"/>
    </xf>
    <xf numFmtId="4" fontId="21" fillId="2" borderId="0" xfId="0" applyNumberFormat="1" applyFont="1" applyFill="1" applyAlignment="1">
      <alignment wrapText="1"/>
    </xf>
    <xf numFmtId="4" fontId="3" fillId="2" borderId="16" xfId="0" applyNumberFormat="1" applyFont="1" applyFill="1" applyBorder="1" applyAlignment="1">
      <alignment horizontal="right" wrapText="1"/>
    </xf>
    <xf numFmtId="4" fontId="3" fillId="2" borderId="46" xfId="0" applyNumberFormat="1" applyFont="1" applyFill="1" applyBorder="1" applyAlignment="1">
      <alignment horizontal="right" wrapText="1"/>
    </xf>
    <xf numFmtId="43" fontId="3" fillId="2" borderId="40" xfId="0" applyNumberFormat="1" applyFont="1" applyFill="1" applyBorder="1" applyAlignment="1">
      <alignment horizontal="right" wrapText="1"/>
    </xf>
    <xf numFmtId="43" fontId="3" fillId="2" borderId="37" xfId="0" applyNumberFormat="1" applyFont="1" applyFill="1" applyBorder="1" applyAlignment="1">
      <alignment horizontal="right" wrapText="1"/>
    </xf>
    <xf numFmtId="43" fontId="3" fillId="2" borderId="61" xfId="0" applyNumberFormat="1" applyFont="1" applyFill="1" applyBorder="1" applyAlignment="1">
      <alignment horizontal="right" wrapText="1"/>
    </xf>
    <xf numFmtId="1" fontId="3" fillId="2" borderId="18" xfId="0" applyNumberFormat="1" applyFont="1" applyFill="1" applyBorder="1" applyAlignment="1">
      <alignment horizontal="center" vertical="center" wrapText="1"/>
    </xf>
    <xf numFmtId="43" fontId="3" fillId="2" borderId="29" xfId="0" applyNumberFormat="1" applyFont="1" applyFill="1" applyBorder="1" applyAlignment="1">
      <alignment horizontal="right" wrapText="1"/>
    </xf>
    <xf numFmtId="43" fontId="3" fillId="2" borderId="31" xfId="0" applyNumberFormat="1" applyFont="1" applyFill="1" applyBorder="1" applyAlignment="1">
      <alignment horizontal="right" wrapText="1"/>
    </xf>
    <xf numFmtId="43" fontId="3" fillId="2" borderId="38" xfId="0" applyNumberFormat="1" applyFont="1" applyFill="1" applyBorder="1" applyAlignment="1">
      <alignment horizontal="right" wrapText="1"/>
    </xf>
    <xf numFmtId="0" fontId="70" fillId="2" borderId="17" xfId="0" applyFont="1" applyFill="1" applyBorder="1" applyAlignment="1">
      <alignment horizontal="center" vertical="center" wrapText="1"/>
    </xf>
    <xf numFmtId="0" fontId="70" fillId="2" borderId="18" xfId="0" applyFont="1" applyFill="1" applyBorder="1" applyAlignment="1">
      <alignment horizontal="center" vertical="center" wrapText="1"/>
    </xf>
    <xf numFmtId="4" fontId="70" fillId="2" borderId="32" xfId="0" applyNumberFormat="1" applyFont="1" applyFill="1" applyBorder="1" applyAlignment="1">
      <alignment vertical="center" wrapText="1"/>
    </xf>
    <xf numFmtId="43" fontId="70" fillId="2" borderId="37" xfId="0" applyNumberFormat="1" applyFont="1" applyFill="1" applyBorder="1" applyAlignment="1">
      <alignment vertical="center" wrapText="1"/>
    </xf>
    <xf numFmtId="0" fontId="70" fillId="2" borderId="22" xfId="0" applyFont="1" applyFill="1" applyBorder="1" applyAlignment="1">
      <alignment vertical="center" wrapText="1"/>
    </xf>
    <xf numFmtId="0" fontId="70" fillId="2" borderId="23" xfId="0" applyFont="1" applyFill="1" applyBorder="1" applyAlignment="1">
      <alignment vertical="center" wrapText="1"/>
    </xf>
    <xf numFmtId="2" fontId="70" fillId="2" borderId="23" xfId="0" applyNumberFormat="1" applyFont="1" applyFill="1" applyBorder="1" applyAlignment="1">
      <alignment vertical="center" wrapText="1"/>
    </xf>
    <xf numFmtId="4" fontId="70" fillId="2" borderId="23" xfId="0" applyNumberFormat="1" applyFont="1" applyFill="1" applyBorder="1" applyAlignment="1">
      <alignment vertical="center" wrapText="1"/>
    </xf>
    <xf numFmtId="43" fontId="70" fillId="2" borderId="66" xfId="0" applyNumberFormat="1" applyFont="1" applyFill="1" applyBorder="1" applyAlignment="1">
      <alignment vertical="center" wrapText="1"/>
    </xf>
    <xf numFmtId="43" fontId="70" fillId="2" borderId="73" xfId="0" applyNumberFormat="1" applyFont="1" applyFill="1" applyBorder="1" applyAlignment="1">
      <alignment vertical="center" wrapText="1"/>
    </xf>
    <xf numFmtId="2" fontId="70" fillId="2" borderId="3" xfId="0" applyNumberFormat="1" applyFont="1" applyFill="1" applyBorder="1" applyAlignment="1">
      <alignment horizontal="center" vertical="center" wrapText="1"/>
    </xf>
    <xf numFmtId="2" fontId="70" fillId="2" borderId="4" xfId="0" applyNumberFormat="1" applyFont="1" applyFill="1" applyBorder="1" applyAlignment="1">
      <alignment horizontal="center" vertical="center" wrapText="1"/>
    </xf>
    <xf numFmtId="2" fontId="24" fillId="2" borderId="34" xfId="0" applyNumberFormat="1" applyFont="1" applyFill="1" applyBorder="1" applyAlignment="1">
      <alignment horizontal="center" vertical="center" wrapText="1"/>
    </xf>
    <xf numFmtId="4" fontId="3" fillId="2" borderId="34" xfId="0" applyNumberFormat="1" applyFont="1" applyFill="1" applyBorder="1" applyAlignment="1">
      <alignment vertical="center" wrapText="1"/>
    </xf>
    <xf numFmtId="0" fontId="6" fillId="2" borderId="33" xfId="0" applyFont="1" applyFill="1" applyBorder="1" applyAlignment="1">
      <alignment horizontal="center" vertical="center" wrapText="1"/>
    </xf>
    <xf numFmtId="164" fontId="2" fillId="2" borderId="3" xfId="0" applyNumberFormat="1" applyFont="1" applyFill="1" applyBorder="1" applyAlignment="1">
      <alignment horizontal="right" vertical="center" wrapText="1"/>
    </xf>
    <xf numFmtId="2" fontId="2" fillId="2" borderId="27" xfId="0" applyNumberFormat="1" applyFont="1" applyFill="1" applyBorder="1" applyAlignment="1">
      <alignment horizontal="right" vertical="center" wrapText="1"/>
    </xf>
    <xf numFmtId="2" fontId="2" fillId="2" borderId="21" xfId="0" applyNumberFormat="1" applyFont="1" applyFill="1" applyBorder="1" applyAlignment="1">
      <alignment horizontal="right" vertical="center" wrapText="1"/>
    </xf>
    <xf numFmtId="164" fontId="2" fillId="2" borderId="21" xfId="0" applyNumberFormat="1" applyFont="1" applyFill="1" applyBorder="1" applyAlignment="1">
      <alignment horizontal="right" vertical="center" wrapText="1"/>
    </xf>
    <xf numFmtId="43" fontId="2" fillId="2" borderId="46" xfId="0" applyNumberFormat="1" applyFont="1" applyFill="1" applyBorder="1" applyAlignment="1">
      <alignment horizontal="right" vertical="center" wrapText="1"/>
    </xf>
    <xf numFmtId="43" fontId="2" fillId="2" borderId="37" xfId="0" applyNumberFormat="1" applyFont="1" applyFill="1" applyBorder="1" applyAlignment="1">
      <alignment horizontal="right" vertical="center" wrapText="1"/>
    </xf>
    <xf numFmtId="43" fontId="2" fillId="2" borderId="73" xfId="0" applyNumberFormat="1" applyFont="1" applyFill="1" applyBorder="1" applyAlignment="1">
      <alignment horizontal="right" vertical="center" wrapText="1"/>
    </xf>
    <xf numFmtId="43" fontId="9" fillId="2" borderId="35" xfId="0" applyNumberFormat="1" applyFont="1" applyFill="1" applyBorder="1" applyAlignment="1">
      <alignment horizontal="right" vertical="center" wrapText="1"/>
    </xf>
    <xf numFmtId="4" fontId="8" fillId="0" borderId="0" xfId="0" applyNumberFormat="1" applyFont="1" applyAlignment="1">
      <alignment vertical="center" wrapText="1"/>
    </xf>
    <xf numFmtId="0" fontId="59" fillId="2" borderId="0" xfId="0" applyFont="1" applyFill="1" applyAlignment="1">
      <alignment horizontal="center" vertical="center" wrapText="1"/>
    </xf>
    <xf numFmtId="0" fontId="59" fillId="0" borderId="0" xfId="0" applyFont="1" applyAlignment="1">
      <alignment horizontal="center" vertical="center" wrapText="1"/>
    </xf>
    <xf numFmtId="43" fontId="2" fillId="2" borderId="38" xfId="0" applyNumberFormat="1" applyFont="1" applyFill="1" applyBorder="1" applyAlignment="1">
      <alignment vertical="center" wrapText="1"/>
    </xf>
    <xf numFmtId="43" fontId="2" fillId="2" borderId="13" xfId="0" applyNumberFormat="1" applyFont="1" applyFill="1" applyBorder="1" applyAlignment="1">
      <alignment vertical="center" wrapText="1"/>
    </xf>
    <xf numFmtId="0" fontId="2" fillId="2" borderId="12" xfId="0" applyFont="1" applyFill="1" applyBorder="1" applyAlignment="1">
      <alignment horizontal="right" vertical="center" wrapText="1"/>
    </xf>
    <xf numFmtId="0" fontId="72" fillId="2" borderId="11" xfId="0" applyFont="1" applyFill="1" applyBorder="1" applyAlignment="1">
      <alignment vertical="center" wrapText="1"/>
    </xf>
    <xf numFmtId="43" fontId="2" fillId="2" borderId="10" xfId="0" applyNumberFormat="1" applyFont="1" applyFill="1" applyBorder="1" applyAlignment="1">
      <alignment vertical="center" wrapText="1"/>
    </xf>
    <xf numFmtId="0" fontId="2" fillId="2" borderId="9" xfId="0" applyFont="1" applyFill="1" applyBorder="1" applyAlignment="1">
      <alignment horizontal="right" vertical="center" wrapText="1"/>
    </xf>
    <xf numFmtId="0" fontId="72" fillId="2" borderId="8" xfId="0" applyFont="1" applyFill="1" applyBorder="1" applyAlignment="1">
      <alignment vertical="center" wrapText="1"/>
    </xf>
    <xf numFmtId="43" fontId="2" fillId="2" borderId="16" xfId="0" applyNumberFormat="1" applyFont="1" applyFill="1" applyBorder="1" applyAlignment="1">
      <alignment vertical="center" wrapText="1"/>
    </xf>
    <xf numFmtId="0" fontId="73" fillId="2" borderId="14" xfId="0" applyFont="1" applyFill="1" applyBorder="1" applyAlignment="1">
      <alignment horizontal="center" vertical="center" wrapText="1"/>
    </xf>
    <xf numFmtId="4" fontId="3" fillId="2" borderId="58" xfId="0" applyNumberFormat="1" applyFont="1" applyFill="1" applyBorder="1" applyAlignment="1">
      <alignment vertical="center" wrapText="1"/>
    </xf>
    <xf numFmtId="0" fontId="73" fillId="2" borderId="48" xfId="0" applyFont="1" applyFill="1" applyBorder="1" applyAlignment="1">
      <alignment horizontal="center" vertical="center" wrapText="1"/>
    </xf>
    <xf numFmtId="43" fontId="2" fillId="2" borderId="52" xfId="0" applyNumberFormat="1" applyFont="1" applyFill="1" applyBorder="1" applyAlignment="1">
      <alignment vertical="center" wrapText="1"/>
    </xf>
    <xf numFmtId="4" fontId="2" fillId="2" borderId="12" xfId="0" applyNumberFormat="1" applyFont="1" applyFill="1" applyBorder="1" applyAlignment="1">
      <alignment vertical="center" wrapText="1"/>
    </xf>
    <xf numFmtId="2" fontId="2" fillId="2" borderId="12" xfId="0" applyNumberFormat="1" applyFont="1" applyFill="1" applyBorder="1" applyAlignment="1">
      <alignment vertical="center" wrapText="1"/>
    </xf>
    <xf numFmtId="0" fontId="2" fillId="2" borderId="12" xfId="0" applyFont="1" applyFill="1" applyBorder="1" applyAlignment="1">
      <alignment vertical="center" wrapText="1"/>
    </xf>
    <xf numFmtId="0" fontId="2" fillId="2" borderId="11" xfId="0" applyFont="1" applyFill="1" applyBorder="1" applyAlignment="1">
      <alignment vertical="center" wrapText="1"/>
    </xf>
    <xf numFmtId="43" fontId="2" fillId="2" borderId="24" xfId="0" applyNumberFormat="1" applyFont="1" applyFill="1" applyBorder="1" applyAlignment="1">
      <alignment vertical="center" wrapText="1"/>
    </xf>
    <xf numFmtId="4" fontId="2" fillId="2" borderId="23" xfId="0" applyNumberFormat="1" applyFont="1" applyFill="1" applyBorder="1" applyAlignment="1">
      <alignment vertical="center" wrapText="1"/>
    </xf>
    <xf numFmtId="2" fontId="2" fillId="2" borderId="23" xfId="0" applyNumberFormat="1" applyFont="1" applyFill="1" applyBorder="1" applyAlignment="1">
      <alignment vertical="center" wrapText="1"/>
    </xf>
    <xf numFmtId="0" fontId="2" fillId="2" borderId="23" xfId="0" applyFont="1" applyFill="1" applyBorder="1" applyAlignment="1">
      <alignment vertical="center" wrapText="1"/>
    </xf>
    <xf numFmtId="0" fontId="2" fillId="2" borderId="22" xfId="0" applyFont="1" applyFill="1" applyBorder="1" applyAlignment="1">
      <alignment vertical="center" wrapText="1"/>
    </xf>
    <xf numFmtId="0" fontId="2" fillId="2" borderId="9" xfId="0" applyFont="1" applyFill="1" applyBorder="1" applyAlignment="1">
      <alignment vertical="center" wrapText="1"/>
    </xf>
    <xf numFmtId="0" fontId="2" fillId="2" borderId="8" xfId="0" applyFont="1" applyFill="1" applyBorder="1" applyAlignment="1">
      <alignment vertical="center" wrapText="1"/>
    </xf>
    <xf numFmtId="2" fontId="2" fillId="2" borderId="8" xfId="0" applyNumberFormat="1" applyFont="1" applyFill="1" applyBorder="1" applyAlignment="1">
      <alignment vertical="center" wrapText="1"/>
    </xf>
    <xf numFmtId="4" fontId="2" fillId="2" borderId="29" xfId="0" applyNumberFormat="1" applyFont="1" applyFill="1" applyBorder="1" applyAlignment="1">
      <alignment vertical="center" wrapText="1"/>
    </xf>
    <xf numFmtId="43" fontId="2" fillId="2" borderId="31" xfId="0" applyNumberFormat="1" applyFont="1" applyFill="1" applyBorder="1" applyAlignment="1">
      <alignment vertical="center" wrapText="1"/>
    </xf>
    <xf numFmtId="43" fontId="3" fillId="2" borderId="58" xfId="0" applyNumberFormat="1" applyFont="1" applyFill="1" applyBorder="1" applyAlignment="1">
      <alignment horizontal="right" wrapText="1"/>
    </xf>
    <xf numFmtId="43" fontId="3" fillId="0" borderId="18" xfId="0" applyNumberFormat="1" applyFont="1" applyBorder="1" applyAlignment="1">
      <alignment horizontal="right" wrapText="1"/>
    </xf>
    <xf numFmtId="4" fontId="21" fillId="2" borderId="5" xfId="0" applyNumberFormat="1" applyFont="1" applyFill="1" applyBorder="1" applyAlignment="1">
      <alignment wrapText="1"/>
    </xf>
    <xf numFmtId="43" fontId="3" fillId="0" borderId="19" xfId="0" applyNumberFormat="1" applyFont="1" applyBorder="1" applyAlignment="1">
      <alignment horizontal="right" wrapText="1"/>
    </xf>
    <xf numFmtId="4" fontId="3" fillId="2" borderId="19" xfId="0" applyNumberFormat="1" applyFont="1" applyFill="1" applyBorder="1" applyAlignment="1">
      <alignment horizontal="right" wrapText="1"/>
    </xf>
    <xf numFmtId="1" fontId="3" fillId="2" borderId="19" xfId="0" applyNumberFormat="1" applyFont="1" applyFill="1" applyBorder="1" applyAlignment="1">
      <alignment horizontal="center" vertical="center" wrapText="1"/>
    </xf>
    <xf numFmtId="43" fontId="2" fillId="2" borderId="5" xfId="0" applyNumberFormat="1" applyFont="1" applyFill="1" applyBorder="1" applyAlignment="1">
      <alignment vertical="center" wrapText="1"/>
    </xf>
    <xf numFmtId="43" fontId="3" fillId="0" borderId="25" xfId="0" applyNumberFormat="1" applyFont="1" applyBorder="1" applyAlignment="1">
      <alignment horizontal="right" wrapText="1"/>
    </xf>
    <xf numFmtId="4" fontId="3" fillId="0" borderId="16" xfId="0" applyNumberFormat="1" applyFont="1" applyBorder="1" applyAlignment="1">
      <alignment horizontal="right" wrapText="1"/>
    </xf>
    <xf numFmtId="4" fontId="21" fillId="0" borderId="5" xfId="0" applyNumberFormat="1" applyFont="1" applyBorder="1" applyAlignment="1">
      <alignment wrapText="1"/>
    </xf>
    <xf numFmtId="43" fontId="3" fillId="2" borderId="24" xfId="0" applyNumberFormat="1" applyFont="1" applyFill="1" applyBorder="1" applyAlignment="1">
      <alignment horizontal="right" wrapText="1"/>
    </xf>
    <xf numFmtId="4" fontId="3" fillId="2" borderId="10" xfId="0" applyNumberFormat="1" applyFont="1" applyFill="1" applyBorder="1" applyAlignment="1">
      <alignment horizontal="right" wrapText="1"/>
    </xf>
    <xf numFmtId="4" fontId="21" fillId="2" borderId="52" xfId="0" applyNumberFormat="1" applyFont="1" applyFill="1" applyBorder="1" applyAlignment="1">
      <alignment wrapText="1"/>
    </xf>
    <xf numFmtId="0" fontId="3" fillId="2" borderId="35" xfId="0" applyFont="1" applyFill="1" applyBorder="1" applyAlignment="1">
      <alignment vertical="center" wrapText="1"/>
    </xf>
    <xf numFmtId="0" fontId="2" fillId="2" borderId="76" xfId="0" applyFont="1" applyFill="1" applyBorder="1" applyAlignment="1">
      <alignment horizontal="center" vertical="center" wrapText="1"/>
    </xf>
    <xf numFmtId="43" fontId="2" fillId="2" borderId="51" xfId="0" applyNumberFormat="1" applyFont="1" applyFill="1" applyBorder="1" applyAlignment="1">
      <alignment vertical="center" wrapText="1"/>
    </xf>
    <xf numFmtId="2" fontId="2" fillId="2" borderId="0" xfId="0" applyNumberFormat="1" applyFont="1" applyFill="1" applyAlignment="1">
      <alignment vertical="center" wrapText="1"/>
    </xf>
    <xf numFmtId="4" fontId="3" fillId="2" borderId="47" xfId="0" applyNumberFormat="1" applyFont="1" applyFill="1" applyBorder="1" applyAlignment="1">
      <alignment vertical="center" wrapText="1"/>
    </xf>
    <xf numFmtId="43" fontId="70" fillId="2" borderId="5" xfId="0" applyNumberFormat="1" applyFont="1" applyFill="1" applyBorder="1" applyAlignment="1">
      <alignment vertical="center" wrapText="1"/>
    </xf>
    <xf numFmtId="0" fontId="68" fillId="2" borderId="0" xfId="0" applyFont="1" applyFill="1" applyAlignment="1">
      <alignment wrapText="1"/>
    </xf>
    <xf numFmtId="43" fontId="71" fillId="2" borderId="13" xfId="0" applyNumberFormat="1" applyFont="1" applyFill="1" applyBorder="1" applyAlignment="1">
      <alignment horizontal="right" wrapText="1"/>
    </xf>
    <xf numFmtId="43" fontId="70" fillId="2" borderId="12" xfId="0" applyNumberFormat="1" applyFont="1" applyFill="1" applyBorder="1" applyAlignment="1">
      <alignment horizontal="right" wrapText="1"/>
    </xf>
    <xf numFmtId="4" fontId="70" fillId="2" borderId="12" xfId="0" applyNumberFormat="1" applyFont="1" applyFill="1" applyBorder="1" applyAlignment="1">
      <alignment horizontal="right" wrapText="1"/>
    </xf>
    <xf numFmtId="0" fontId="70" fillId="2" borderId="12" xfId="0" applyFont="1" applyFill="1" applyBorder="1" applyAlignment="1">
      <alignment horizontal="right" wrapText="1"/>
    </xf>
    <xf numFmtId="0" fontId="70" fillId="2" borderId="12" xfId="0" applyFont="1" applyFill="1" applyBorder="1" applyAlignment="1">
      <alignment horizontal="left" vertical="center" wrapText="1"/>
    </xf>
    <xf numFmtId="0" fontId="70" fillId="2" borderId="12" xfId="0" applyFont="1" applyFill="1" applyBorder="1" applyAlignment="1">
      <alignment horizontal="center" vertical="center" wrapText="1"/>
    </xf>
    <xf numFmtId="0" fontId="70" fillId="2" borderId="11" xfId="0" applyFont="1" applyFill="1" applyBorder="1" applyAlignment="1">
      <alignment horizontal="center" vertical="center" wrapText="1"/>
    </xf>
    <xf numFmtId="43" fontId="71" fillId="2" borderId="10" xfId="0" applyNumberFormat="1" applyFont="1" applyFill="1" applyBorder="1" applyAlignment="1">
      <alignment horizontal="right" wrapText="1"/>
    </xf>
    <xf numFmtId="43" fontId="70" fillId="2" borderId="9" xfId="0" applyNumberFormat="1" applyFont="1" applyFill="1" applyBorder="1" applyAlignment="1">
      <alignment horizontal="right" wrapText="1"/>
    </xf>
    <xf numFmtId="4" fontId="70" fillId="2" borderId="9" xfId="0" applyNumberFormat="1" applyFont="1" applyFill="1" applyBorder="1" applyAlignment="1">
      <alignment horizontal="right" wrapText="1"/>
    </xf>
    <xf numFmtId="0" fontId="70" fillId="2" borderId="9" xfId="0" applyFont="1" applyFill="1" applyBorder="1" applyAlignment="1">
      <alignment horizontal="right" wrapText="1"/>
    </xf>
    <xf numFmtId="0" fontId="70" fillId="2" borderId="9" xfId="0" applyFont="1" applyFill="1" applyBorder="1" applyAlignment="1">
      <alignment horizontal="left" vertical="center" wrapText="1"/>
    </xf>
    <xf numFmtId="0" fontId="69" fillId="2" borderId="9" xfId="0" applyFont="1" applyFill="1" applyBorder="1" applyAlignment="1">
      <alignment horizontal="center" vertical="center" wrapText="1"/>
    </xf>
    <xf numFmtId="43" fontId="74" fillId="2" borderId="16" xfId="0" applyNumberFormat="1" applyFont="1" applyFill="1" applyBorder="1" applyAlignment="1">
      <alignment horizontal="right" wrapText="1"/>
    </xf>
    <xf numFmtId="43" fontId="74" fillId="2" borderId="15" xfId="0" applyNumberFormat="1" applyFont="1" applyFill="1" applyBorder="1" applyAlignment="1">
      <alignment horizontal="right" wrapText="1"/>
    </xf>
    <xf numFmtId="4" fontId="74" fillId="2" borderId="15" xfId="0" applyNumberFormat="1" applyFont="1" applyFill="1" applyBorder="1" applyAlignment="1">
      <alignment horizontal="right" wrapText="1"/>
    </xf>
    <xf numFmtId="0" fontId="74" fillId="2" borderId="15" xfId="0" applyFont="1" applyFill="1" applyBorder="1" applyAlignment="1">
      <alignment horizontal="right" wrapText="1"/>
    </xf>
    <xf numFmtId="0" fontId="74" fillId="2" borderId="15" xfId="0" applyFont="1" applyFill="1" applyBorder="1" applyAlignment="1">
      <alignment horizontal="left" vertical="center" wrapText="1"/>
    </xf>
    <xf numFmtId="0" fontId="75" fillId="2" borderId="15" xfId="0" applyFont="1" applyFill="1" applyBorder="1" applyAlignment="1">
      <alignment horizontal="center" vertical="center" wrapText="1"/>
    </xf>
    <xf numFmtId="0" fontId="74" fillId="2" borderId="14" xfId="0" applyFont="1" applyFill="1" applyBorder="1" applyAlignment="1">
      <alignment horizontal="center" vertical="center" wrapText="1"/>
    </xf>
    <xf numFmtId="0" fontId="76" fillId="2" borderId="0" xfId="0" applyFont="1" applyFill="1"/>
    <xf numFmtId="4" fontId="70" fillId="2" borderId="5" xfId="0" applyNumberFormat="1" applyFont="1" applyFill="1" applyBorder="1" applyAlignment="1">
      <alignment vertical="center" wrapText="1"/>
    </xf>
    <xf numFmtId="0" fontId="1" fillId="2" borderId="0" xfId="0" applyFont="1" applyFill="1"/>
    <xf numFmtId="43" fontId="77" fillId="2" borderId="10" xfId="0" applyNumberFormat="1" applyFont="1" applyFill="1" applyBorder="1" applyAlignment="1">
      <alignment vertical="center" wrapText="1"/>
    </xf>
    <xf numFmtId="4" fontId="77" fillId="2" borderId="9" xfId="0" applyNumberFormat="1" applyFont="1" applyFill="1" applyBorder="1" applyAlignment="1">
      <alignment vertical="center" wrapText="1"/>
    </xf>
    <xf numFmtId="2" fontId="77" fillId="2" borderId="9" xfId="0" applyNumberFormat="1" applyFont="1" applyFill="1" applyBorder="1" applyAlignment="1">
      <alignment vertical="center" wrapText="1"/>
    </xf>
    <xf numFmtId="0" fontId="77" fillId="2" borderId="9" xfId="0" applyFont="1" applyFill="1" applyBorder="1" applyAlignment="1">
      <alignment vertical="center" wrapText="1"/>
    </xf>
    <xf numFmtId="0" fontId="77" fillId="2" borderId="8" xfId="0" applyFont="1" applyFill="1" applyBorder="1" applyAlignment="1">
      <alignment vertical="center" wrapText="1"/>
    </xf>
    <xf numFmtId="0" fontId="78" fillId="2" borderId="0" xfId="0" applyFont="1" applyFill="1"/>
    <xf numFmtId="4" fontId="77" fillId="2" borderId="9" xfId="0" applyNumberFormat="1" applyFont="1" applyFill="1" applyBorder="1" applyAlignment="1">
      <alignment horizontal="right" vertical="center" wrapText="1"/>
    </xf>
    <xf numFmtId="4" fontId="77" fillId="2" borderId="9" xfId="0" applyNumberFormat="1" applyFont="1" applyFill="1" applyBorder="1" applyAlignment="1">
      <alignment horizontal="left" vertical="center" wrapText="1"/>
    </xf>
    <xf numFmtId="2" fontId="77" fillId="2" borderId="9" xfId="0" applyNumberFormat="1" applyFont="1" applyFill="1" applyBorder="1" applyAlignment="1">
      <alignment horizontal="left" vertical="center" wrapText="1"/>
    </xf>
    <xf numFmtId="2" fontId="77" fillId="2" borderId="8" xfId="0" applyNumberFormat="1" applyFont="1" applyFill="1" applyBorder="1" applyAlignment="1">
      <alignment vertical="center" wrapText="1"/>
    </xf>
    <xf numFmtId="167" fontId="78" fillId="2" borderId="0" xfId="0" applyNumberFormat="1" applyFont="1" applyFill="1" applyAlignment="1">
      <alignment horizontal="center"/>
    </xf>
    <xf numFmtId="0" fontId="77" fillId="2" borderId="9" xfId="0" applyFont="1" applyFill="1" applyBorder="1" applyAlignment="1">
      <alignment horizontal="center" vertical="center" wrapText="1"/>
    </xf>
    <xf numFmtId="0" fontId="77" fillId="2" borderId="8" xfId="0" applyFont="1" applyFill="1" applyBorder="1" applyAlignment="1">
      <alignment horizontal="center" vertical="center" wrapText="1"/>
    </xf>
    <xf numFmtId="43" fontId="3" fillId="2" borderId="31" xfId="0" applyNumberFormat="1" applyFont="1" applyFill="1" applyBorder="1" applyAlignment="1">
      <alignment vertical="center" wrapText="1"/>
    </xf>
    <xf numFmtId="43" fontId="31" fillId="2" borderId="38" xfId="0" applyNumberFormat="1" applyFont="1" applyFill="1" applyBorder="1" applyAlignment="1">
      <alignment vertical="center" wrapText="1"/>
    </xf>
    <xf numFmtId="43" fontId="3" fillId="0" borderId="13" xfId="0" applyNumberFormat="1" applyFont="1" applyBorder="1" applyAlignment="1">
      <alignment horizontal="right" wrapText="1"/>
    </xf>
    <xf numFmtId="43" fontId="3" fillId="0" borderId="24" xfId="0" applyNumberFormat="1" applyFont="1" applyBorder="1" applyAlignment="1">
      <alignment horizontal="right" wrapText="1"/>
    </xf>
    <xf numFmtId="43" fontId="3" fillId="0" borderId="10" xfId="0" applyNumberFormat="1" applyFont="1" applyBorder="1" applyAlignment="1">
      <alignment horizontal="right" wrapText="1"/>
    </xf>
    <xf numFmtId="4" fontId="21" fillId="2" borderId="47" xfId="0" applyNumberFormat="1" applyFont="1" applyFill="1" applyBorder="1" applyAlignment="1">
      <alignment wrapText="1"/>
    </xf>
    <xf numFmtId="4" fontId="21" fillId="0" borderId="21" xfId="0" applyNumberFormat="1" applyFont="1" applyBorder="1" applyAlignment="1">
      <alignment wrapText="1"/>
    </xf>
    <xf numFmtId="0" fontId="2" fillId="2" borderId="59" xfId="0" applyFont="1" applyFill="1" applyBorder="1" applyAlignment="1">
      <alignment horizontal="center" vertical="center" wrapText="1"/>
    </xf>
    <xf numFmtId="43" fontId="3" fillId="0" borderId="16" xfId="0" applyNumberFormat="1" applyFont="1" applyBorder="1" applyAlignment="1">
      <alignment horizontal="right" wrapText="1"/>
    </xf>
    <xf numFmtId="4" fontId="71" fillId="2" borderId="51" xfId="0" applyNumberFormat="1" applyFont="1" applyFill="1" applyBorder="1" applyAlignment="1">
      <alignment horizontal="right" wrapText="1"/>
    </xf>
    <xf numFmtId="4" fontId="70" fillId="2" borderId="0" xfId="0" applyNumberFormat="1" applyFont="1" applyFill="1" applyAlignment="1">
      <alignment horizontal="right" wrapText="1"/>
    </xf>
    <xf numFmtId="0" fontId="70" fillId="2" borderId="0" xfId="0" applyFont="1" applyFill="1" applyAlignment="1">
      <alignment horizontal="right" wrapText="1"/>
    </xf>
    <xf numFmtId="0" fontId="70" fillId="2" borderId="28" xfId="0" applyFont="1" applyFill="1" applyBorder="1" applyAlignment="1">
      <alignment horizontal="left" vertical="center" wrapText="1"/>
    </xf>
    <xf numFmtId="0" fontId="69" fillId="2" borderId="0" xfId="0" applyFont="1" applyFill="1" applyAlignment="1">
      <alignment horizontal="center" vertical="center" wrapText="1"/>
    </xf>
    <xf numFmtId="0" fontId="70" fillId="2" borderId="30" xfId="0" applyFont="1" applyFill="1" applyBorder="1" applyAlignment="1">
      <alignment horizontal="center" vertical="center" wrapText="1"/>
    </xf>
    <xf numFmtId="0" fontId="71" fillId="0" borderId="0" xfId="0" applyFont="1"/>
    <xf numFmtId="43" fontId="31" fillId="2" borderId="47" xfId="0" applyNumberFormat="1" applyFont="1" applyFill="1" applyBorder="1" applyAlignment="1">
      <alignment vertical="center" wrapText="1"/>
    </xf>
    <xf numFmtId="2" fontId="6" fillId="2" borderId="21" xfId="0" applyNumberFormat="1" applyFont="1" applyFill="1" applyBorder="1" applyAlignment="1">
      <alignment horizontal="center" vertical="center" wrapText="1"/>
    </xf>
    <xf numFmtId="2" fontId="6" fillId="2" borderId="27" xfId="0" applyNumberFormat="1" applyFont="1" applyFill="1" applyBorder="1" applyAlignment="1">
      <alignment horizontal="center" vertical="center" wrapText="1"/>
    </xf>
    <xf numFmtId="43" fontId="31" fillId="2" borderId="10" xfId="0" applyNumberFormat="1" applyFont="1" applyFill="1" applyBorder="1" applyAlignment="1">
      <alignment vertical="center" wrapText="1"/>
    </xf>
    <xf numFmtId="4" fontId="6" fillId="0" borderId="9" xfId="0" applyNumberFormat="1" applyFont="1" applyBorder="1" applyAlignment="1">
      <alignment vertical="center" wrapText="1"/>
    </xf>
    <xf numFmtId="4" fontId="6" fillId="0" borderId="9" xfId="0" applyNumberFormat="1" applyFont="1" applyBorder="1" applyAlignment="1">
      <alignment horizontal="right" vertical="center" wrapText="1"/>
    </xf>
    <xf numFmtId="4" fontId="31" fillId="2" borderId="58" xfId="0" applyNumberFormat="1" applyFont="1" applyFill="1" applyBorder="1" applyAlignment="1">
      <alignment vertical="center" wrapText="1"/>
    </xf>
    <xf numFmtId="43" fontId="3" fillId="0" borderId="31" xfId="0" applyNumberFormat="1" applyFont="1" applyBorder="1" applyAlignment="1">
      <alignment horizontal="right" wrapText="1"/>
    </xf>
    <xf numFmtId="43" fontId="3" fillId="0" borderId="29" xfId="0" applyNumberFormat="1" applyFont="1" applyBorder="1" applyAlignment="1">
      <alignment horizontal="right" wrapText="1"/>
    </xf>
    <xf numFmtId="43" fontId="70" fillId="2" borderId="38" xfId="0" applyNumberFormat="1" applyFont="1" applyFill="1" applyBorder="1" applyAlignment="1">
      <alignment vertical="center" wrapText="1"/>
    </xf>
    <xf numFmtId="4" fontId="21" fillId="0" borderId="47" xfId="0" applyNumberFormat="1" applyFont="1" applyBorder="1" applyAlignment="1">
      <alignment wrapText="1"/>
    </xf>
    <xf numFmtId="43" fontId="70" fillId="2" borderId="52" xfId="0" applyNumberFormat="1" applyFont="1" applyFill="1" applyBorder="1" applyAlignment="1">
      <alignment vertical="center" wrapText="1"/>
    </xf>
    <xf numFmtId="0" fontId="2" fillId="2" borderId="33" xfId="0" applyFont="1" applyFill="1" applyBorder="1" applyAlignment="1">
      <alignment horizontal="center" vertical="center" wrapText="1"/>
    </xf>
    <xf numFmtId="43" fontId="70" fillId="2" borderId="13" xfId="0" applyNumberFormat="1" applyFont="1" applyFill="1" applyBorder="1" applyAlignment="1">
      <alignment vertical="center" wrapText="1"/>
    </xf>
    <xf numFmtId="43" fontId="70" fillId="2" borderId="16" xfId="0" applyNumberFormat="1" applyFont="1" applyFill="1" applyBorder="1" applyAlignment="1">
      <alignment vertical="center" wrapText="1"/>
    </xf>
    <xf numFmtId="4" fontId="74" fillId="2" borderId="47" xfId="0" applyNumberFormat="1" applyFont="1" applyFill="1" applyBorder="1" applyAlignment="1">
      <alignment horizontal="right" wrapText="1"/>
    </xf>
    <xf numFmtId="4" fontId="74" fillId="2" borderId="21" xfId="0" applyNumberFormat="1" applyFont="1" applyFill="1" applyBorder="1" applyAlignment="1">
      <alignment horizontal="right" wrapText="1"/>
    </xf>
    <xf numFmtId="4" fontId="74" fillId="2" borderId="0" xfId="0" applyNumberFormat="1" applyFont="1" applyFill="1" applyAlignment="1">
      <alignment horizontal="right" wrapText="1"/>
    </xf>
    <xf numFmtId="0" fontId="74" fillId="2" borderId="21" xfId="0" applyFont="1" applyFill="1" applyBorder="1" applyAlignment="1">
      <alignment horizontal="right" wrapText="1"/>
    </xf>
    <xf numFmtId="0" fontId="74" fillId="2" borderId="19" xfId="0" applyFont="1" applyFill="1" applyBorder="1" applyAlignment="1">
      <alignment horizontal="left" vertical="center" wrapText="1"/>
    </xf>
    <xf numFmtId="0" fontId="75" fillId="2" borderId="21" xfId="0" applyFont="1" applyFill="1" applyBorder="1" applyAlignment="1">
      <alignment horizontal="center" vertical="center" wrapText="1"/>
    </xf>
    <xf numFmtId="0" fontId="74" fillId="2" borderId="27" xfId="0" applyFont="1" applyFill="1" applyBorder="1" applyAlignment="1">
      <alignment horizontal="center" vertical="center" wrapText="1"/>
    </xf>
    <xf numFmtId="4" fontId="74" fillId="2" borderId="51" xfId="0" applyNumberFormat="1" applyFont="1" applyFill="1" applyBorder="1" applyAlignment="1">
      <alignment horizontal="right" wrapText="1"/>
    </xf>
    <xf numFmtId="0" fontId="74" fillId="2" borderId="0" xfId="0" applyFont="1" applyFill="1" applyAlignment="1">
      <alignment horizontal="right" wrapText="1"/>
    </xf>
    <xf numFmtId="0" fontId="74" fillId="2" borderId="0" xfId="0" applyFont="1" applyFill="1" applyAlignment="1">
      <alignment horizontal="left" vertical="center" wrapText="1"/>
    </xf>
    <xf numFmtId="0" fontId="75" fillId="2" borderId="0" xfId="0" applyFont="1" applyFill="1" applyAlignment="1">
      <alignment horizontal="center" vertical="center" wrapText="1"/>
    </xf>
    <xf numFmtId="0" fontId="74" fillId="2" borderId="30" xfId="0" applyFont="1" applyFill="1" applyBorder="1" applyAlignment="1">
      <alignment horizontal="center" vertical="center" wrapText="1"/>
    </xf>
    <xf numFmtId="43" fontId="70" fillId="2" borderId="10" xfId="0" applyNumberFormat="1" applyFont="1" applyFill="1" applyBorder="1" applyAlignment="1">
      <alignment vertical="center" wrapText="1"/>
    </xf>
    <xf numFmtId="4" fontId="70" fillId="0" borderId="9" xfId="0" applyNumberFormat="1" applyFont="1" applyBorder="1" applyAlignment="1">
      <alignment vertical="center" wrapText="1"/>
    </xf>
    <xf numFmtId="4" fontId="70" fillId="0" borderId="9" xfId="0" applyNumberFormat="1" applyFont="1" applyBorder="1" applyAlignment="1">
      <alignment horizontal="right" vertical="center" wrapText="1"/>
    </xf>
    <xf numFmtId="0" fontId="68" fillId="0" borderId="0" xfId="0" applyFont="1"/>
    <xf numFmtId="43" fontId="2" fillId="2" borderId="38" xfId="0" applyNumberFormat="1" applyFont="1" applyFill="1" applyBorder="1" applyAlignment="1">
      <alignment horizontal="right" vertical="center" wrapText="1"/>
    </xf>
    <xf numFmtId="4" fontId="3" fillId="2" borderId="5" xfId="0" applyNumberFormat="1" applyFont="1" applyFill="1" applyBorder="1" applyAlignment="1">
      <alignment vertical="center" wrapText="1"/>
    </xf>
    <xf numFmtId="43" fontId="2" fillId="2" borderId="31" xfId="0" applyNumberFormat="1" applyFont="1" applyFill="1" applyBorder="1" applyAlignment="1">
      <alignment horizontal="right" vertical="center" wrapText="1"/>
    </xf>
    <xf numFmtId="4" fontId="2" fillId="2" borderId="52" xfId="0" applyNumberFormat="1" applyFont="1" applyFill="1" applyBorder="1" applyAlignment="1">
      <alignment vertical="center" wrapText="1"/>
    </xf>
    <xf numFmtId="43" fontId="70" fillId="2" borderId="24" xfId="0" applyNumberFormat="1" applyFont="1" applyFill="1" applyBorder="1" applyAlignment="1">
      <alignment vertical="center" wrapText="1"/>
    </xf>
    <xf numFmtId="4" fontId="78" fillId="2" borderId="0" xfId="0" applyNumberFormat="1" applyFont="1" applyFill="1" applyAlignment="1">
      <alignment vertical="center" wrapText="1"/>
    </xf>
    <xf numFmtId="4" fontId="78" fillId="2" borderId="0" xfId="0" applyNumberFormat="1" applyFont="1" applyFill="1" applyAlignment="1">
      <alignment horizontal="right" vertical="center" wrapText="1"/>
    </xf>
    <xf numFmtId="4" fontId="78" fillId="2" borderId="0" xfId="0" applyNumberFormat="1" applyFont="1" applyFill="1" applyAlignment="1">
      <alignment horizontal="center" vertical="center" wrapText="1"/>
    </xf>
    <xf numFmtId="2" fontId="77" fillId="2" borderId="21" xfId="0" applyNumberFormat="1" applyFont="1" applyFill="1" applyBorder="1" applyAlignment="1">
      <alignment horizontal="left" vertical="center" wrapText="1"/>
    </xf>
    <xf numFmtId="0" fontId="78" fillId="2" borderId="0" xfId="0" applyFont="1" applyFill="1" applyAlignment="1">
      <alignment horizontal="left" vertical="center" wrapText="1"/>
    </xf>
    <xf numFmtId="0" fontId="78" fillId="2" borderId="0" xfId="0" applyFont="1" applyFill="1" applyAlignment="1">
      <alignment horizontal="center" vertical="center" wrapText="1"/>
    </xf>
    <xf numFmtId="0" fontId="1" fillId="2" borderId="0" xfId="0" applyFont="1" applyFill="1" applyAlignment="1">
      <alignment wrapText="1"/>
    </xf>
    <xf numFmtId="43" fontId="77" fillId="2" borderId="53" xfId="0" applyNumberFormat="1" applyFont="1" applyFill="1" applyBorder="1" applyAlignment="1">
      <alignment horizontal="right" wrapText="1"/>
    </xf>
    <xf numFmtId="4" fontId="77" fillId="2" borderId="60" xfId="0" applyNumberFormat="1" applyFont="1" applyFill="1" applyBorder="1" applyAlignment="1">
      <alignment horizontal="right" wrapText="1"/>
    </xf>
    <xf numFmtId="0" fontId="77" fillId="2" borderId="60" xfId="0" applyFont="1" applyFill="1" applyBorder="1" applyAlignment="1">
      <alignment horizontal="right" wrapText="1"/>
    </xf>
    <xf numFmtId="0" fontId="77" fillId="2" borderId="60" xfId="0" applyFont="1" applyFill="1" applyBorder="1" applyAlignment="1">
      <alignment vertical="center" wrapText="1"/>
    </xf>
    <xf numFmtId="1" fontId="77" fillId="2" borderId="60" xfId="0" applyNumberFormat="1" applyFont="1" applyFill="1" applyBorder="1" applyAlignment="1">
      <alignment horizontal="center" vertical="center" wrapText="1"/>
    </xf>
    <xf numFmtId="0" fontId="77" fillId="2" borderId="49" xfId="0" applyFont="1" applyFill="1" applyBorder="1" applyAlignment="1">
      <alignment horizontal="center" vertical="center" wrapText="1"/>
    </xf>
    <xf numFmtId="43" fontId="77" fillId="2" borderId="10" xfId="0" applyNumberFormat="1" applyFont="1" applyFill="1" applyBorder="1" applyAlignment="1">
      <alignment horizontal="right" wrapText="1"/>
    </xf>
    <xf numFmtId="4" fontId="77" fillId="2" borderId="9" xfId="0" applyNumberFormat="1" applyFont="1" applyFill="1" applyBorder="1" applyAlignment="1">
      <alignment horizontal="right" wrapText="1"/>
    </xf>
    <xf numFmtId="0" fontId="77" fillId="2" borderId="9" xfId="0" applyFont="1" applyFill="1" applyBorder="1" applyAlignment="1">
      <alignment horizontal="right" wrapText="1"/>
    </xf>
    <xf numFmtId="1" fontId="77" fillId="2" borderId="9" xfId="0" applyNumberFormat="1" applyFont="1" applyFill="1" applyBorder="1" applyAlignment="1">
      <alignment horizontal="center" vertical="center" wrapText="1"/>
    </xf>
    <xf numFmtId="43" fontId="77" fillId="2" borderId="16" xfId="0" applyNumberFormat="1" applyFont="1" applyFill="1" applyBorder="1" applyAlignment="1">
      <alignment horizontal="right" wrapText="1"/>
    </xf>
    <xf numFmtId="4" fontId="77" fillId="2" borderId="15" xfId="0" applyNumberFormat="1" applyFont="1" applyFill="1" applyBorder="1" applyAlignment="1">
      <alignment horizontal="right" wrapText="1"/>
    </xf>
    <xf numFmtId="0" fontId="77" fillId="2" borderId="15" xfId="0" applyFont="1" applyFill="1" applyBorder="1" applyAlignment="1">
      <alignment horizontal="right" wrapText="1"/>
    </xf>
    <xf numFmtId="0" fontId="77" fillId="2" borderId="15" xfId="0" applyFont="1" applyFill="1" applyBorder="1" applyAlignment="1">
      <alignment vertical="center" wrapText="1"/>
    </xf>
    <xf numFmtId="1" fontId="77" fillId="2" borderId="15" xfId="0" applyNumberFormat="1" applyFont="1" applyFill="1" applyBorder="1" applyAlignment="1">
      <alignment horizontal="center" vertical="center" wrapText="1"/>
    </xf>
    <xf numFmtId="0" fontId="77" fillId="2" borderId="14" xfId="0" applyFont="1" applyFill="1" applyBorder="1" applyAlignment="1">
      <alignment horizontal="center" vertical="center" wrapText="1"/>
    </xf>
    <xf numFmtId="4" fontId="1" fillId="2" borderId="5" xfId="0" applyNumberFormat="1" applyFont="1" applyFill="1" applyBorder="1" applyAlignment="1">
      <alignment wrapText="1"/>
    </xf>
    <xf numFmtId="4" fontId="1" fillId="2" borderId="4" xfId="0" applyNumberFormat="1" applyFont="1" applyFill="1" applyBorder="1" applyAlignment="1">
      <alignment wrapText="1"/>
    </xf>
    <xf numFmtId="4" fontId="77" fillId="2" borderId="4" xfId="0" applyNumberFormat="1" applyFont="1" applyFill="1" applyBorder="1" applyAlignment="1">
      <alignment vertical="center" wrapText="1"/>
    </xf>
    <xf numFmtId="0" fontId="77" fillId="2" borderId="4" xfId="0" applyFont="1" applyFill="1" applyBorder="1" applyAlignment="1">
      <alignment vertical="center" wrapText="1"/>
    </xf>
    <xf numFmtId="0" fontId="6" fillId="2" borderId="18" xfId="0" applyFont="1" applyFill="1" applyBorder="1" applyAlignment="1">
      <alignment vertical="center" wrapText="1"/>
    </xf>
    <xf numFmtId="0" fontId="77" fillId="2" borderId="21" xfId="0" applyFont="1" applyFill="1" applyBorder="1" applyAlignment="1">
      <alignment horizontal="center" vertical="center" wrapText="1"/>
    </xf>
    <xf numFmtId="0" fontId="77" fillId="2" borderId="27" xfId="0" applyFont="1" applyFill="1" applyBorder="1" applyAlignment="1">
      <alignment horizontal="right" wrapText="1"/>
    </xf>
    <xf numFmtId="49" fontId="77" fillId="2" borderId="60" xfId="0" applyNumberFormat="1" applyFont="1" applyFill="1" applyBorder="1" applyAlignment="1">
      <alignment horizontal="center" vertical="center" wrapText="1"/>
    </xf>
    <xf numFmtId="49" fontId="77" fillId="2" borderId="9" xfId="0" applyNumberFormat="1" applyFont="1" applyFill="1" applyBorder="1" applyAlignment="1">
      <alignment horizontal="center" vertical="center" wrapText="1"/>
    </xf>
    <xf numFmtId="0" fontId="78" fillId="2" borderId="0" xfId="0" applyFont="1" applyFill="1" applyAlignment="1">
      <alignment wrapText="1"/>
    </xf>
    <xf numFmtId="43" fontId="77" fillId="2" borderId="25" xfId="0" applyNumberFormat="1" applyFont="1" applyFill="1" applyBorder="1" applyAlignment="1">
      <alignment horizontal="right" wrapText="1"/>
    </xf>
    <xf numFmtId="49" fontId="77" fillId="2" borderId="15" xfId="0" applyNumberFormat="1" applyFont="1" applyFill="1" applyBorder="1" applyAlignment="1">
      <alignment horizontal="center" vertical="center" wrapText="1"/>
    </xf>
    <xf numFmtId="4" fontId="68" fillId="2" borderId="5" xfId="0" applyNumberFormat="1" applyFont="1" applyFill="1" applyBorder="1" applyAlignment="1">
      <alignment wrapText="1"/>
    </xf>
    <xf numFmtId="4" fontId="68" fillId="2" borderId="4" xfId="0" applyNumberFormat="1" applyFont="1" applyFill="1" applyBorder="1" applyAlignment="1">
      <alignment wrapText="1"/>
    </xf>
    <xf numFmtId="4" fontId="70" fillId="2" borderId="4" xfId="0" applyNumberFormat="1" applyFont="1" applyFill="1" applyBorder="1" applyAlignment="1">
      <alignment vertical="center" wrapText="1"/>
    </xf>
    <xf numFmtId="0" fontId="70" fillId="2" borderId="4" xfId="0" applyFont="1" applyFill="1" applyBorder="1" applyAlignment="1">
      <alignment vertical="center" wrapText="1"/>
    </xf>
    <xf numFmtId="0" fontId="70" fillId="2" borderId="18" xfId="0" applyFont="1" applyFill="1" applyBorder="1" applyAlignment="1">
      <alignment vertical="center" wrapText="1"/>
    </xf>
    <xf numFmtId="0" fontId="70" fillId="2" borderId="21" xfId="0" applyFont="1" applyFill="1" applyBorder="1" applyAlignment="1">
      <alignment horizontal="center" vertical="center" wrapText="1"/>
    </xf>
    <xf numFmtId="0" fontId="70" fillId="2" borderId="27" xfId="0" applyFont="1" applyFill="1" applyBorder="1" applyAlignment="1">
      <alignment horizontal="right" wrapText="1"/>
    </xf>
    <xf numFmtId="43" fontId="77" fillId="2" borderId="13" xfId="0" applyNumberFormat="1" applyFont="1" applyFill="1" applyBorder="1" applyAlignment="1">
      <alignment horizontal="right" wrapText="1"/>
    </xf>
    <xf numFmtId="4" fontId="77" fillId="2" borderId="12" xfId="0" applyNumberFormat="1" applyFont="1" applyFill="1" applyBorder="1" applyAlignment="1">
      <alignment horizontal="right" wrapText="1"/>
    </xf>
    <xf numFmtId="0" fontId="77" fillId="2" borderId="12" xfId="0" applyFont="1" applyFill="1" applyBorder="1" applyAlignment="1">
      <alignment horizontal="right" wrapText="1"/>
    </xf>
    <xf numFmtId="0" fontId="77" fillId="2" borderId="12" xfId="0" applyFont="1" applyFill="1" applyBorder="1" applyAlignment="1">
      <alignment vertical="center" wrapText="1"/>
    </xf>
    <xf numFmtId="49" fontId="77" fillId="2" borderId="12" xfId="0" applyNumberFormat="1" applyFont="1" applyFill="1" applyBorder="1" applyAlignment="1">
      <alignment horizontal="center" vertical="center" wrapText="1"/>
    </xf>
    <xf numFmtId="0" fontId="77" fillId="2" borderId="11" xfId="0" applyFont="1" applyFill="1" applyBorder="1" applyAlignment="1">
      <alignment horizontal="center" vertical="center" wrapText="1"/>
    </xf>
    <xf numFmtId="49" fontId="77" fillId="2" borderId="7" xfId="0" applyNumberFormat="1" applyFont="1" applyFill="1" applyBorder="1" applyAlignment="1">
      <alignment horizontal="center" vertical="center" wrapText="1"/>
    </xf>
    <xf numFmtId="0" fontId="77" fillId="2" borderId="6" xfId="0" applyFont="1" applyFill="1" applyBorder="1" applyAlignment="1">
      <alignment horizontal="center" vertical="center" wrapText="1"/>
    </xf>
    <xf numFmtId="0" fontId="77" fillId="2" borderId="3" xfId="0" applyFont="1" applyFill="1" applyBorder="1" applyAlignment="1">
      <alignment vertical="center" wrapText="1"/>
    </xf>
    <xf numFmtId="0" fontId="77" fillId="2" borderId="33" xfId="0" applyFont="1" applyFill="1" applyBorder="1" applyAlignment="1">
      <alignment horizontal="center" vertical="center" wrapText="1"/>
    </xf>
    <xf numFmtId="0" fontId="77" fillId="2" borderId="3" xfId="0" applyFont="1" applyFill="1" applyBorder="1" applyAlignment="1">
      <alignment horizontal="right" wrapText="1"/>
    </xf>
    <xf numFmtId="165" fontId="1" fillId="2" borderId="0" xfId="0" applyNumberFormat="1" applyFont="1" applyFill="1" applyAlignment="1">
      <alignment wrapText="1"/>
    </xf>
    <xf numFmtId="4" fontId="1" fillId="2" borderId="47" xfId="0" applyNumberFormat="1" applyFont="1" applyFill="1" applyBorder="1" applyAlignment="1">
      <alignment wrapText="1"/>
    </xf>
    <xf numFmtId="4" fontId="1" fillId="2" borderId="21" xfId="0" applyNumberFormat="1" applyFont="1" applyFill="1" applyBorder="1" applyAlignment="1">
      <alignment wrapText="1"/>
    </xf>
    <xf numFmtId="4" fontId="77" fillId="2" borderId="21" xfId="0" applyNumberFormat="1" applyFont="1" applyFill="1" applyBorder="1" applyAlignment="1">
      <alignment vertical="center" wrapText="1"/>
    </xf>
    <xf numFmtId="0" fontId="77" fillId="2" borderId="21" xfId="0" applyFont="1" applyFill="1" applyBorder="1" applyAlignment="1">
      <alignment vertical="center" wrapText="1"/>
    </xf>
    <xf numFmtId="0" fontId="6" fillId="2" borderId="19" xfId="0" applyFont="1" applyFill="1" applyBorder="1" applyAlignment="1">
      <alignment vertical="center" wrapText="1"/>
    </xf>
    <xf numFmtId="4" fontId="2" fillId="2" borderId="24" xfId="0" applyNumberFormat="1" applyFont="1" applyFill="1" applyBorder="1" applyAlignment="1">
      <alignment horizontal="center" vertical="center" wrapText="1"/>
    </xf>
    <xf numFmtId="4" fontId="2" fillId="2" borderId="23" xfId="0" applyNumberFormat="1" applyFont="1" applyFill="1" applyBorder="1" applyAlignment="1">
      <alignment horizontal="center" vertical="center" wrapText="1"/>
    </xf>
    <xf numFmtId="4" fontId="2" fillId="2" borderId="16" xfId="0" applyNumberFormat="1" applyFont="1" applyFill="1" applyBorder="1" applyAlignment="1">
      <alignment horizontal="center" vertical="center" wrapText="1"/>
    </xf>
    <xf numFmtId="0" fontId="79" fillId="2" borderId="0" xfId="0" applyFont="1" applyFill="1" applyAlignment="1">
      <alignment vertical="center" wrapText="1"/>
    </xf>
    <xf numFmtId="1" fontId="72" fillId="2" borderId="11" xfId="0" applyNumberFormat="1" applyFont="1" applyFill="1" applyBorder="1" applyAlignment="1">
      <alignment horizontal="center" vertical="center" wrapText="1"/>
    </xf>
    <xf numFmtId="1" fontId="72" fillId="2" borderId="8" xfId="0" applyNumberFormat="1" applyFont="1" applyFill="1" applyBorder="1" applyAlignment="1">
      <alignment horizontal="center" vertical="center" wrapText="1"/>
    </xf>
    <xf numFmtId="0" fontId="73" fillId="2" borderId="8" xfId="0" applyFont="1" applyFill="1" applyBorder="1" applyAlignment="1">
      <alignment horizontal="center" vertical="center" wrapText="1"/>
    </xf>
    <xf numFmtId="0" fontId="73" fillId="2" borderId="30" xfId="0" applyFont="1" applyFill="1" applyBorder="1" applyAlignment="1">
      <alignment horizontal="center" vertical="center" wrapText="1"/>
    </xf>
    <xf numFmtId="0" fontId="0" fillId="0" borderId="52" xfId="0" applyBorder="1" applyAlignment="1">
      <alignment wrapText="1"/>
    </xf>
    <xf numFmtId="0" fontId="0" fillId="0" borderId="34" xfId="0" applyBorder="1" applyAlignment="1">
      <alignment wrapText="1"/>
    </xf>
    <xf numFmtId="0" fontId="3" fillId="0" borderId="34" xfId="0" applyFont="1" applyBorder="1" applyAlignment="1">
      <alignment vertical="center" wrapText="1"/>
    </xf>
    <xf numFmtId="0" fontId="6" fillId="0" borderId="34" xfId="0" applyFont="1" applyBorder="1" applyAlignment="1">
      <alignment horizontal="center" vertical="center" wrapText="1"/>
    </xf>
    <xf numFmtId="0" fontId="6" fillId="0" borderId="35" xfId="0" applyFont="1" applyBorder="1" applyAlignment="1">
      <alignment horizontal="right" wrapText="1"/>
    </xf>
    <xf numFmtId="164" fontId="31" fillId="2" borderId="29" xfId="0" applyNumberFormat="1" applyFont="1" applyFill="1" applyBorder="1" applyAlignment="1">
      <alignment horizontal="right" wrapText="1"/>
    </xf>
    <xf numFmtId="164" fontId="31" fillId="2" borderId="18" xfId="0" applyNumberFormat="1" applyFont="1" applyFill="1" applyBorder="1" applyAlignment="1">
      <alignment horizontal="right" wrapText="1"/>
    </xf>
    <xf numFmtId="43" fontId="31" fillId="2" borderId="18" xfId="0" applyNumberFormat="1" applyFont="1" applyFill="1" applyBorder="1" applyAlignment="1">
      <alignment horizontal="right" wrapText="1"/>
    </xf>
    <xf numFmtId="1" fontId="31" fillId="2" borderId="18" xfId="0" applyNumberFormat="1" applyFont="1" applyFill="1" applyBorder="1" applyAlignment="1">
      <alignment horizontal="center" vertical="center" wrapText="1"/>
    </xf>
    <xf numFmtId="0" fontId="31" fillId="2" borderId="17" xfId="0" applyFont="1" applyFill="1" applyBorder="1" applyAlignment="1">
      <alignment horizontal="center" vertical="center" wrapText="1"/>
    </xf>
    <xf numFmtId="164" fontId="2" fillId="2" borderId="53" xfId="0" applyNumberFormat="1" applyFont="1" applyFill="1" applyBorder="1" applyAlignment="1">
      <alignment horizontal="right" wrapText="1"/>
    </xf>
    <xf numFmtId="164" fontId="3" fillId="2" borderId="58" xfId="0" applyNumberFormat="1" applyFont="1" applyFill="1" applyBorder="1" applyAlignment="1">
      <alignment horizontal="right" wrapText="1"/>
    </xf>
    <xf numFmtId="164" fontId="3" fillId="2" borderId="19" xfId="0" applyNumberFormat="1" applyFont="1" applyFill="1" applyBorder="1" applyAlignment="1">
      <alignment horizontal="right" wrapText="1"/>
    </xf>
    <xf numFmtId="43" fontId="3" fillId="2" borderId="19" xfId="0" applyNumberFormat="1" applyFont="1" applyFill="1" applyBorder="1" applyAlignment="1">
      <alignment horizontal="right" wrapText="1"/>
    </xf>
    <xf numFmtId="1" fontId="32" fillId="2" borderId="19" xfId="0" applyNumberFormat="1" applyFont="1" applyFill="1" applyBorder="1" applyAlignment="1">
      <alignment horizontal="center" vertical="center" wrapText="1"/>
    </xf>
    <xf numFmtId="0" fontId="0" fillId="0" borderId="47" xfId="0" applyBorder="1" applyAlignment="1">
      <alignment wrapText="1"/>
    </xf>
    <xf numFmtId="0" fontId="0" fillId="0" borderId="21" xfId="0" applyBorder="1" applyAlignment="1">
      <alignment wrapText="1"/>
    </xf>
    <xf numFmtId="0" fontId="3" fillId="0" borderId="21" xfId="0" applyFont="1" applyBorder="1" applyAlignment="1">
      <alignment vertical="center" wrapText="1"/>
    </xf>
    <xf numFmtId="0" fontId="2" fillId="0" borderId="19" xfId="0" applyFont="1" applyBorder="1" applyAlignment="1">
      <alignment vertical="center" wrapText="1"/>
    </xf>
    <xf numFmtId="164" fontId="3" fillId="2" borderId="38" xfId="0" applyNumberFormat="1" applyFont="1" applyFill="1" applyBorder="1" applyAlignment="1">
      <alignment horizontal="right" vertical="center" wrapText="1"/>
    </xf>
    <xf numFmtId="164" fontId="51" fillId="0" borderId="13" xfId="0" applyNumberFormat="1" applyFont="1" applyBorder="1" applyAlignment="1">
      <alignment horizontal="right" wrapText="1"/>
    </xf>
    <xf numFmtId="0" fontId="0" fillId="0" borderId="3" xfId="0" applyBorder="1" applyAlignment="1">
      <alignment horizontal="center" vertical="center"/>
    </xf>
    <xf numFmtId="164" fontId="2" fillId="0" borderId="28" xfId="0" applyNumberFormat="1" applyFont="1" applyBorder="1" applyAlignment="1">
      <alignment wrapText="1"/>
    </xf>
    <xf numFmtId="164" fontId="4" fillId="0" borderId="28" xfId="0" applyNumberFormat="1" applyFont="1" applyBorder="1" applyAlignment="1">
      <alignment horizontal="center"/>
    </xf>
    <xf numFmtId="164" fontId="4" fillId="0" borderId="26" xfId="0" applyNumberFormat="1" applyFont="1" applyBorder="1" applyAlignment="1">
      <alignment horizontal="center"/>
    </xf>
    <xf numFmtId="164" fontId="4" fillId="3" borderId="31" xfId="0" applyNumberFormat="1" applyFont="1" applyFill="1" applyBorder="1" applyAlignment="1">
      <alignment horizontal="center" vertical="center"/>
    </xf>
    <xf numFmtId="164" fontId="4" fillId="3" borderId="3" xfId="0" applyNumberFormat="1" applyFont="1" applyFill="1" applyBorder="1" applyAlignment="1">
      <alignment vertical="center" wrapText="1"/>
    </xf>
    <xf numFmtId="164" fontId="4" fillId="3" borderId="31" xfId="0" applyNumberFormat="1" applyFont="1" applyFill="1" applyBorder="1" applyAlignment="1">
      <alignment vertical="center" wrapText="1"/>
    </xf>
    <xf numFmtId="164" fontId="24" fillId="0" borderId="26" xfId="0" applyNumberFormat="1" applyFont="1" applyBorder="1" applyAlignment="1">
      <alignment horizontal="center"/>
    </xf>
    <xf numFmtId="164" fontId="4" fillId="0" borderId="23" xfId="0" applyNumberFormat="1" applyFont="1" applyBorder="1" applyAlignment="1">
      <alignment horizontal="center"/>
    </xf>
    <xf numFmtId="164" fontId="2" fillId="0" borderId="26" xfId="0" applyNumberFormat="1" applyFont="1" applyBorder="1" applyAlignment="1">
      <alignment horizontal="center"/>
    </xf>
    <xf numFmtId="164" fontId="4" fillId="0" borderId="28" xfId="0" applyNumberFormat="1" applyFont="1" applyBorder="1" applyAlignment="1">
      <alignment wrapText="1"/>
    </xf>
    <xf numFmtId="0" fontId="2" fillId="2" borderId="30" xfId="2" applyFont="1" applyFill="1" applyBorder="1" applyAlignment="1">
      <alignment horizontal="center" vertical="center" wrapText="1"/>
    </xf>
    <xf numFmtId="0" fontId="2" fillId="2" borderId="0" xfId="2" applyFont="1" applyFill="1" applyAlignment="1">
      <alignment horizontal="center" vertical="center" wrapText="1"/>
    </xf>
    <xf numFmtId="0" fontId="2" fillId="2" borderId="14"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1" fontId="3" fillId="2" borderId="8" xfId="2" applyNumberFormat="1" applyFont="1" applyFill="1" applyBorder="1" applyAlignment="1">
      <alignment horizontal="center" vertical="center" wrapText="1"/>
    </xf>
    <xf numFmtId="2" fontId="3" fillId="2" borderId="9" xfId="2" applyNumberFormat="1" applyFont="1" applyFill="1" applyBorder="1" applyAlignment="1">
      <alignment horizontal="center" vertical="center" wrapText="1"/>
    </xf>
    <xf numFmtId="1" fontId="3" fillId="2" borderId="11" xfId="2" applyNumberFormat="1"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0" xfId="2" applyFont="1" applyFill="1" applyAlignment="1">
      <alignment vertical="center" wrapText="1"/>
    </xf>
    <xf numFmtId="4" fontId="3" fillId="2" borderId="0" xfId="2" applyNumberFormat="1" applyFont="1" applyFill="1" applyAlignment="1">
      <alignment vertical="center" wrapText="1"/>
    </xf>
    <xf numFmtId="3" fontId="3" fillId="2" borderId="0" xfId="2" applyNumberFormat="1" applyFont="1" applyFill="1" applyAlignment="1">
      <alignment vertical="center" wrapText="1"/>
    </xf>
    <xf numFmtId="164" fontId="3" fillId="2" borderId="0" xfId="2" applyNumberFormat="1" applyFont="1" applyFill="1" applyAlignment="1">
      <alignment vertical="center" wrapText="1"/>
    </xf>
    <xf numFmtId="0" fontId="3" fillId="2" borderId="3" xfId="2" applyFont="1" applyFill="1" applyBorder="1" applyAlignment="1">
      <alignment vertical="center" wrapText="1"/>
    </xf>
    <xf numFmtId="0" fontId="3" fillId="2" borderId="5" xfId="2" applyFont="1" applyFill="1" applyBorder="1" applyAlignment="1">
      <alignment vertical="center" wrapText="1"/>
    </xf>
    <xf numFmtId="0" fontId="2" fillId="2" borderId="3" xfId="2" applyFont="1" applyFill="1" applyBorder="1" applyAlignment="1">
      <alignment vertical="center" wrapText="1"/>
    </xf>
    <xf numFmtId="0" fontId="3" fillId="2" borderId="4" xfId="2" applyFont="1" applyFill="1" applyBorder="1" applyAlignment="1">
      <alignment vertical="center" wrapText="1"/>
    </xf>
    <xf numFmtId="4" fontId="3" fillId="2" borderId="4" xfId="2" applyNumberFormat="1" applyFont="1" applyFill="1" applyBorder="1" applyAlignment="1">
      <alignment vertical="center" wrapText="1"/>
    </xf>
    <xf numFmtId="3" fontId="3" fillId="2" borderId="4" xfId="2" applyNumberFormat="1" applyFont="1" applyFill="1" applyBorder="1" applyAlignment="1">
      <alignment vertical="center" wrapText="1"/>
    </xf>
    <xf numFmtId="164" fontId="3" fillId="2" borderId="5" xfId="2" applyNumberFormat="1" applyFont="1" applyFill="1" applyBorder="1" applyAlignment="1">
      <alignment vertical="center" wrapText="1"/>
    </xf>
    <xf numFmtId="0" fontId="2" fillId="2" borderId="15" xfId="2" applyFont="1" applyFill="1" applyBorder="1" applyAlignment="1">
      <alignment horizontal="center" vertical="center" wrapText="1"/>
    </xf>
    <xf numFmtId="4" fontId="2" fillId="2" borderId="15" xfId="2" applyNumberFormat="1"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164" fontId="2" fillId="2" borderId="16" xfId="2" applyNumberFormat="1" applyFont="1" applyFill="1" applyBorder="1" applyAlignment="1">
      <alignment horizontal="center" vertical="center" wrapText="1"/>
    </xf>
    <xf numFmtId="0" fontId="2" fillId="2" borderId="22" xfId="2" applyFont="1" applyFill="1" applyBorder="1" applyAlignment="1">
      <alignment horizontal="center" vertical="center" wrapText="1"/>
    </xf>
    <xf numFmtId="0" fontId="2" fillId="2" borderId="23" xfId="2" applyFont="1" applyFill="1" applyBorder="1" applyAlignment="1">
      <alignment horizontal="center" vertical="center" wrapText="1"/>
    </xf>
    <xf numFmtId="3" fontId="2" fillId="2" borderId="23" xfId="2" applyNumberFormat="1" applyFont="1" applyFill="1" applyBorder="1" applyAlignment="1">
      <alignment horizontal="center" vertical="center" wrapText="1"/>
    </xf>
    <xf numFmtId="164" fontId="2" fillId="2" borderId="24" xfId="2" applyNumberFormat="1" applyFont="1" applyFill="1" applyBorder="1" applyAlignment="1">
      <alignment horizontal="center" vertical="center" wrapText="1"/>
    </xf>
    <xf numFmtId="3" fontId="31" fillId="2" borderId="4" xfId="0" applyNumberFormat="1" applyFont="1" applyFill="1" applyBorder="1" applyAlignment="1">
      <alignment wrapText="1"/>
    </xf>
    <xf numFmtId="164" fontId="31" fillId="2" borderId="5" xfId="0" applyNumberFormat="1" applyFont="1" applyFill="1" applyBorder="1" applyAlignment="1">
      <alignment wrapText="1"/>
    </xf>
    <xf numFmtId="0" fontId="3" fillId="2" borderId="14" xfId="2" applyFont="1" applyFill="1" applyBorder="1" applyAlignment="1">
      <alignment horizontal="center" vertical="center" wrapText="1"/>
    </xf>
    <xf numFmtId="49" fontId="3" fillId="2" borderId="15" xfId="2" applyNumberFormat="1" applyFont="1" applyFill="1" applyBorder="1" applyAlignment="1">
      <alignment horizontal="center" vertical="center" wrapText="1"/>
    </xf>
    <xf numFmtId="0" fontId="3" fillId="2" borderId="15" xfId="2" applyFont="1" applyFill="1" applyBorder="1" applyAlignment="1">
      <alignment horizontal="left" vertical="center" wrapText="1"/>
    </xf>
    <xf numFmtId="0" fontId="3" fillId="2" borderId="15" xfId="2" applyFont="1" applyFill="1" applyBorder="1" applyAlignment="1">
      <alignment horizontal="center" wrapText="1"/>
    </xf>
    <xf numFmtId="4" fontId="3" fillId="2" borderId="15" xfId="2" applyNumberFormat="1" applyFont="1" applyFill="1" applyBorder="1" applyAlignment="1">
      <alignment horizontal="right" wrapText="1"/>
    </xf>
    <xf numFmtId="3" fontId="3" fillId="2" borderId="15" xfId="2" applyNumberFormat="1" applyFont="1" applyFill="1" applyBorder="1" applyAlignment="1">
      <alignment horizontal="right" wrapText="1"/>
    </xf>
    <xf numFmtId="164" fontId="3" fillId="2" borderId="16" xfId="2" applyNumberFormat="1" applyFont="1" applyFill="1" applyBorder="1" applyAlignment="1">
      <alignment horizontal="right" wrapText="1"/>
    </xf>
    <xf numFmtId="0" fontId="3" fillId="2" borderId="8" xfId="2" applyFont="1" applyFill="1" applyBorder="1" applyAlignment="1">
      <alignment horizontal="center" vertical="center" wrapText="1"/>
    </xf>
    <xf numFmtId="0" fontId="31" fillId="2" borderId="9" xfId="2" applyFont="1" applyFill="1" applyBorder="1" applyAlignment="1">
      <alignment horizontal="center" vertical="center" wrapText="1"/>
    </xf>
    <xf numFmtId="0" fontId="3" fillId="2" borderId="9" xfId="2" applyFont="1" applyFill="1" applyBorder="1" applyAlignment="1">
      <alignment horizontal="left" vertical="center" wrapText="1"/>
    </xf>
    <xf numFmtId="0" fontId="3" fillId="2" borderId="9" xfId="2" applyFont="1" applyFill="1" applyBorder="1" applyAlignment="1">
      <alignment horizontal="center" wrapText="1"/>
    </xf>
    <xf numFmtId="4" fontId="3" fillId="2" borderId="9" xfId="2" applyNumberFormat="1" applyFont="1" applyFill="1" applyBorder="1" applyAlignment="1">
      <alignment horizontal="right" wrapText="1"/>
    </xf>
    <xf numFmtId="3" fontId="3" fillId="2" borderId="9" xfId="2" applyNumberFormat="1" applyFont="1" applyFill="1" applyBorder="1" applyAlignment="1">
      <alignment horizontal="right" wrapText="1"/>
    </xf>
    <xf numFmtId="164" fontId="3" fillId="2" borderId="10" xfId="2" applyNumberFormat="1" applyFont="1" applyFill="1" applyBorder="1" applyAlignment="1">
      <alignment horizontal="right" wrapText="1"/>
    </xf>
    <xf numFmtId="49" fontId="3" fillId="2" borderId="9" xfId="2" applyNumberFormat="1"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12" xfId="2" applyFont="1" applyFill="1" applyBorder="1" applyAlignment="1">
      <alignment horizontal="center" wrapText="1"/>
    </xf>
    <xf numFmtId="0" fontId="3" fillId="2" borderId="12" xfId="2" applyFont="1" applyFill="1" applyBorder="1" applyAlignment="1">
      <alignment horizontal="left" vertical="center" wrapText="1"/>
    </xf>
    <xf numFmtId="4" fontId="3" fillId="2" borderId="12" xfId="2" applyNumberFormat="1" applyFont="1" applyFill="1" applyBorder="1" applyAlignment="1">
      <alignment horizontal="right" wrapText="1"/>
    </xf>
    <xf numFmtId="3" fontId="3" fillId="2" borderId="12" xfId="2" applyNumberFormat="1" applyFont="1" applyFill="1" applyBorder="1" applyAlignment="1">
      <alignment horizontal="right" wrapText="1"/>
    </xf>
    <xf numFmtId="164" fontId="3" fillId="2" borderId="13" xfId="2" applyNumberFormat="1" applyFont="1" applyFill="1" applyBorder="1" applyAlignment="1">
      <alignment horizontal="right" wrapText="1"/>
    </xf>
    <xf numFmtId="164" fontId="2" fillId="2" borderId="43" xfId="2" applyNumberFormat="1" applyFont="1" applyFill="1" applyBorder="1" applyAlignment="1">
      <alignment horizontal="right" vertical="center" wrapText="1"/>
    </xf>
    <xf numFmtId="3" fontId="35" fillId="2" borderId="4" xfId="0" applyNumberFormat="1" applyFont="1" applyFill="1" applyBorder="1" applyAlignment="1">
      <alignment wrapText="1"/>
    </xf>
    <xf numFmtId="164" fontId="35" fillId="2" borderId="5" xfId="0" applyNumberFormat="1" applyFont="1" applyFill="1" applyBorder="1" applyAlignment="1">
      <alignment wrapText="1"/>
    </xf>
    <xf numFmtId="0" fontId="3" fillId="2" borderId="15" xfId="2" applyFont="1" applyFill="1" applyBorder="1" applyAlignment="1">
      <alignment vertical="center" wrapText="1"/>
    </xf>
    <xf numFmtId="0" fontId="3" fillId="2" borderId="9" xfId="2" applyFont="1" applyFill="1" applyBorder="1" applyAlignment="1">
      <alignment vertical="center" wrapText="1"/>
    </xf>
    <xf numFmtId="0" fontId="31" fillId="2" borderId="11" xfId="2" applyFont="1" applyFill="1" applyBorder="1" applyAlignment="1">
      <alignment horizontal="center" vertical="center" wrapText="1"/>
    </xf>
    <xf numFmtId="49" fontId="3" fillId="2" borderId="12" xfId="2" applyNumberFormat="1" applyFont="1" applyFill="1" applyBorder="1" applyAlignment="1">
      <alignment horizontal="center" vertical="center" wrapText="1"/>
    </xf>
    <xf numFmtId="0" fontId="31" fillId="2" borderId="12" xfId="2" applyFont="1" applyFill="1" applyBorder="1" applyAlignment="1">
      <alignment vertical="center" wrapText="1"/>
    </xf>
    <xf numFmtId="0" fontId="3" fillId="0" borderId="14" xfId="2" applyFont="1" applyBorder="1" applyAlignment="1">
      <alignment horizontal="center" vertical="center" wrapText="1"/>
    </xf>
    <xf numFmtId="49" fontId="3" fillId="0" borderId="9" xfId="2" applyNumberFormat="1" applyFont="1" applyBorder="1" applyAlignment="1">
      <alignment horizontal="center" vertical="center" wrapText="1"/>
    </xf>
    <xf numFmtId="0" fontId="3" fillId="0" borderId="9" xfId="2" applyFont="1" applyBorder="1" applyAlignment="1">
      <alignment vertical="center" wrapText="1"/>
    </xf>
    <xf numFmtId="0" fontId="3" fillId="0" borderId="9" xfId="2" applyFont="1" applyBorder="1" applyAlignment="1">
      <alignment horizontal="center" vertical="center" wrapText="1"/>
    </xf>
    <xf numFmtId="4" fontId="3" fillId="0" borderId="9" xfId="2" applyNumberFormat="1" applyFont="1" applyBorder="1" applyAlignment="1">
      <alignment horizontal="right" vertical="center" wrapText="1"/>
    </xf>
    <xf numFmtId="3" fontId="3" fillId="0" borderId="9" xfId="2" applyNumberFormat="1" applyFont="1" applyBorder="1" applyAlignment="1" applyProtection="1">
      <alignment horizontal="right" vertical="center" wrapText="1"/>
      <protection locked="0"/>
    </xf>
    <xf numFmtId="164" fontId="3" fillId="0" borderId="10" xfId="2" applyNumberFormat="1" applyFont="1" applyBorder="1" applyAlignment="1">
      <alignment horizontal="right" vertical="center" wrapText="1"/>
    </xf>
    <xf numFmtId="0" fontId="3" fillId="0" borderId="11" xfId="2" applyFont="1" applyBorder="1" applyAlignment="1">
      <alignment horizontal="center" vertical="center" wrapText="1"/>
    </xf>
    <xf numFmtId="0" fontId="3" fillId="2" borderId="12" xfId="2" applyFont="1" applyFill="1" applyBorder="1" applyAlignment="1">
      <alignment vertical="center" wrapText="1"/>
    </xf>
    <xf numFmtId="164" fontId="2" fillId="2" borderId="31" xfId="2" applyNumberFormat="1" applyFont="1" applyFill="1" applyBorder="1" applyAlignment="1">
      <alignment horizontal="right" vertical="center" wrapText="1"/>
    </xf>
    <xf numFmtId="1" fontId="3" fillId="2" borderId="14" xfId="2" applyNumberFormat="1" applyFont="1" applyFill="1" applyBorder="1" applyAlignment="1">
      <alignment horizontal="center" vertical="center" wrapText="1"/>
    </xf>
    <xf numFmtId="0" fontId="31" fillId="2" borderId="15" xfId="2" applyFont="1" applyFill="1" applyBorder="1" applyAlignment="1">
      <alignment horizontal="center" wrapText="1"/>
    </xf>
    <xf numFmtId="0" fontId="31" fillId="2" borderId="9" xfId="2" applyFont="1" applyFill="1" applyBorder="1" applyAlignment="1">
      <alignment horizontal="center" wrapText="1"/>
    </xf>
    <xf numFmtId="0" fontId="31" fillId="2" borderId="12" xfId="2" applyFont="1" applyFill="1" applyBorder="1" applyAlignment="1">
      <alignment horizontal="center" wrapText="1"/>
    </xf>
    <xf numFmtId="164" fontId="3" fillId="2" borderId="24" xfId="2" applyNumberFormat="1" applyFont="1" applyFill="1" applyBorder="1" applyAlignment="1">
      <alignment horizontal="right" wrapText="1"/>
    </xf>
    <xf numFmtId="1" fontId="32" fillId="2" borderId="15" xfId="2" applyNumberFormat="1" applyFont="1" applyFill="1" applyBorder="1" applyAlignment="1">
      <alignment horizontal="center" vertical="center" wrapText="1"/>
    </xf>
    <xf numFmtId="0" fontId="3" fillId="2" borderId="19" xfId="2" applyFont="1" applyFill="1" applyBorder="1" applyAlignment="1">
      <alignment vertical="center" wrapText="1"/>
    </xf>
    <xf numFmtId="0" fontId="3" fillId="2" borderId="19" xfId="2" applyFont="1" applyFill="1" applyBorder="1" applyAlignment="1">
      <alignment horizontal="center" wrapText="1"/>
    </xf>
    <xf numFmtId="4" fontId="3" fillId="2" borderId="19" xfId="2" applyNumberFormat="1" applyFont="1" applyFill="1" applyBorder="1" applyAlignment="1">
      <alignment horizontal="right" wrapText="1"/>
    </xf>
    <xf numFmtId="3" fontId="3" fillId="2" borderId="19" xfId="2" applyNumberFormat="1" applyFont="1" applyFill="1" applyBorder="1" applyAlignment="1">
      <alignment horizontal="right" wrapText="1"/>
    </xf>
    <xf numFmtId="164" fontId="3" fillId="2" borderId="58" xfId="2" applyNumberFormat="1" applyFont="1" applyFill="1" applyBorder="1" applyAlignment="1">
      <alignment horizontal="right" wrapText="1"/>
    </xf>
    <xf numFmtId="0" fontId="3" fillId="2" borderId="22" xfId="2" applyFont="1" applyFill="1" applyBorder="1" applyAlignment="1">
      <alignment horizontal="center" vertical="center" wrapText="1"/>
    </xf>
    <xf numFmtId="0" fontId="3" fillId="2" borderId="9" xfId="2" applyFont="1" applyFill="1" applyBorder="1" applyAlignment="1">
      <alignment vertical="top" wrapText="1"/>
    </xf>
    <xf numFmtId="2" fontId="3" fillId="2" borderId="9" xfId="2" applyNumberFormat="1" applyFont="1" applyFill="1" applyBorder="1" applyAlignment="1">
      <alignment horizontal="right" wrapText="1"/>
    </xf>
    <xf numFmtId="0" fontId="3" fillId="2" borderId="40" xfId="2" applyFont="1" applyFill="1" applyBorder="1" applyAlignment="1">
      <alignment vertical="center" wrapText="1"/>
    </xf>
    <xf numFmtId="0" fontId="3" fillId="2" borderId="7" xfId="2" applyFont="1" applyFill="1" applyBorder="1" applyAlignment="1">
      <alignment horizontal="center" wrapText="1"/>
    </xf>
    <xf numFmtId="4" fontId="3" fillId="2" borderId="7" xfId="2" applyNumberFormat="1" applyFont="1" applyFill="1" applyBorder="1" applyAlignment="1">
      <alignment horizontal="right" wrapText="1"/>
    </xf>
    <xf numFmtId="3" fontId="3" fillId="2" borderId="7" xfId="2" applyNumberFormat="1" applyFont="1" applyFill="1" applyBorder="1" applyAlignment="1">
      <alignment horizontal="right" wrapText="1"/>
    </xf>
    <xf numFmtId="164" fontId="3" fillId="2" borderId="25" xfId="2" applyNumberFormat="1" applyFont="1" applyFill="1" applyBorder="1" applyAlignment="1">
      <alignment horizontal="right" wrapText="1"/>
    </xf>
    <xf numFmtId="1" fontId="32" fillId="2" borderId="9" xfId="2" applyNumberFormat="1" applyFont="1" applyFill="1" applyBorder="1" applyAlignment="1">
      <alignment horizontal="center" vertical="center" wrapText="1"/>
    </xf>
    <xf numFmtId="0" fontId="3" fillId="2" borderId="7" xfId="2" applyFont="1" applyFill="1" applyBorder="1" applyAlignment="1">
      <alignment vertical="center" wrapText="1"/>
    </xf>
    <xf numFmtId="0" fontId="32" fillId="2" borderId="9" xfId="2" applyFont="1" applyFill="1" applyBorder="1" applyAlignment="1">
      <alignment horizontal="center" vertical="center" wrapText="1"/>
    </xf>
    <xf numFmtId="0" fontId="3" fillId="2" borderId="67" xfId="2" applyFont="1" applyFill="1" applyBorder="1" applyAlignment="1">
      <alignment vertical="center" wrapText="1"/>
    </xf>
    <xf numFmtId="0" fontId="3" fillId="2" borderId="68" xfId="2" applyFont="1" applyFill="1" applyBorder="1" applyAlignment="1">
      <alignment horizontal="center" wrapText="1"/>
    </xf>
    <xf numFmtId="4" fontId="3" fillId="2" borderId="68" xfId="2" applyNumberFormat="1" applyFont="1" applyFill="1" applyBorder="1" applyAlignment="1">
      <alignment horizontal="right" wrapText="1"/>
    </xf>
    <xf numFmtId="3" fontId="3" fillId="2" borderId="68" xfId="2" applyNumberFormat="1" applyFont="1" applyFill="1" applyBorder="1" applyAlignment="1">
      <alignment horizontal="right" wrapText="1"/>
    </xf>
    <xf numFmtId="164" fontId="3" fillId="2" borderId="69" xfId="2" applyNumberFormat="1" applyFont="1" applyFill="1" applyBorder="1" applyAlignment="1">
      <alignment horizontal="right" wrapText="1"/>
    </xf>
    <xf numFmtId="0" fontId="32" fillId="2" borderId="7" xfId="2" applyFont="1" applyFill="1" applyBorder="1" applyAlignment="1">
      <alignment horizontal="center" vertical="center" wrapText="1"/>
    </xf>
    <xf numFmtId="0" fontId="3" fillId="2" borderId="64" xfId="2" applyFont="1" applyFill="1" applyBorder="1" applyAlignment="1">
      <alignment vertical="center" wrapText="1"/>
    </xf>
    <xf numFmtId="0" fontId="3" fillId="2" borderId="7" xfId="2" applyFont="1" applyFill="1" applyBorder="1" applyAlignment="1">
      <alignment horizontal="center" vertical="top" wrapText="1"/>
    </xf>
    <xf numFmtId="4" fontId="3" fillId="2" borderId="7" xfId="2" applyNumberFormat="1" applyFont="1" applyFill="1" applyBorder="1" applyAlignment="1">
      <alignment horizontal="right" vertical="top" wrapText="1"/>
    </xf>
    <xf numFmtId="3" fontId="3" fillId="2" borderId="7" xfId="2" applyNumberFormat="1" applyFont="1" applyFill="1" applyBorder="1" applyAlignment="1">
      <alignment horizontal="right" vertical="top" wrapText="1"/>
    </xf>
    <xf numFmtId="164" fontId="3" fillId="2" borderId="25" xfId="2" applyNumberFormat="1" applyFont="1" applyFill="1" applyBorder="1" applyAlignment="1">
      <alignment horizontal="right" vertical="top" wrapText="1"/>
    </xf>
    <xf numFmtId="0" fontId="3" fillId="2" borderId="23" xfId="2" applyFont="1" applyFill="1" applyBorder="1" applyAlignment="1">
      <alignment horizontal="center" wrapText="1"/>
    </xf>
    <xf numFmtId="4" fontId="3" fillId="2" borderId="23" xfId="2" applyNumberFormat="1" applyFont="1" applyFill="1" applyBorder="1" applyAlignment="1">
      <alignment horizontal="right" wrapText="1"/>
    </xf>
    <xf numFmtId="3" fontId="3" fillId="2" borderId="23" xfId="2" applyNumberFormat="1" applyFont="1" applyFill="1" applyBorder="1" applyAlignment="1">
      <alignment horizontal="right" wrapText="1"/>
    </xf>
    <xf numFmtId="0" fontId="3" fillId="2" borderId="37" xfId="2" applyFont="1" applyFill="1" applyBorder="1" applyAlignment="1">
      <alignment vertical="center" wrapText="1"/>
    </xf>
    <xf numFmtId="0" fontId="3" fillId="2" borderId="37" xfId="2" applyFont="1" applyFill="1" applyBorder="1" applyAlignment="1">
      <alignment horizontal="center" wrapText="1"/>
    </xf>
    <xf numFmtId="4" fontId="3" fillId="2" borderId="36" xfId="2" applyNumberFormat="1" applyFont="1" applyFill="1" applyBorder="1" applyAlignment="1">
      <alignment horizontal="right" wrapText="1"/>
    </xf>
    <xf numFmtId="3" fontId="3" fillId="2" borderId="36" xfId="2" applyNumberFormat="1" applyFont="1" applyFill="1" applyBorder="1" applyAlignment="1">
      <alignment horizontal="right" wrapText="1"/>
    </xf>
    <xf numFmtId="164" fontId="3" fillId="2" borderId="39" xfId="2" applyNumberFormat="1" applyFont="1" applyFill="1" applyBorder="1" applyAlignment="1">
      <alignment horizontal="right" wrapText="1"/>
    </xf>
    <xf numFmtId="0" fontId="3" fillId="2" borderId="67" xfId="2" applyFont="1" applyFill="1" applyBorder="1" applyAlignment="1">
      <alignment vertical="top" wrapText="1"/>
    </xf>
    <xf numFmtId="0" fontId="3" fillId="2" borderId="70" xfId="2" applyFont="1" applyFill="1" applyBorder="1" applyAlignment="1">
      <alignment vertical="center" wrapText="1"/>
    </xf>
    <xf numFmtId="0" fontId="3" fillId="2" borderId="71" xfId="2" applyFont="1" applyFill="1" applyBorder="1" applyAlignment="1">
      <alignment horizontal="center" wrapText="1"/>
    </xf>
    <xf numFmtId="4" fontId="3" fillId="2" borderId="71" xfId="2" applyNumberFormat="1" applyFont="1" applyFill="1" applyBorder="1" applyAlignment="1">
      <alignment horizontal="right" wrapText="1"/>
    </xf>
    <xf numFmtId="3" fontId="3" fillId="2" borderId="71" xfId="2" applyNumberFormat="1" applyFont="1" applyFill="1" applyBorder="1" applyAlignment="1">
      <alignment horizontal="right" wrapText="1"/>
    </xf>
    <xf numFmtId="164" fontId="3" fillId="2" borderId="72" xfId="2" applyNumberFormat="1" applyFont="1" applyFill="1" applyBorder="1" applyAlignment="1">
      <alignment horizontal="right" wrapText="1"/>
    </xf>
    <xf numFmtId="0" fontId="3" fillId="0" borderId="22" xfId="2" applyFont="1" applyBorder="1" applyAlignment="1">
      <alignment horizontal="center" vertical="center" wrapText="1"/>
    </xf>
    <xf numFmtId="0" fontId="3" fillId="0" borderId="7" xfId="2" applyFont="1" applyBorder="1" applyAlignment="1">
      <alignment horizontal="center" vertical="center" wrapText="1"/>
    </xf>
    <xf numFmtId="0" fontId="3" fillId="0" borderId="7" xfId="2" applyFont="1" applyBorder="1" applyAlignment="1">
      <alignment vertical="center" wrapText="1"/>
    </xf>
    <xf numFmtId="0" fontId="3" fillId="0" borderId="7" xfId="2" applyFont="1" applyBorder="1" applyAlignment="1">
      <alignment horizontal="center" wrapText="1"/>
    </xf>
    <xf numFmtId="4" fontId="3" fillId="0" borderId="7" xfId="2" applyNumberFormat="1" applyFont="1" applyBorder="1" applyAlignment="1">
      <alignment horizontal="right" wrapText="1"/>
    </xf>
    <xf numFmtId="3" fontId="3" fillId="0" borderId="7" xfId="2" applyNumberFormat="1" applyFont="1" applyBorder="1" applyAlignment="1">
      <alignment horizontal="right" wrapText="1"/>
    </xf>
    <xf numFmtId="164" fontId="3" fillId="0" borderId="25" xfId="2" applyNumberFormat="1" applyFont="1" applyBorder="1" applyAlignment="1">
      <alignment horizontal="right" wrapText="1"/>
    </xf>
    <xf numFmtId="0" fontId="32" fillId="2" borderId="60" xfId="2" applyFont="1" applyFill="1" applyBorder="1" applyAlignment="1">
      <alignment horizontal="center" vertical="center" wrapText="1"/>
    </xf>
    <xf numFmtId="0" fontId="3" fillId="2" borderId="60" xfId="2" applyFont="1" applyFill="1" applyBorder="1" applyAlignment="1">
      <alignment vertical="center" wrapText="1"/>
    </xf>
    <xf numFmtId="0" fontId="3" fillId="2" borderId="60" xfId="2" applyFont="1" applyFill="1" applyBorder="1" applyAlignment="1">
      <alignment horizontal="center" wrapText="1"/>
    </xf>
    <xf numFmtId="4" fontId="3" fillId="2" borderId="60" xfId="2" applyNumberFormat="1" applyFont="1" applyFill="1" applyBorder="1" applyAlignment="1">
      <alignment horizontal="right" wrapText="1"/>
    </xf>
    <xf numFmtId="3" fontId="3" fillId="2" borderId="60" xfId="2" applyNumberFormat="1" applyFont="1" applyFill="1" applyBorder="1" applyAlignment="1">
      <alignment horizontal="right" wrapText="1"/>
    </xf>
    <xf numFmtId="164" fontId="4" fillId="2" borderId="31" xfId="2" applyNumberFormat="1" applyFont="1" applyFill="1" applyBorder="1" applyAlignment="1">
      <alignment horizontal="right" vertical="center" wrapText="1"/>
    </xf>
    <xf numFmtId="3" fontId="35" fillId="2" borderId="21" xfId="0" applyNumberFormat="1" applyFont="1" applyFill="1" applyBorder="1" applyAlignment="1">
      <alignment wrapText="1"/>
    </xf>
    <xf numFmtId="164" fontId="35" fillId="2" borderId="47" xfId="0" applyNumberFormat="1" applyFont="1" applyFill="1" applyBorder="1" applyAlignment="1">
      <alignment wrapText="1"/>
    </xf>
    <xf numFmtId="3" fontId="35" fillId="2" borderId="0" xfId="0" applyNumberFormat="1" applyFont="1" applyFill="1" applyAlignment="1">
      <alignment wrapText="1"/>
    </xf>
    <xf numFmtId="164" fontId="35" fillId="2" borderId="51" xfId="0" applyNumberFormat="1" applyFont="1" applyFill="1" applyBorder="1" applyAlignment="1">
      <alignment wrapText="1"/>
    </xf>
    <xf numFmtId="3" fontId="3" fillId="0" borderId="11" xfId="0" applyNumberFormat="1" applyFont="1" applyBorder="1" applyAlignment="1">
      <alignment horizontal="center" vertical="center" wrapText="1"/>
    </xf>
    <xf numFmtId="2" fontId="2" fillId="2" borderId="35" xfId="2" applyNumberFormat="1" applyFont="1" applyFill="1" applyBorder="1" applyAlignment="1">
      <alignment horizontal="right" vertical="center" wrapText="1"/>
    </xf>
    <xf numFmtId="164" fontId="2" fillId="2" borderId="38" xfId="2" applyNumberFormat="1" applyFont="1" applyFill="1" applyBorder="1" applyAlignment="1">
      <alignment horizontal="right" vertical="center" wrapText="1"/>
    </xf>
    <xf numFmtId="0" fontId="2" fillId="2" borderId="48" xfId="2" applyFont="1" applyFill="1" applyBorder="1" applyAlignment="1">
      <alignment horizontal="center" vertical="center" wrapText="1"/>
    </xf>
    <xf numFmtId="2" fontId="3" fillId="2" borderId="21" xfId="2" applyNumberFormat="1" applyFont="1" applyFill="1" applyBorder="1" applyAlignment="1">
      <alignment horizontal="right" wrapText="1"/>
    </xf>
    <xf numFmtId="3" fontId="2" fillId="2" borderId="59" xfId="2" applyNumberFormat="1" applyFont="1" applyFill="1" applyBorder="1" applyAlignment="1">
      <alignment horizontal="right" wrapText="1"/>
    </xf>
    <xf numFmtId="164" fontId="3" fillId="2" borderId="58" xfId="2" applyNumberFormat="1" applyFont="1" applyFill="1" applyBorder="1" applyAlignment="1">
      <alignment horizontal="right" vertical="center" wrapText="1"/>
    </xf>
    <xf numFmtId="0" fontId="3" fillId="2" borderId="19" xfId="2" applyFont="1" applyFill="1" applyBorder="1" applyAlignment="1">
      <alignment horizontal="center" vertical="center" wrapText="1"/>
    </xf>
    <xf numFmtId="164" fontId="3" fillId="2" borderId="58" xfId="2" applyNumberFormat="1" applyFont="1" applyFill="1" applyBorder="1" applyAlignment="1">
      <alignment vertical="center" wrapText="1"/>
    </xf>
    <xf numFmtId="2" fontId="2" fillId="2" borderId="9" xfId="2" applyNumberFormat="1" applyFont="1" applyFill="1" applyBorder="1" applyAlignment="1">
      <alignment horizontal="left" vertical="center" wrapText="1"/>
    </xf>
    <xf numFmtId="4" fontId="2" fillId="2" borderId="9" xfId="2" applyNumberFormat="1" applyFont="1" applyFill="1" applyBorder="1" applyAlignment="1">
      <alignment horizontal="left" vertical="center" wrapText="1"/>
    </xf>
    <xf numFmtId="3" fontId="2" fillId="2" borderId="9" xfId="2" applyNumberFormat="1" applyFont="1" applyFill="1" applyBorder="1" applyAlignment="1">
      <alignment horizontal="left" vertical="center" wrapText="1"/>
    </xf>
    <xf numFmtId="164" fontId="3" fillId="2" borderId="10" xfId="2" applyNumberFormat="1" applyFont="1" applyFill="1" applyBorder="1" applyAlignment="1">
      <alignment horizontal="right" vertical="center" wrapText="1"/>
    </xf>
    <xf numFmtId="0" fontId="3" fillId="2" borderId="8" xfId="2" applyFont="1" applyFill="1" applyBorder="1" applyAlignment="1">
      <alignment vertical="center" wrapText="1"/>
    </xf>
    <xf numFmtId="3" fontId="3" fillId="2" borderId="9" xfId="2" applyNumberFormat="1" applyFont="1" applyFill="1" applyBorder="1" applyAlignment="1">
      <alignment vertical="center" wrapText="1"/>
    </xf>
    <xf numFmtId="2" fontId="2" fillId="2" borderId="9" xfId="2" applyNumberFormat="1" applyFont="1" applyFill="1" applyBorder="1" applyAlignment="1">
      <alignment vertical="center" wrapText="1"/>
    </xf>
    <xf numFmtId="4" fontId="2" fillId="2" borderId="9" xfId="2" applyNumberFormat="1" applyFont="1" applyFill="1" applyBorder="1" applyAlignment="1">
      <alignment vertical="center" wrapText="1"/>
    </xf>
    <xf numFmtId="3" fontId="2" fillId="2" borderId="9" xfId="2" applyNumberFormat="1" applyFont="1" applyFill="1" applyBorder="1" applyAlignment="1">
      <alignment vertical="center" wrapText="1"/>
    </xf>
    <xf numFmtId="2" fontId="3" fillId="2" borderId="8" xfId="2" applyNumberFormat="1" applyFont="1" applyFill="1" applyBorder="1" applyAlignment="1">
      <alignment vertical="center" wrapText="1"/>
    </xf>
    <xf numFmtId="3" fontId="2" fillId="2" borderId="9" xfId="2" applyNumberFormat="1" applyFont="1" applyFill="1" applyBorder="1" applyAlignment="1">
      <alignment horizontal="right" vertical="center" wrapText="1"/>
    </xf>
    <xf numFmtId="2" fontId="2" fillId="2" borderId="12" xfId="2" applyNumberFormat="1" applyFont="1" applyFill="1" applyBorder="1" applyAlignment="1">
      <alignment horizontal="left" vertical="center" wrapText="1"/>
    </xf>
    <xf numFmtId="3" fontId="2" fillId="2" borderId="12" xfId="2" applyNumberFormat="1" applyFont="1" applyFill="1" applyBorder="1" applyAlignment="1">
      <alignment horizontal="left" vertical="center" wrapText="1"/>
    </xf>
    <xf numFmtId="164" fontId="3" fillId="2" borderId="13" xfId="2" applyNumberFormat="1" applyFont="1" applyFill="1" applyBorder="1" applyAlignment="1">
      <alignment horizontal="right" vertical="center" wrapText="1"/>
    </xf>
    <xf numFmtId="164" fontId="6" fillId="0" borderId="31" xfId="2" applyNumberFormat="1" applyFont="1" applyBorder="1" applyAlignment="1">
      <alignment vertical="center" wrapText="1"/>
    </xf>
    <xf numFmtId="0" fontId="3" fillId="0" borderId="0" xfId="2" applyFont="1" applyAlignment="1">
      <alignment horizontal="center" vertical="center" wrapText="1"/>
    </xf>
    <xf numFmtId="0" fontId="2" fillId="0" borderId="0" xfId="2" applyFont="1" applyAlignment="1" applyProtection="1">
      <alignment horizontal="left" wrapText="1"/>
      <protection locked="0"/>
    </xf>
    <xf numFmtId="4" fontId="2" fillId="0" borderId="0" xfId="2" applyNumberFormat="1" applyFont="1" applyAlignment="1">
      <alignment horizontal="center" vertical="center" wrapText="1"/>
    </xf>
    <xf numFmtId="3" fontId="3" fillId="0" borderId="0" xfId="2" applyNumberFormat="1" applyFont="1" applyAlignment="1">
      <alignment horizontal="right" vertical="center" wrapText="1"/>
    </xf>
    <xf numFmtId="164" fontId="3" fillId="0" borderId="0" xfId="2" applyNumberFormat="1" applyFont="1" applyAlignment="1">
      <alignment vertical="center" wrapText="1"/>
    </xf>
    <xf numFmtId="0" fontId="3" fillId="2" borderId="0" xfId="2" applyFont="1" applyFill="1" applyAlignment="1">
      <alignment horizontal="center" vertical="center" wrapText="1"/>
    </xf>
    <xf numFmtId="0" fontId="3" fillId="2" borderId="0" xfId="2" applyFont="1" applyFill="1" applyAlignment="1">
      <alignment horizontal="left" vertical="center" wrapText="1"/>
    </xf>
    <xf numFmtId="4" fontId="2" fillId="2" borderId="0" xfId="2" applyNumberFormat="1" applyFont="1" applyFill="1" applyAlignment="1">
      <alignment horizontal="center" vertical="center" wrapText="1"/>
    </xf>
    <xf numFmtId="3" fontId="3" fillId="2" borderId="0" xfId="2" applyNumberFormat="1" applyFont="1" applyFill="1" applyAlignment="1">
      <alignment horizontal="right" vertical="center" wrapText="1"/>
    </xf>
    <xf numFmtId="0" fontId="31" fillId="0" borderId="0" xfId="2" applyFont="1" applyAlignment="1">
      <alignment wrapText="1"/>
    </xf>
    <xf numFmtId="3" fontId="31" fillId="0" borderId="0" xfId="2" applyNumberFormat="1" applyFont="1" applyAlignment="1">
      <alignment wrapText="1"/>
    </xf>
    <xf numFmtId="164" fontId="31" fillId="0" borderId="0" xfId="2" applyNumberFormat="1" applyFont="1" applyAlignment="1">
      <alignment wrapText="1"/>
    </xf>
    <xf numFmtId="2" fontId="2" fillId="0" borderId="3" xfId="0" applyNumberFormat="1" applyFont="1" applyBorder="1" applyAlignment="1">
      <alignment horizontal="right" wrapText="1"/>
    </xf>
    <xf numFmtId="2" fontId="2" fillId="0" borderId="4" xfId="0" applyNumberFormat="1" applyFont="1" applyBorder="1" applyAlignment="1">
      <alignment horizontal="right" wrapText="1"/>
    </xf>
    <xf numFmtId="2" fontId="2" fillId="0" borderId="5" xfId="0" applyNumberFormat="1" applyFont="1" applyBorder="1" applyAlignment="1">
      <alignment horizontal="right" wrapText="1"/>
    </xf>
    <xf numFmtId="2" fontId="2" fillId="2" borderId="56" xfId="0" applyNumberFormat="1" applyFont="1" applyFill="1" applyBorder="1" applyAlignment="1">
      <alignment horizontal="left" vertical="top" wrapText="1"/>
    </xf>
    <xf numFmtId="2" fontId="2" fillId="2" borderId="21" xfId="0" applyNumberFormat="1" applyFont="1" applyFill="1" applyBorder="1" applyAlignment="1">
      <alignment horizontal="left" vertical="top" wrapText="1"/>
    </xf>
    <xf numFmtId="2" fontId="2" fillId="2" borderId="59" xfId="0" applyNumberFormat="1" applyFont="1" applyFill="1" applyBorder="1" applyAlignment="1">
      <alignment horizontal="left" vertical="top" wrapText="1"/>
    </xf>
    <xf numFmtId="2" fontId="23" fillId="0" borderId="32" xfId="0" applyNumberFormat="1" applyFont="1" applyBorder="1" applyAlignment="1">
      <alignment horizontal="left"/>
    </xf>
    <xf numFmtId="2" fontId="23" fillId="0" borderId="4" xfId="0" applyNumberFormat="1" applyFont="1" applyBorder="1" applyAlignment="1">
      <alignment horizontal="left"/>
    </xf>
    <xf numFmtId="2" fontId="23" fillId="0" borderId="33" xfId="0" applyNumberFormat="1" applyFont="1" applyBorder="1" applyAlignment="1">
      <alignment horizontal="left"/>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3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2" borderId="3" xfId="0" applyFont="1" applyFill="1" applyBorder="1" applyAlignment="1">
      <alignment horizontal="right"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30" xfId="0" applyFont="1" applyFill="1" applyBorder="1" applyAlignment="1">
      <alignment horizontal="right" wrapText="1"/>
    </xf>
    <xf numFmtId="0" fontId="2" fillId="2" borderId="0" xfId="0" applyFont="1" applyFill="1" applyAlignment="1">
      <alignment horizontal="right"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2" fillId="2" borderId="55" xfId="0" applyFont="1" applyFill="1" applyBorder="1" applyAlignment="1">
      <alignment horizontal="left" vertical="top" wrapText="1"/>
    </xf>
    <xf numFmtId="0" fontId="2" fillId="2" borderId="1" xfId="0" applyFont="1" applyFill="1" applyBorder="1" applyAlignment="1">
      <alignment horizontal="left" vertical="top" wrapText="1"/>
    </xf>
    <xf numFmtId="164" fontId="2" fillId="2" borderId="2" xfId="0" applyNumberFormat="1"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51"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15" xfId="0" applyFont="1" applyBorder="1" applyAlignment="1">
      <alignment vertical="center"/>
    </xf>
    <xf numFmtId="0" fontId="3" fillId="0" borderId="16" xfId="0" applyFont="1" applyBorder="1" applyAlignment="1">
      <alignment vertical="center"/>
    </xf>
    <xf numFmtId="2" fontId="6" fillId="0" borderId="56" xfId="0" applyNumberFormat="1" applyFont="1" applyBorder="1" applyAlignment="1">
      <alignment horizontal="left" vertical="top" wrapText="1"/>
    </xf>
    <xf numFmtId="2" fontId="6" fillId="0" borderId="21" xfId="0" applyNumberFormat="1" applyFont="1" applyBorder="1" applyAlignment="1">
      <alignment horizontal="left" vertical="top" wrapText="1"/>
    </xf>
    <xf numFmtId="2" fontId="6" fillId="0" borderId="59" xfId="0" applyNumberFormat="1" applyFont="1" applyBorder="1" applyAlignment="1">
      <alignment horizontal="left" vertical="top" wrapText="1"/>
    </xf>
    <xf numFmtId="0" fontId="31" fillId="0" borderId="37" xfId="0" applyFont="1" applyBorder="1" applyAlignment="1">
      <alignment horizontal="right" wrapText="1"/>
    </xf>
    <xf numFmtId="0" fontId="31" fillId="0" borderId="36" xfId="0" applyFont="1" applyBorder="1" applyAlignment="1">
      <alignment horizontal="right" wrapText="1"/>
    </xf>
    <xf numFmtId="0" fontId="31" fillId="0" borderId="44" xfId="0" applyFont="1" applyBorder="1" applyAlignment="1">
      <alignment horizontal="right" wrapText="1"/>
    </xf>
    <xf numFmtId="0" fontId="31" fillId="0" borderId="9" xfId="0" applyFont="1" applyBorder="1" applyAlignment="1">
      <alignment horizontal="right" wrapText="1"/>
    </xf>
    <xf numFmtId="0" fontId="2" fillId="0" borderId="3" xfId="0" applyFont="1" applyBorder="1" applyAlignment="1">
      <alignment horizontal="right" wrapText="1"/>
    </xf>
    <xf numFmtId="0" fontId="2" fillId="0" borderId="4" xfId="0" applyFont="1" applyBorder="1" applyAlignment="1">
      <alignment horizontal="right" wrapText="1"/>
    </xf>
    <xf numFmtId="0" fontId="2" fillId="0" borderId="5" xfId="0" applyFont="1" applyBorder="1" applyAlignment="1">
      <alignment horizontal="right"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2" fillId="0" borderId="33" xfId="0" applyFont="1" applyBorder="1" applyAlignment="1">
      <alignment horizontal="right" vertical="center" wrapText="1"/>
    </xf>
    <xf numFmtId="2" fontId="2" fillId="0" borderId="33" xfId="0" applyNumberFormat="1" applyFont="1" applyBorder="1" applyAlignment="1">
      <alignment horizontal="right"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60" fillId="0" borderId="3" xfId="0" applyFont="1" applyBorder="1" applyAlignment="1">
      <alignment horizontal="center" vertical="top" wrapText="1"/>
    </xf>
    <xf numFmtId="0" fontId="60" fillId="0" borderId="4" xfId="0" applyFont="1" applyBorder="1" applyAlignment="1">
      <alignment horizontal="center" vertical="top" wrapText="1"/>
    </xf>
    <xf numFmtId="0" fontId="60" fillId="0" borderId="5" xfId="0" applyFont="1" applyBorder="1" applyAlignment="1">
      <alignment horizontal="center" vertical="top" wrapText="1"/>
    </xf>
    <xf numFmtId="0" fontId="3" fillId="0" borderId="4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top" wrapText="1"/>
    </xf>
    <xf numFmtId="0" fontId="3" fillId="0" borderId="7" xfId="0" applyFont="1" applyBorder="1" applyAlignment="1">
      <alignment vertical="top"/>
    </xf>
    <xf numFmtId="0" fontId="3" fillId="0" borderId="25" xfId="0" applyFont="1" applyBorder="1" applyAlignment="1">
      <alignment vertical="top"/>
    </xf>
    <xf numFmtId="0" fontId="6" fillId="0" borderId="55" xfId="0" applyFont="1" applyBorder="1" applyAlignment="1">
      <alignment horizontal="left" vertical="top" wrapText="1"/>
    </xf>
    <xf numFmtId="0" fontId="6" fillId="0" borderId="1" xfId="0" applyFont="1" applyBorder="1" applyAlignment="1">
      <alignment horizontal="left" vertical="top" wrapText="1"/>
    </xf>
    <xf numFmtId="164" fontId="6" fillId="0" borderId="2" xfId="0" applyNumberFormat="1" applyFont="1" applyBorder="1" applyAlignment="1">
      <alignment horizontal="left" vertical="top" wrapText="1"/>
    </xf>
    <xf numFmtId="0" fontId="2" fillId="0" borderId="0" xfId="0" applyFont="1" applyAlignment="1">
      <alignment horizontal="left" vertical="center" wrapText="1"/>
    </xf>
    <xf numFmtId="0" fontId="2" fillId="0" borderId="51" xfId="0" applyFont="1" applyBorder="1" applyAlignment="1">
      <alignment horizontal="left" vertical="center" wrapText="1"/>
    </xf>
    <xf numFmtId="0" fontId="3" fillId="0" borderId="15" xfId="0" applyFont="1" applyBorder="1" applyAlignment="1">
      <alignment horizontal="left" vertical="top" wrapText="1"/>
    </xf>
    <xf numFmtId="0" fontId="3" fillId="0" borderId="15" xfId="0" applyFont="1" applyBorder="1" applyAlignment="1">
      <alignment vertical="top"/>
    </xf>
    <xf numFmtId="0" fontId="3" fillId="0" borderId="16" xfId="0" applyFont="1" applyBorder="1" applyAlignment="1">
      <alignment vertical="top"/>
    </xf>
    <xf numFmtId="2" fontId="23" fillId="0" borderId="3" xfId="0" applyNumberFormat="1" applyFont="1" applyBorder="1" applyAlignment="1">
      <alignment horizontal="right" wrapText="1"/>
    </xf>
    <xf numFmtId="2" fontId="23" fillId="0" borderId="4" xfId="0" applyNumberFormat="1" applyFont="1" applyBorder="1" applyAlignment="1">
      <alignment horizontal="right" wrapText="1"/>
    </xf>
    <xf numFmtId="2" fontId="23" fillId="0" borderId="33" xfId="0" applyNumberFormat="1" applyFont="1" applyBorder="1" applyAlignment="1">
      <alignment horizontal="right" wrapText="1"/>
    </xf>
    <xf numFmtId="2" fontId="40" fillId="2" borderId="56" xfId="0" applyNumberFormat="1" applyFont="1" applyFill="1" applyBorder="1" applyAlignment="1">
      <alignment horizontal="left" vertical="top" wrapText="1"/>
    </xf>
    <xf numFmtId="2" fontId="40" fillId="2" borderId="21" xfId="0" applyNumberFormat="1" applyFont="1" applyFill="1" applyBorder="1" applyAlignment="1">
      <alignment horizontal="left" vertical="top" wrapText="1"/>
    </xf>
    <xf numFmtId="2" fontId="40" fillId="2" borderId="59" xfId="0" applyNumberFormat="1" applyFont="1" applyFill="1" applyBorder="1" applyAlignment="1">
      <alignment horizontal="left" vertical="top" wrapText="1"/>
    </xf>
    <xf numFmtId="0" fontId="23" fillId="2" borderId="34"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2" borderId="3" xfId="0" applyFont="1" applyFill="1" applyBorder="1" applyAlignment="1">
      <alignment horizontal="right" wrapText="1"/>
    </xf>
    <xf numFmtId="0" fontId="23" fillId="2" borderId="4" xfId="0" applyFont="1" applyFill="1" applyBorder="1" applyAlignment="1">
      <alignment horizontal="right" wrapText="1"/>
    </xf>
    <xf numFmtId="0" fontId="23" fillId="2" borderId="5" xfId="0" applyFont="1" applyFill="1" applyBorder="1" applyAlignment="1">
      <alignment horizontal="right" wrapText="1"/>
    </xf>
    <xf numFmtId="0" fontId="23" fillId="2" borderId="3" xfId="0" applyFont="1" applyFill="1" applyBorder="1" applyAlignment="1">
      <alignment horizontal="right" vertical="center" wrapText="1"/>
    </xf>
    <xf numFmtId="0" fontId="23" fillId="2" borderId="4" xfId="0" applyFont="1" applyFill="1" applyBorder="1" applyAlignment="1">
      <alignment horizontal="right" vertical="center" wrapText="1"/>
    </xf>
    <xf numFmtId="0" fontId="6" fillId="2" borderId="55" xfId="0" applyFont="1" applyFill="1" applyBorder="1" applyAlignment="1">
      <alignment horizontal="left" vertical="top" wrapText="1"/>
    </xf>
    <xf numFmtId="0" fontId="6" fillId="2" borderId="1" xfId="0" applyFont="1" applyFill="1" applyBorder="1" applyAlignment="1">
      <alignment horizontal="left" vertical="top" wrapText="1"/>
    </xf>
    <xf numFmtId="164" fontId="6" fillId="2" borderId="2" xfId="0" applyNumberFormat="1" applyFont="1" applyFill="1" applyBorder="1" applyAlignment="1">
      <alignment horizontal="left" vertical="top"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164" fontId="23" fillId="2" borderId="5" xfId="0" applyNumberFormat="1" applyFont="1" applyFill="1" applyBorder="1" applyAlignment="1">
      <alignment horizontal="center" vertical="center" wrapText="1"/>
    </xf>
    <xf numFmtId="0" fontId="23" fillId="2" borderId="3" xfId="0" applyFont="1" applyFill="1" applyBorder="1" applyAlignment="1">
      <alignment horizontal="center" vertical="top" wrapText="1"/>
    </xf>
    <xf numFmtId="0" fontId="61" fillId="2" borderId="4" xfId="0" applyFont="1" applyFill="1" applyBorder="1" applyAlignment="1">
      <alignment horizontal="center" vertical="top" wrapText="1"/>
    </xf>
    <xf numFmtId="0" fontId="61" fillId="2" borderId="5" xfId="0" applyFont="1" applyFill="1" applyBorder="1" applyAlignment="1">
      <alignment horizontal="center" vertical="top" wrapText="1"/>
    </xf>
    <xf numFmtId="0" fontId="23" fillId="2" borderId="0" xfId="0" applyFont="1" applyFill="1" applyAlignment="1">
      <alignment horizontal="left" vertical="center" wrapText="1"/>
    </xf>
    <xf numFmtId="0" fontId="23" fillId="2" borderId="51" xfId="0" applyFont="1" applyFill="1" applyBorder="1" applyAlignment="1">
      <alignment horizontal="left" vertical="center" wrapText="1"/>
    </xf>
    <xf numFmtId="0" fontId="39" fillId="0" borderId="9" xfId="2" applyFont="1" applyBorder="1" applyAlignment="1">
      <alignment horizontal="left" vertical="center" wrapText="1"/>
    </xf>
    <xf numFmtId="0" fontId="39" fillId="0" borderId="10" xfId="2" applyFont="1" applyBorder="1" applyAlignment="1">
      <alignment horizontal="left" vertical="center"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5" xfId="0" applyFont="1" applyFill="1" applyBorder="1" applyAlignment="1">
      <alignment horizontal="center" vertical="center"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5" xfId="0" applyFont="1" applyFill="1" applyBorder="1" applyAlignment="1">
      <alignment horizontal="center" vertical="top"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 fillId="0" borderId="46"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7" xfId="0" applyFont="1" applyBorder="1" applyAlignment="1">
      <alignment horizontal="left" vertical="top" wrapText="1"/>
    </xf>
    <xf numFmtId="0" fontId="3" fillId="0" borderId="36" xfId="0" applyFont="1" applyBorder="1" applyAlignment="1">
      <alignment horizontal="left" vertical="top" wrapText="1"/>
    </xf>
    <xf numFmtId="0" fontId="3" fillId="0" borderId="39" xfId="0" applyFont="1" applyBorder="1" applyAlignment="1">
      <alignment horizontal="left" vertical="top" wrapText="1"/>
    </xf>
    <xf numFmtId="0" fontId="3" fillId="2" borderId="62" xfId="0" applyFont="1" applyFill="1" applyBorder="1" applyAlignment="1">
      <alignment horizontal="right" vertical="center" wrapText="1"/>
    </xf>
    <xf numFmtId="0" fontId="3" fillId="2" borderId="36" xfId="0" applyFont="1" applyFill="1" applyBorder="1" applyAlignment="1">
      <alignment horizontal="right" vertical="center" wrapText="1"/>
    </xf>
    <xf numFmtId="0" fontId="3" fillId="0" borderId="73" xfId="0" applyFont="1" applyBorder="1" applyAlignment="1">
      <alignment horizontal="left" vertical="top" wrapText="1"/>
    </xf>
    <xf numFmtId="0" fontId="3" fillId="0" borderId="74" xfId="0" applyFont="1" applyBorder="1" applyAlignment="1">
      <alignment horizontal="left" vertical="top" wrapText="1"/>
    </xf>
    <xf numFmtId="0" fontId="3" fillId="0" borderId="75" xfId="0" applyFont="1" applyBorder="1" applyAlignment="1">
      <alignment horizontal="left" vertical="top" wrapText="1"/>
    </xf>
    <xf numFmtId="0" fontId="2" fillId="2" borderId="5" xfId="0" applyFont="1" applyFill="1" applyBorder="1" applyAlignment="1">
      <alignment horizontal="right" vertical="center" wrapText="1"/>
    </xf>
    <xf numFmtId="0" fontId="3" fillId="2" borderId="35" xfId="0" applyFont="1" applyFill="1" applyBorder="1" applyAlignment="1">
      <alignment horizontal="right" vertical="center" wrapText="1"/>
    </xf>
    <xf numFmtId="0" fontId="3" fillId="2" borderId="34" xfId="0" applyFont="1" applyFill="1" applyBorder="1" applyAlignment="1">
      <alignment horizontal="right" vertical="center" wrapText="1"/>
    </xf>
    <xf numFmtId="0" fontId="3" fillId="2" borderId="76" xfId="0" applyFont="1" applyFill="1" applyBorder="1" applyAlignment="1">
      <alignment horizontal="right" vertical="center" wrapText="1"/>
    </xf>
    <xf numFmtId="2" fontId="2" fillId="2" borderId="32" xfId="0" applyNumberFormat="1" applyFont="1" applyFill="1" applyBorder="1" applyAlignment="1">
      <alignment horizontal="left" vertical="top" wrapText="1"/>
    </xf>
    <xf numFmtId="2" fontId="2" fillId="2" borderId="4" xfId="0" applyNumberFormat="1" applyFont="1" applyFill="1" applyBorder="1" applyAlignment="1">
      <alignment horizontal="left" vertical="top" wrapText="1"/>
    </xf>
    <xf numFmtId="2" fontId="2" fillId="2" borderId="33" xfId="0" applyNumberFormat="1" applyFont="1" applyFill="1" applyBorder="1" applyAlignment="1">
      <alignment horizontal="left" vertical="top" wrapText="1"/>
    </xf>
    <xf numFmtId="2" fontId="2" fillId="2" borderId="3" xfId="0" applyNumberFormat="1" applyFont="1" applyFill="1" applyBorder="1" applyAlignment="1">
      <alignment horizontal="right" wrapText="1"/>
    </xf>
    <xf numFmtId="2" fontId="2" fillId="2" borderId="4" xfId="0" applyNumberFormat="1" applyFont="1" applyFill="1" applyBorder="1" applyAlignment="1">
      <alignment horizontal="right" wrapText="1"/>
    </xf>
    <xf numFmtId="2" fontId="2" fillId="2" borderId="5" xfId="0" applyNumberFormat="1" applyFont="1" applyFill="1" applyBorder="1" applyAlignment="1">
      <alignment horizontal="right" wrapText="1"/>
    </xf>
    <xf numFmtId="0" fontId="2" fillId="2" borderId="35" xfId="0" applyFont="1" applyFill="1" applyBorder="1" applyAlignment="1">
      <alignment horizontal="right" wrapText="1"/>
    </xf>
    <xf numFmtId="0" fontId="2" fillId="2" borderId="34" xfId="0" applyFont="1" applyFill="1" applyBorder="1" applyAlignment="1">
      <alignment horizontal="right" wrapText="1"/>
    </xf>
    <xf numFmtId="0" fontId="2" fillId="2" borderId="52" xfId="0" applyFont="1" applyFill="1" applyBorder="1" applyAlignment="1">
      <alignment horizontal="right" wrapText="1"/>
    </xf>
    <xf numFmtId="0" fontId="3" fillId="0" borderId="37" xfId="0" applyFont="1" applyBorder="1" applyAlignment="1">
      <alignment horizontal="left" vertical="center" wrapText="1"/>
    </xf>
    <xf numFmtId="0" fontId="3" fillId="0" borderId="36" xfId="0" applyFont="1" applyBorder="1" applyAlignment="1">
      <alignment horizontal="left" vertical="center" wrapText="1"/>
    </xf>
    <xf numFmtId="0" fontId="3" fillId="0" borderId="39" xfId="0" applyFont="1" applyBorder="1" applyAlignment="1">
      <alignment horizontal="left" vertical="center" wrapText="1"/>
    </xf>
    <xf numFmtId="164" fontId="2" fillId="2" borderId="5" xfId="0" applyNumberFormat="1" applyFont="1" applyFill="1" applyBorder="1" applyAlignment="1">
      <alignment horizontal="lef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3" fillId="0" borderId="36" xfId="0" applyFont="1" applyBorder="1" applyAlignment="1">
      <alignment vertical="top"/>
    </xf>
    <xf numFmtId="0" fontId="3" fillId="0" borderId="39" xfId="0" applyFont="1" applyBorder="1" applyAlignment="1">
      <alignment vertical="top"/>
    </xf>
    <xf numFmtId="2" fontId="2" fillId="2" borderId="33" xfId="0" applyNumberFormat="1" applyFont="1" applyFill="1" applyBorder="1" applyAlignment="1">
      <alignment horizontal="right" wrapText="1"/>
    </xf>
    <xf numFmtId="2" fontId="2" fillId="2" borderId="18" xfId="0" applyNumberFormat="1" applyFont="1" applyFill="1" applyBorder="1" applyAlignment="1">
      <alignment horizontal="left" vertical="top" wrapText="1"/>
    </xf>
    <xf numFmtId="0" fontId="2" fillId="2" borderId="33" xfId="0" applyFont="1" applyFill="1" applyBorder="1" applyAlignment="1">
      <alignment horizontal="right" vertical="center" wrapText="1"/>
    </xf>
    <xf numFmtId="0" fontId="3" fillId="0" borderId="40" xfId="0" applyFont="1" applyBorder="1" applyAlignment="1">
      <alignment horizontal="left" vertical="top" wrapText="1"/>
    </xf>
    <xf numFmtId="0" fontId="3" fillId="0" borderId="41" xfId="0" applyFont="1" applyBorder="1" applyAlignment="1">
      <alignment vertical="top"/>
    </xf>
    <xf numFmtId="0" fontId="3" fillId="0" borderId="42" xfId="0" applyFont="1" applyBorder="1" applyAlignment="1">
      <alignment vertical="top"/>
    </xf>
    <xf numFmtId="2" fontId="2" fillId="2" borderId="35" xfId="0" applyNumberFormat="1" applyFont="1" applyFill="1" applyBorder="1" applyAlignment="1">
      <alignment horizontal="right" wrapText="1"/>
    </xf>
    <xf numFmtId="2" fontId="2" fillId="2" borderId="34" xfId="0" applyNumberFormat="1" applyFont="1" applyFill="1" applyBorder="1" applyAlignment="1">
      <alignment horizontal="right" wrapText="1"/>
    </xf>
    <xf numFmtId="2" fontId="2" fillId="2" borderId="76" xfId="0" applyNumberFormat="1" applyFont="1" applyFill="1" applyBorder="1" applyAlignment="1">
      <alignment horizontal="right" wrapText="1"/>
    </xf>
    <xf numFmtId="0" fontId="2" fillId="2" borderId="30"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3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51" xfId="0" applyFont="1" applyFill="1" applyBorder="1" applyAlignment="1">
      <alignment horizontal="right" wrapText="1"/>
    </xf>
    <xf numFmtId="2" fontId="6" fillId="2" borderId="46" xfId="2" applyNumberFormat="1" applyFont="1" applyFill="1" applyBorder="1" applyAlignment="1">
      <alignment horizontal="left" vertical="top" wrapText="1"/>
    </xf>
    <xf numFmtId="2" fontId="6" fillId="2" borderId="1" xfId="2" applyNumberFormat="1" applyFont="1" applyFill="1" applyBorder="1" applyAlignment="1">
      <alignment horizontal="left" vertical="top" wrapText="1"/>
    </xf>
    <xf numFmtId="2" fontId="6" fillId="2" borderId="45" xfId="2" applyNumberFormat="1" applyFont="1" applyFill="1" applyBorder="1" applyAlignment="1">
      <alignment horizontal="left" vertical="top" wrapText="1"/>
    </xf>
    <xf numFmtId="0" fontId="2" fillId="0" borderId="3" xfId="2" applyFont="1" applyBorder="1" applyAlignment="1">
      <alignment horizontal="right" vertical="center" wrapText="1"/>
    </xf>
    <xf numFmtId="0" fontId="2" fillId="0" borderId="4" xfId="2" applyFont="1" applyBorder="1" applyAlignment="1">
      <alignment horizontal="right" vertical="center" wrapText="1"/>
    </xf>
    <xf numFmtId="0" fontId="2" fillId="0" borderId="5" xfId="2" applyFont="1" applyBorder="1" applyAlignment="1">
      <alignment horizontal="right" vertical="center" wrapText="1"/>
    </xf>
    <xf numFmtId="0" fontId="3" fillId="2" borderId="2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2" fillId="2" borderId="23" xfId="2" applyFont="1" applyFill="1" applyBorder="1" applyAlignment="1">
      <alignment horizontal="center" vertical="center" wrapText="1"/>
    </xf>
    <xf numFmtId="0" fontId="32" fillId="2" borderId="7"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32" fillId="2" borderId="28" xfId="2" applyFont="1" applyFill="1" applyBorder="1" applyAlignment="1">
      <alignment horizontal="center" vertical="center" wrapText="1"/>
    </xf>
    <xf numFmtId="0" fontId="6" fillId="2" borderId="3" xfId="2" applyFont="1" applyFill="1" applyBorder="1" applyAlignment="1">
      <alignment horizontal="right" vertical="center" wrapText="1"/>
    </xf>
    <xf numFmtId="0" fontId="6" fillId="2" borderId="4" xfId="2" applyFont="1" applyFill="1" applyBorder="1" applyAlignment="1">
      <alignment horizontal="right" vertical="center" wrapText="1"/>
    </xf>
    <xf numFmtId="0" fontId="6" fillId="2" borderId="5" xfId="2" applyFont="1" applyFill="1" applyBorder="1" applyAlignment="1">
      <alignment horizontal="right" vertical="center" wrapText="1"/>
    </xf>
    <xf numFmtId="2" fontId="2" fillId="2" borderId="35" xfId="2" applyNumberFormat="1" applyFont="1" applyFill="1" applyBorder="1" applyAlignment="1">
      <alignment horizontal="right" vertical="center" wrapText="1"/>
    </xf>
    <xf numFmtId="2" fontId="2" fillId="2" borderId="34" xfId="2" applyNumberFormat="1" applyFont="1" applyFill="1" applyBorder="1" applyAlignment="1">
      <alignment horizontal="right" vertical="center" wrapText="1"/>
    </xf>
    <xf numFmtId="1" fontId="32" fillId="2" borderId="66" xfId="2" applyNumberFormat="1" applyFont="1" applyFill="1" applyBorder="1" applyAlignment="1">
      <alignment horizontal="center" vertical="center" wrapText="1"/>
    </xf>
    <xf numFmtId="1" fontId="32" fillId="2" borderId="40" xfId="2" applyNumberFormat="1" applyFont="1" applyFill="1" applyBorder="1" applyAlignment="1">
      <alignment horizontal="center" vertical="center" wrapText="1"/>
    </xf>
    <xf numFmtId="0" fontId="3" fillId="0" borderId="9" xfId="2" applyFont="1" applyBorder="1" applyAlignment="1">
      <alignment horizontal="left" vertical="center" wrapText="1"/>
    </xf>
    <xf numFmtId="0" fontId="3" fillId="0" borderId="10" xfId="2" applyFont="1" applyBorder="1" applyAlignment="1">
      <alignment horizontal="left" vertical="center" wrapText="1"/>
    </xf>
    <xf numFmtId="0" fontId="3" fillId="0" borderId="12" xfId="2" applyFont="1" applyBorder="1" applyAlignment="1">
      <alignment horizontal="left" vertical="center" wrapText="1"/>
    </xf>
    <xf numFmtId="0" fontId="3" fillId="0" borderId="13" xfId="2" applyFont="1" applyBorder="1" applyAlignment="1">
      <alignment horizontal="left" vertical="center" wrapText="1"/>
    </xf>
    <xf numFmtId="0" fontId="2" fillId="2" borderId="3" xfId="2" applyFont="1" applyFill="1" applyBorder="1" applyAlignment="1">
      <alignment horizontal="right" vertical="center" wrapText="1"/>
    </xf>
    <xf numFmtId="0" fontId="3" fillId="2" borderId="4" xfId="2" applyFont="1" applyFill="1" applyBorder="1" applyAlignment="1">
      <alignment horizontal="right" vertical="center" wrapText="1"/>
    </xf>
    <xf numFmtId="0" fontId="3" fillId="2" borderId="5" xfId="2" applyFont="1" applyFill="1" applyBorder="1" applyAlignment="1">
      <alignment horizontal="right" vertical="center" wrapText="1"/>
    </xf>
    <xf numFmtId="0" fontId="2" fillId="2" borderId="4" xfId="2" applyFont="1" applyFill="1" applyBorder="1" applyAlignment="1">
      <alignment horizontal="right" vertical="center" wrapText="1"/>
    </xf>
    <xf numFmtId="0" fontId="2" fillId="2" borderId="5" xfId="2" applyFont="1" applyFill="1" applyBorder="1" applyAlignment="1">
      <alignment horizontal="right" vertical="center" wrapText="1"/>
    </xf>
    <xf numFmtId="2" fontId="2" fillId="2" borderId="3" xfId="2" applyNumberFormat="1" applyFont="1" applyFill="1" applyBorder="1" applyAlignment="1">
      <alignment horizontal="right" vertical="center" wrapText="1"/>
    </xf>
    <xf numFmtId="2" fontId="2" fillId="2" borderId="4" xfId="2" applyNumberFormat="1" applyFont="1" applyFill="1" applyBorder="1" applyAlignment="1">
      <alignment horizontal="right" vertical="center" wrapText="1"/>
    </xf>
    <xf numFmtId="2" fontId="2" fillId="2" borderId="5" xfId="2" applyNumberFormat="1" applyFont="1" applyFill="1" applyBorder="1" applyAlignment="1">
      <alignment horizontal="right" vertical="center" wrapText="1"/>
    </xf>
    <xf numFmtId="0" fontId="2" fillId="2" borderId="55" xfId="2" applyFont="1" applyFill="1" applyBorder="1" applyAlignment="1">
      <alignment horizontal="left" vertical="top" wrapText="1"/>
    </xf>
    <xf numFmtId="0" fontId="2" fillId="2" borderId="1" xfId="2" applyFont="1" applyFill="1" applyBorder="1" applyAlignment="1">
      <alignment horizontal="left" vertical="top" wrapText="1"/>
    </xf>
    <xf numFmtId="164" fontId="2" fillId="2" borderId="2" xfId="2" applyNumberFormat="1" applyFont="1" applyFill="1" applyBorder="1" applyAlignment="1">
      <alignment horizontal="left" vertical="top" wrapText="1"/>
    </xf>
    <xf numFmtId="0" fontId="45" fillId="2" borderId="3" xfId="2" applyFont="1" applyFill="1" applyBorder="1" applyAlignment="1">
      <alignment horizontal="center" vertical="center" wrapText="1"/>
    </xf>
    <xf numFmtId="0" fontId="45" fillId="2" borderId="4" xfId="2" applyFont="1" applyFill="1" applyBorder="1" applyAlignment="1">
      <alignment horizontal="center" vertical="center" wrapText="1"/>
    </xf>
    <xf numFmtId="164" fontId="45" fillId="2" borderId="5" xfId="2" applyNumberFormat="1" applyFont="1" applyFill="1" applyBorder="1" applyAlignment="1">
      <alignment horizontal="center" vertical="center" wrapText="1"/>
    </xf>
    <xf numFmtId="0" fontId="45" fillId="2" borderId="5" xfId="2" applyFont="1" applyFill="1" applyBorder="1" applyAlignment="1">
      <alignment horizontal="center" vertical="center" wrapText="1"/>
    </xf>
    <xf numFmtId="0" fontId="2" fillId="2" borderId="0" xfId="2" applyFont="1" applyFill="1" applyAlignment="1">
      <alignment horizontal="left" vertical="center" wrapText="1"/>
    </xf>
    <xf numFmtId="0" fontId="2" fillId="2" borderId="51" xfId="2" applyFont="1" applyFill="1" applyBorder="1" applyAlignment="1">
      <alignment horizontal="left" vertical="center" wrapText="1"/>
    </xf>
    <xf numFmtId="0" fontId="3" fillId="0" borderId="15" xfId="2" applyFont="1" applyBorder="1" applyAlignment="1">
      <alignment horizontal="left" vertical="center" wrapText="1"/>
    </xf>
    <xf numFmtId="0" fontId="3" fillId="0" borderId="15" xfId="2" applyFont="1" applyBorder="1" applyAlignment="1">
      <alignment vertical="center" wrapText="1"/>
    </xf>
    <xf numFmtId="0" fontId="3" fillId="0" borderId="16" xfId="2" applyFont="1" applyBorder="1" applyAlignment="1">
      <alignment vertical="center" wrapText="1"/>
    </xf>
    <xf numFmtId="2" fontId="2" fillId="0" borderId="35" xfId="0" applyNumberFormat="1" applyFont="1" applyBorder="1" applyAlignment="1">
      <alignment horizontal="right" wrapText="1"/>
    </xf>
    <xf numFmtId="2" fontId="2" fillId="0" borderId="34" xfId="0" applyNumberFormat="1" applyFont="1" applyBorder="1" applyAlignment="1">
      <alignment horizontal="right" wrapText="1"/>
    </xf>
    <xf numFmtId="2" fontId="2" fillId="2" borderId="3" xfId="0" applyNumberFormat="1" applyFont="1" applyFill="1" applyBorder="1" applyAlignment="1">
      <alignment horizontal="right" vertical="center" wrapText="1"/>
    </xf>
    <xf numFmtId="2" fontId="2" fillId="2" borderId="4" xfId="0" applyNumberFormat="1" applyFont="1" applyFill="1" applyBorder="1" applyAlignment="1">
      <alignment horizontal="right" vertical="center" wrapText="1"/>
    </xf>
    <xf numFmtId="2" fontId="2" fillId="2" borderId="5" xfId="0" applyNumberFormat="1" applyFont="1" applyFill="1" applyBorder="1" applyAlignment="1">
      <alignment horizontal="right" vertical="center" wrapText="1"/>
    </xf>
    <xf numFmtId="0" fontId="45"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0" fontId="45" fillId="2" borderId="5" xfId="0" applyFont="1" applyFill="1" applyBorder="1" applyAlignment="1">
      <alignment horizontal="left"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164" fontId="45" fillId="2" borderId="5" xfId="0" applyNumberFormat="1" applyFont="1" applyFill="1" applyBorder="1" applyAlignment="1">
      <alignment horizontal="center" vertical="center" wrapText="1"/>
    </xf>
    <xf numFmtId="0" fontId="45" fillId="2" borderId="5" xfId="0" applyFont="1" applyFill="1" applyBorder="1" applyAlignment="1">
      <alignment horizontal="center" vertical="center" wrapText="1"/>
    </xf>
    <xf numFmtId="0" fontId="23" fillId="2" borderId="55" xfId="2" applyFont="1" applyFill="1" applyBorder="1" applyAlignment="1">
      <alignment horizontal="left" vertical="center" wrapText="1"/>
    </xf>
    <xf numFmtId="0" fontId="23" fillId="2" borderId="1" xfId="2" applyFont="1" applyFill="1" applyBorder="1" applyAlignment="1">
      <alignment horizontal="left" vertical="center" wrapText="1"/>
    </xf>
    <xf numFmtId="164" fontId="23" fillId="2" borderId="2" xfId="2"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2" borderId="33" xfId="0" applyFont="1" applyFill="1" applyBorder="1" applyAlignment="1">
      <alignment horizontal="right" wrapText="1"/>
    </xf>
    <xf numFmtId="0" fontId="2" fillId="2" borderId="21" xfId="0" applyFont="1" applyFill="1" applyBorder="1" applyAlignment="1">
      <alignment horizontal="right" vertical="center" wrapText="1"/>
    </xf>
    <xf numFmtId="0" fontId="2" fillId="2" borderId="59" xfId="0" applyFont="1" applyFill="1" applyBorder="1" applyAlignment="1">
      <alignment horizontal="right" vertical="center" wrapText="1"/>
    </xf>
    <xf numFmtId="2" fontId="6" fillId="2" borderId="56" xfId="0" applyNumberFormat="1" applyFont="1" applyFill="1" applyBorder="1" applyAlignment="1">
      <alignment horizontal="left" vertical="center" wrapText="1"/>
    </xf>
    <xf numFmtId="2" fontId="6" fillId="2" borderId="21" xfId="0" applyNumberFormat="1" applyFont="1" applyFill="1" applyBorder="1" applyAlignment="1">
      <alignment horizontal="left" vertical="center" wrapText="1"/>
    </xf>
    <xf numFmtId="2" fontId="6" fillId="2" borderId="59" xfId="0" applyNumberFormat="1" applyFont="1" applyFill="1" applyBorder="1" applyAlignment="1">
      <alignment horizontal="left" vertical="center" wrapText="1"/>
    </xf>
    <xf numFmtId="2" fontId="6" fillId="2" borderId="3" xfId="0" applyNumberFormat="1" applyFont="1" applyFill="1" applyBorder="1" applyAlignment="1">
      <alignment horizontal="center" vertical="center" wrapText="1"/>
    </xf>
    <xf numFmtId="2" fontId="6" fillId="2" borderId="4" xfId="0" applyNumberFormat="1" applyFont="1" applyFill="1" applyBorder="1" applyAlignment="1">
      <alignment horizontal="center" vertical="center" wrapText="1"/>
    </xf>
    <xf numFmtId="2" fontId="6" fillId="2" borderId="5" xfId="0" applyNumberFormat="1" applyFont="1" applyFill="1" applyBorder="1" applyAlignment="1">
      <alignment horizontal="center" vertical="center" wrapText="1"/>
    </xf>
    <xf numFmtId="0" fontId="2" fillId="2" borderId="34" xfId="0" applyFont="1" applyFill="1" applyBorder="1" applyAlignment="1">
      <alignment horizontal="right" vertical="center" wrapText="1"/>
    </xf>
    <xf numFmtId="0" fontId="2" fillId="2" borderId="52" xfId="0"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2" borderId="27" xfId="0" applyFont="1" applyFill="1" applyBorder="1" applyAlignment="1">
      <alignment horizontal="right" vertical="center" wrapText="1"/>
    </xf>
    <xf numFmtId="0" fontId="2" fillId="2" borderId="47" xfId="0" applyFont="1" applyFill="1" applyBorder="1" applyAlignment="1">
      <alignment horizontal="right" vertical="center" wrapText="1"/>
    </xf>
    <xf numFmtId="2" fontId="2" fillId="2" borderId="35" xfId="0" applyNumberFormat="1" applyFont="1" applyFill="1" applyBorder="1" applyAlignment="1">
      <alignment horizontal="right" vertical="center" wrapText="1"/>
    </xf>
    <xf numFmtId="2" fontId="2" fillId="2" borderId="34" xfId="0" applyNumberFormat="1" applyFont="1" applyFill="1" applyBorder="1" applyAlignment="1">
      <alignment horizontal="right" vertical="center" wrapText="1"/>
    </xf>
    <xf numFmtId="2" fontId="2" fillId="2" borderId="52" xfId="0" applyNumberFormat="1" applyFont="1" applyFill="1" applyBorder="1" applyAlignment="1">
      <alignment horizontal="right" vertical="center" wrapText="1"/>
    </xf>
    <xf numFmtId="0" fontId="2" fillId="2" borderId="55" xfId="0" applyFont="1" applyFill="1" applyBorder="1" applyAlignment="1">
      <alignment horizontal="left" vertical="center" wrapText="1"/>
    </xf>
    <xf numFmtId="0" fontId="2" fillId="2" borderId="1" xfId="0" applyFont="1" applyFill="1" applyBorder="1" applyAlignment="1">
      <alignment horizontal="left" vertical="center" wrapText="1"/>
    </xf>
    <xf numFmtId="164" fontId="2" fillId="2" borderId="2" xfId="0" applyNumberFormat="1" applyFont="1" applyFill="1" applyBorder="1" applyAlignment="1">
      <alignment horizontal="left" vertical="center" wrapText="1"/>
    </xf>
    <xf numFmtId="0" fontId="37" fillId="2" borderId="3" xfId="2" applyFont="1" applyFill="1" applyBorder="1" applyAlignment="1">
      <alignment horizontal="center" vertical="center" wrapText="1"/>
    </xf>
    <xf numFmtId="0" fontId="37" fillId="2" borderId="4" xfId="2" applyFont="1" applyFill="1" applyBorder="1" applyAlignment="1">
      <alignment horizontal="center" vertical="center" wrapText="1"/>
    </xf>
    <xf numFmtId="164" fontId="37" fillId="2" borderId="5" xfId="2" applyNumberFormat="1"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54" fillId="2" borderId="56" xfId="0" applyFont="1" applyFill="1" applyBorder="1" applyAlignment="1">
      <alignment horizontal="right" vertical="center" wrapText="1"/>
    </xf>
    <xf numFmtId="0" fontId="54" fillId="2" borderId="21" xfId="0" applyFont="1" applyFill="1" applyBorder="1" applyAlignment="1">
      <alignment horizontal="right" vertical="center" wrapText="1"/>
    </xf>
    <xf numFmtId="0" fontId="23" fillId="2" borderId="17" xfId="0" applyFont="1" applyFill="1" applyBorder="1" applyAlignment="1">
      <alignment horizontal="right" vertical="center" wrapText="1"/>
    </xf>
    <xf numFmtId="0" fontId="23" fillId="2" borderId="18" xfId="0" applyFont="1" applyFill="1" applyBorder="1" applyAlignment="1">
      <alignment horizontal="right" vertical="center" wrapText="1"/>
    </xf>
    <xf numFmtId="0" fontId="23" fillId="2" borderId="29" xfId="0" applyFont="1" applyFill="1" applyBorder="1" applyAlignment="1">
      <alignment horizontal="right" vertical="center" wrapText="1"/>
    </xf>
    <xf numFmtId="2" fontId="23" fillId="2" borderId="35" xfId="0" applyNumberFormat="1" applyFont="1" applyFill="1" applyBorder="1" applyAlignment="1">
      <alignment horizontal="right" wrapText="1"/>
    </xf>
    <xf numFmtId="2" fontId="23" fillId="2" borderId="34" xfId="0" applyNumberFormat="1" applyFont="1" applyFill="1" applyBorder="1" applyAlignment="1">
      <alignment horizontal="right" wrapText="1"/>
    </xf>
    <xf numFmtId="2" fontId="23" fillId="2" borderId="56" xfId="0" applyNumberFormat="1" applyFont="1" applyFill="1" applyBorder="1" applyAlignment="1">
      <alignment horizontal="left" vertical="center" wrapText="1"/>
    </xf>
    <xf numFmtId="2" fontId="23" fillId="2" borderId="21" xfId="0" applyNumberFormat="1" applyFont="1" applyFill="1" applyBorder="1" applyAlignment="1">
      <alignment horizontal="left" vertical="center" wrapText="1"/>
    </xf>
    <xf numFmtId="2" fontId="23" fillId="2" borderId="59" xfId="0" applyNumberFormat="1" applyFont="1" applyFill="1" applyBorder="1" applyAlignment="1">
      <alignment horizontal="left" vertical="center" wrapText="1"/>
    </xf>
    <xf numFmtId="2" fontId="23" fillId="2" borderId="35" xfId="0" applyNumberFormat="1" applyFont="1" applyFill="1" applyBorder="1" applyAlignment="1">
      <alignment horizontal="right" vertical="center" wrapText="1"/>
    </xf>
    <xf numFmtId="2" fontId="23" fillId="2" borderId="34" xfId="0" applyNumberFormat="1" applyFont="1" applyFill="1" applyBorder="1" applyAlignment="1">
      <alignment horizontal="right" vertical="center" wrapText="1"/>
    </xf>
    <xf numFmtId="2" fontId="23" fillId="2" borderId="52" xfId="0" applyNumberFormat="1" applyFont="1" applyFill="1" applyBorder="1" applyAlignment="1">
      <alignment horizontal="right" vertical="center" wrapText="1"/>
    </xf>
    <xf numFmtId="0" fontId="55" fillId="2" borderId="46" xfId="0" applyFont="1" applyFill="1" applyBorder="1" applyAlignment="1">
      <alignment vertical="center" wrapText="1"/>
    </xf>
    <xf numFmtId="0" fontId="55" fillId="2" borderId="1" xfId="0" applyFont="1" applyFill="1" applyBorder="1" applyAlignment="1">
      <alignment vertical="center" wrapText="1"/>
    </xf>
    <xf numFmtId="0" fontId="55" fillId="2" borderId="2" xfId="0" applyFont="1" applyFill="1" applyBorder="1" applyAlignment="1">
      <alignment vertical="center" wrapText="1"/>
    </xf>
    <xf numFmtId="0" fontId="39" fillId="0" borderId="9" xfId="0" applyFont="1" applyBorder="1" applyAlignment="1">
      <alignment horizontal="left" vertical="center" wrapText="1"/>
    </xf>
    <xf numFmtId="0" fontId="39" fillId="0" borderId="10" xfId="0" applyFont="1" applyBorder="1" applyAlignment="1">
      <alignment horizontal="left" vertical="center" wrapText="1"/>
    </xf>
    <xf numFmtId="0" fontId="39" fillId="0" borderId="12" xfId="0" applyFont="1" applyBorder="1" applyAlignment="1">
      <alignment horizontal="left" vertical="center" wrapText="1"/>
    </xf>
    <xf numFmtId="0" fontId="39" fillId="0" borderId="13" xfId="0" applyFont="1" applyBorder="1" applyAlignment="1">
      <alignment horizontal="left" vertical="center" wrapText="1"/>
    </xf>
    <xf numFmtId="0" fontId="23" fillId="2" borderId="34" xfId="0" applyFont="1" applyFill="1" applyBorder="1" applyAlignment="1">
      <alignment horizontal="right" vertical="center" wrapText="1"/>
    </xf>
    <xf numFmtId="0" fontId="39" fillId="2" borderId="34" xfId="0" applyFont="1" applyFill="1" applyBorder="1" applyAlignment="1">
      <alignment horizontal="right" vertical="center" wrapText="1"/>
    </xf>
    <xf numFmtId="0" fontId="39" fillId="2" borderId="52" xfId="0" applyFont="1" applyFill="1" applyBorder="1" applyAlignment="1">
      <alignment horizontal="right" vertical="center" wrapText="1"/>
    </xf>
    <xf numFmtId="0" fontId="23" fillId="2" borderId="35" xfId="0" applyFont="1" applyFill="1" applyBorder="1" applyAlignment="1">
      <alignment horizontal="right" vertical="center" wrapText="1"/>
    </xf>
    <xf numFmtId="0" fontId="23" fillId="2" borderId="52" xfId="0" applyFont="1" applyFill="1" applyBorder="1" applyAlignment="1">
      <alignment horizontal="right" vertical="center" wrapText="1"/>
    </xf>
    <xf numFmtId="0" fontId="23" fillId="2" borderId="30" xfId="0" applyFont="1" applyFill="1" applyBorder="1" applyAlignment="1">
      <alignment horizontal="right" vertical="center" wrapText="1"/>
    </xf>
    <xf numFmtId="0" fontId="23" fillId="2" borderId="0" xfId="0" applyFont="1" applyFill="1" applyAlignment="1">
      <alignment horizontal="right" vertical="center" wrapText="1"/>
    </xf>
    <xf numFmtId="0" fontId="23" fillId="2" borderId="55" xfId="0" applyFont="1" applyFill="1" applyBorder="1" applyAlignment="1">
      <alignment horizontal="left" vertical="center" wrapText="1"/>
    </xf>
    <xf numFmtId="0" fontId="23" fillId="2" borderId="1" xfId="0" applyFont="1" applyFill="1" applyBorder="1" applyAlignment="1">
      <alignment horizontal="left" vertical="center" wrapText="1"/>
    </xf>
    <xf numFmtId="164" fontId="23" fillId="2" borderId="2" xfId="0" applyNumberFormat="1" applyFont="1" applyFill="1" applyBorder="1" applyAlignment="1">
      <alignment horizontal="left" vertical="center" wrapText="1"/>
    </xf>
    <xf numFmtId="0" fontId="53" fillId="2" borderId="3"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39" fillId="0" borderId="15" xfId="0" applyFont="1" applyBorder="1" applyAlignment="1">
      <alignment horizontal="left" vertical="center" wrapText="1"/>
    </xf>
    <xf numFmtId="0" fontId="39" fillId="0" borderId="15" xfId="0" applyFont="1" applyBorder="1" applyAlignment="1">
      <alignment vertical="center"/>
    </xf>
    <xf numFmtId="0" fontId="39" fillId="0" borderId="16" xfId="0" applyFont="1" applyBorder="1" applyAlignment="1">
      <alignment vertical="center"/>
    </xf>
    <xf numFmtId="2" fontId="45" fillId="2" borderId="56" xfId="0" applyNumberFormat="1" applyFont="1" applyFill="1" applyBorder="1" applyAlignment="1">
      <alignment horizontal="left" vertical="center" wrapText="1"/>
    </xf>
    <xf numFmtId="2" fontId="45" fillId="2" borderId="21" xfId="0" applyNumberFormat="1" applyFont="1" applyFill="1" applyBorder="1" applyAlignment="1">
      <alignment horizontal="left" vertical="center" wrapText="1"/>
    </xf>
    <xf numFmtId="2" fontId="45" fillId="2" borderId="59" xfId="0" applyNumberFormat="1" applyFont="1" applyFill="1" applyBorder="1" applyAlignment="1">
      <alignment horizontal="left" vertical="center" wrapText="1"/>
    </xf>
    <xf numFmtId="2" fontId="45" fillId="2" borderId="3" xfId="0" applyNumberFormat="1" applyFont="1" applyFill="1" applyBorder="1" applyAlignment="1">
      <alignment horizontal="right" vertical="center" wrapText="1"/>
    </xf>
    <xf numFmtId="2" fontId="45" fillId="2" borderId="4" xfId="0" applyNumberFormat="1" applyFont="1" applyFill="1" applyBorder="1" applyAlignment="1">
      <alignment horizontal="right" vertical="center" wrapText="1"/>
    </xf>
    <xf numFmtId="2" fontId="45" fillId="2" borderId="5" xfId="0" applyNumberFormat="1" applyFont="1" applyFill="1" applyBorder="1" applyAlignment="1">
      <alignment horizontal="right" vertical="center" wrapText="1"/>
    </xf>
    <xf numFmtId="0" fontId="6" fillId="2" borderId="32"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2" fontId="70" fillId="2" borderId="56" xfId="0" applyNumberFormat="1" applyFont="1" applyFill="1" applyBorder="1" applyAlignment="1">
      <alignment horizontal="left" vertical="center" wrapText="1"/>
    </xf>
    <xf numFmtId="2" fontId="70" fillId="2" borderId="21" xfId="0" applyNumberFormat="1" applyFont="1" applyFill="1" applyBorder="1" applyAlignment="1">
      <alignment horizontal="left" vertical="center" wrapText="1"/>
    </xf>
    <xf numFmtId="2" fontId="70" fillId="2" borderId="59" xfId="0" applyNumberFormat="1" applyFont="1" applyFill="1" applyBorder="1" applyAlignment="1">
      <alignment horizontal="left" vertical="center" wrapText="1"/>
    </xf>
    <xf numFmtId="2" fontId="70" fillId="2" borderId="35" xfId="0" applyNumberFormat="1" applyFont="1" applyFill="1" applyBorder="1" applyAlignment="1">
      <alignment horizontal="center" vertical="center" wrapText="1"/>
    </xf>
    <xf numFmtId="2" fontId="70" fillId="2" borderId="34" xfId="0" applyNumberFormat="1" applyFont="1" applyFill="1" applyBorder="1" applyAlignment="1">
      <alignment horizontal="center" vertical="center" wrapText="1"/>
    </xf>
    <xf numFmtId="2" fontId="70" fillId="2" borderId="52" xfId="0" applyNumberFormat="1" applyFont="1" applyFill="1" applyBorder="1" applyAlignment="1">
      <alignment horizontal="center" vertical="center" wrapText="1"/>
    </xf>
    <xf numFmtId="2" fontId="70" fillId="2" borderId="32" xfId="0" applyNumberFormat="1" applyFont="1" applyFill="1" applyBorder="1" applyAlignment="1">
      <alignment horizontal="left" vertical="center" wrapText="1"/>
    </xf>
    <xf numFmtId="2" fontId="70" fillId="2" borderId="4" xfId="0" applyNumberFormat="1" applyFont="1" applyFill="1" applyBorder="1" applyAlignment="1">
      <alignment horizontal="left" vertical="center" wrapText="1"/>
    </xf>
    <xf numFmtId="2" fontId="70" fillId="2" borderId="33" xfId="0" applyNumberFormat="1" applyFont="1" applyFill="1" applyBorder="1" applyAlignment="1">
      <alignment horizontal="left" vertical="center" wrapText="1"/>
    </xf>
    <xf numFmtId="2" fontId="70" fillId="2" borderId="19" xfId="0" applyNumberFormat="1" applyFont="1" applyFill="1" applyBorder="1" applyAlignment="1">
      <alignment horizontal="left" vertical="center" wrapText="1"/>
    </xf>
    <xf numFmtId="2" fontId="70" fillId="2" borderId="49" xfId="0" applyNumberFormat="1" applyFont="1" applyFill="1" applyBorder="1" applyAlignment="1">
      <alignment horizontal="center" vertical="center" wrapText="1"/>
    </xf>
    <xf numFmtId="2" fontId="70" fillId="2" borderId="60" xfId="0" applyNumberFormat="1" applyFont="1" applyFill="1" applyBorder="1" applyAlignment="1">
      <alignment horizontal="center" vertical="center" wrapText="1"/>
    </xf>
    <xf numFmtId="0" fontId="70" fillId="2" borderId="3" xfId="0" applyFont="1" applyFill="1" applyBorder="1" applyAlignment="1">
      <alignment horizontal="center" vertical="center" wrapText="1"/>
    </xf>
    <xf numFmtId="0" fontId="70" fillId="2" borderId="4" xfId="0" applyFont="1" applyFill="1" applyBorder="1" applyAlignment="1">
      <alignment horizontal="center" vertical="center" wrapText="1"/>
    </xf>
    <xf numFmtId="0" fontId="70" fillId="2" borderId="5"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9" fillId="2" borderId="49" xfId="0" applyFont="1" applyFill="1" applyBorder="1" applyAlignment="1">
      <alignment horizontal="right" vertical="center" wrapText="1"/>
    </xf>
    <xf numFmtId="0" fontId="9" fillId="2" borderId="60" xfId="0" applyFont="1" applyFill="1" applyBorder="1" applyAlignment="1">
      <alignment horizontal="right" vertical="center" wrapText="1"/>
    </xf>
    <xf numFmtId="0" fontId="9" fillId="2" borderId="77" xfId="0" applyFont="1" applyFill="1" applyBorder="1" applyAlignment="1">
      <alignment horizontal="right" vertical="center" wrapText="1"/>
    </xf>
    <xf numFmtId="2" fontId="70" fillId="2" borderId="3" xfId="0" applyNumberFormat="1" applyFont="1" applyFill="1" applyBorder="1" applyAlignment="1">
      <alignment horizontal="center" vertical="center" wrapText="1"/>
    </xf>
    <xf numFmtId="2" fontId="70" fillId="2" borderId="4" xfId="0" applyNumberFormat="1"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9" xfId="0" applyNumberFormat="1"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2" fontId="2" fillId="2" borderId="12" xfId="0" applyNumberFormat="1" applyFont="1" applyFill="1" applyBorder="1" applyAlignment="1">
      <alignment horizontal="left" vertical="center" wrapText="1"/>
    </xf>
    <xf numFmtId="2" fontId="70" fillId="2" borderId="27" xfId="0" applyNumberFormat="1" applyFont="1" applyFill="1" applyBorder="1" applyAlignment="1">
      <alignment horizontal="center" vertical="center" wrapText="1"/>
    </xf>
    <xf numFmtId="2" fontId="70" fillId="2" borderId="21" xfId="0" applyNumberFormat="1" applyFont="1" applyFill="1" applyBorder="1" applyAlignment="1">
      <alignment horizontal="center" vertical="center" wrapText="1"/>
    </xf>
    <xf numFmtId="2" fontId="70" fillId="2" borderId="47" xfId="0" applyNumberFormat="1" applyFont="1" applyFill="1" applyBorder="1" applyAlignment="1">
      <alignment horizontal="center" vertical="center" wrapText="1"/>
    </xf>
    <xf numFmtId="2" fontId="2" fillId="2" borderId="15" xfId="0" applyNumberFormat="1" applyFont="1" applyFill="1" applyBorder="1" applyAlignment="1">
      <alignment horizontal="left" vertical="center" wrapText="1"/>
    </xf>
    <xf numFmtId="2" fontId="2" fillId="2" borderId="32" xfId="0" applyNumberFormat="1" applyFont="1" applyFill="1" applyBorder="1" applyAlignment="1">
      <alignment horizontal="left" vertical="center" wrapText="1"/>
    </xf>
    <xf numFmtId="2" fontId="2" fillId="2" borderId="4" xfId="0" applyNumberFormat="1" applyFont="1" applyFill="1" applyBorder="1" applyAlignment="1">
      <alignment horizontal="left" vertical="center" wrapText="1"/>
    </xf>
    <xf numFmtId="2" fontId="2" fillId="2" borderId="33" xfId="0" applyNumberFormat="1" applyFont="1" applyFill="1" applyBorder="1" applyAlignment="1">
      <alignment horizontal="left" vertical="center" wrapText="1"/>
    </xf>
    <xf numFmtId="2" fontId="2" fillId="2" borderId="56" xfId="0" applyNumberFormat="1" applyFont="1" applyFill="1" applyBorder="1" applyAlignment="1">
      <alignment horizontal="left" vertical="center" wrapText="1"/>
    </xf>
    <xf numFmtId="2" fontId="2" fillId="2" borderId="21" xfId="0" applyNumberFormat="1" applyFont="1" applyFill="1" applyBorder="1" applyAlignment="1">
      <alignment horizontal="left" vertical="center" wrapText="1"/>
    </xf>
    <xf numFmtId="2" fontId="2" fillId="2" borderId="59" xfId="0" applyNumberFormat="1" applyFont="1" applyFill="1" applyBorder="1" applyAlignment="1">
      <alignment horizontal="left" vertical="center" wrapText="1"/>
    </xf>
    <xf numFmtId="2" fontId="2" fillId="2" borderId="3"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2" fontId="2" fillId="2" borderId="35" xfId="0" applyNumberFormat="1" applyFont="1" applyFill="1" applyBorder="1" applyAlignment="1">
      <alignment horizontal="center" vertical="center" wrapText="1"/>
    </xf>
    <xf numFmtId="2" fontId="2" fillId="2" borderId="34" xfId="0" applyNumberFormat="1" applyFont="1" applyFill="1" applyBorder="1" applyAlignment="1">
      <alignment horizontal="center" vertical="center" wrapText="1"/>
    </xf>
    <xf numFmtId="2" fontId="2" fillId="2" borderId="52" xfId="0" applyNumberFormat="1" applyFont="1" applyFill="1" applyBorder="1" applyAlignment="1">
      <alignment horizontal="center" vertical="center" wrapText="1"/>
    </xf>
    <xf numFmtId="0" fontId="6" fillId="2" borderId="35" xfId="0" applyFont="1" applyFill="1" applyBorder="1" applyAlignment="1">
      <alignment horizontal="right" vertical="center" wrapText="1"/>
    </xf>
    <xf numFmtId="0" fontId="6" fillId="2" borderId="34" xfId="0" applyFont="1" applyFill="1" applyBorder="1" applyAlignment="1">
      <alignment horizontal="right" vertical="center" wrapText="1"/>
    </xf>
    <xf numFmtId="0" fontId="6" fillId="2" borderId="52" xfId="0" applyFont="1" applyFill="1" applyBorder="1" applyAlignment="1">
      <alignment horizontal="right" vertical="center" wrapText="1"/>
    </xf>
    <xf numFmtId="0" fontId="6" fillId="2" borderId="30" xfId="0" applyFont="1" applyFill="1" applyBorder="1" applyAlignment="1">
      <alignment horizontal="right" vertical="center" wrapText="1"/>
    </xf>
    <xf numFmtId="0" fontId="6" fillId="2" borderId="0" xfId="0" applyFont="1" applyFill="1" applyAlignment="1">
      <alignment horizontal="right" vertical="center" wrapText="1"/>
    </xf>
    <xf numFmtId="2" fontId="70" fillId="2" borderId="5" xfId="0" applyNumberFormat="1" applyFont="1" applyFill="1" applyBorder="1" applyAlignment="1">
      <alignment horizontal="center" vertical="center" wrapText="1"/>
    </xf>
    <xf numFmtId="2" fontId="6" fillId="2" borderId="27" xfId="0" applyNumberFormat="1" applyFont="1" applyFill="1" applyBorder="1" applyAlignment="1">
      <alignment horizontal="center" vertical="center" wrapText="1"/>
    </xf>
    <xf numFmtId="2" fontId="6" fillId="2" borderId="21" xfId="0" applyNumberFormat="1" applyFont="1" applyFill="1" applyBorder="1" applyAlignment="1">
      <alignment horizontal="center" vertical="center" wrapText="1"/>
    </xf>
    <xf numFmtId="2" fontId="6" fillId="2" borderId="47" xfId="0" applyNumberFormat="1" applyFont="1" applyFill="1" applyBorder="1" applyAlignment="1">
      <alignment horizontal="center" vertical="center" wrapText="1"/>
    </xf>
    <xf numFmtId="0" fontId="2" fillId="2" borderId="77" xfId="0" applyFont="1" applyFill="1" applyBorder="1" applyAlignment="1">
      <alignment horizontal="right" vertical="center" wrapText="1"/>
    </xf>
    <xf numFmtId="0" fontId="2" fillId="2" borderId="76" xfId="0" applyFont="1" applyFill="1" applyBorder="1" applyAlignment="1">
      <alignment horizontal="right" vertical="center" wrapText="1"/>
    </xf>
    <xf numFmtId="2" fontId="2" fillId="0" borderId="3" xfId="0" applyNumberFormat="1" applyFont="1" applyBorder="1" applyAlignment="1">
      <alignment horizontal="right" vertical="center" wrapText="1"/>
    </xf>
    <xf numFmtId="2" fontId="2" fillId="0" borderId="4" xfId="0" applyNumberFormat="1" applyFont="1" applyBorder="1" applyAlignment="1">
      <alignment horizontal="right" vertical="center" wrapText="1"/>
    </xf>
    <xf numFmtId="2" fontId="2" fillId="0" borderId="5" xfId="0" applyNumberFormat="1" applyFont="1" applyBorder="1" applyAlignment="1">
      <alignment horizontal="right" vertical="center" wrapText="1"/>
    </xf>
    <xf numFmtId="2" fontId="2" fillId="2" borderId="27" xfId="0" applyNumberFormat="1" applyFont="1" applyFill="1" applyBorder="1" applyAlignment="1">
      <alignment horizontal="left" vertical="top" wrapText="1"/>
    </xf>
    <xf numFmtId="2" fontId="2" fillId="2" borderId="47" xfId="0" applyNumberFormat="1" applyFont="1" applyFill="1" applyBorder="1" applyAlignment="1">
      <alignment horizontal="left" vertical="top" wrapText="1"/>
    </xf>
    <xf numFmtId="0" fontId="3" fillId="2" borderId="34"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60" fillId="2" borderId="3" xfId="0" applyFont="1" applyFill="1" applyBorder="1" applyAlignment="1">
      <alignment horizontal="center" vertical="top" wrapText="1"/>
    </xf>
    <xf numFmtId="0" fontId="60" fillId="2" borderId="4" xfId="0" applyFont="1" applyFill="1" applyBorder="1" applyAlignment="1">
      <alignment horizontal="center" vertical="top" wrapText="1"/>
    </xf>
    <xf numFmtId="0" fontId="60" fillId="2" borderId="5" xfId="0" applyFont="1" applyFill="1" applyBorder="1" applyAlignment="1">
      <alignment horizontal="center" vertical="top" wrapText="1"/>
    </xf>
    <xf numFmtId="0" fontId="4" fillId="0" borderId="20" xfId="0" applyFont="1" applyBorder="1" applyAlignment="1">
      <alignment horizontal="left" vertical="center" wrapText="1"/>
    </xf>
    <xf numFmtId="0" fontId="4" fillId="0" borderId="28" xfId="0" applyFont="1" applyBorder="1" applyAlignment="1">
      <alignment horizontal="left" vertical="center" wrapText="1"/>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2" fontId="6" fillId="0" borderId="20" xfId="0" applyNumberFormat="1" applyFont="1" applyBorder="1" applyAlignment="1">
      <alignment horizontal="center" vertical="center"/>
    </xf>
    <xf numFmtId="2" fontId="6" fillId="0" borderId="28" xfId="0" applyNumberFormat="1" applyFont="1" applyBorder="1" applyAlignment="1">
      <alignment horizontal="center" vertical="center"/>
    </xf>
    <xf numFmtId="2" fontId="6" fillId="0" borderId="26" xfId="0" applyNumberFormat="1" applyFont="1" applyBorder="1" applyAlignment="1">
      <alignment horizontal="center" vertical="center"/>
    </xf>
    <xf numFmtId="2" fontId="16" fillId="0" borderId="17" xfId="0" applyNumberFormat="1" applyFont="1" applyBorder="1" applyAlignment="1">
      <alignment horizontal="left" vertical="top" wrapText="1"/>
    </xf>
    <xf numFmtId="2" fontId="4" fillId="0" borderId="18" xfId="0" applyNumberFormat="1" applyFont="1" applyBorder="1" applyAlignment="1">
      <alignment horizontal="left" vertical="top" wrapText="1"/>
    </xf>
    <xf numFmtId="0" fontId="4" fillId="0" borderId="20" xfId="0" applyFont="1" applyBorder="1" applyAlignment="1">
      <alignment horizontal="left" wrapText="1"/>
    </xf>
    <xf numFmtId="0" fontId="4" fillId="0" borderId="2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2" fontId="4" fillId="0" borderId="30" xfId="0" applyNumberFormat="1" applyFont="1" applyBorder="1" applyAlignment="1">
      <alignment horizontal="left" vertical="center" wrapText="1"/>
    </xf>
    <xf numFmtId="2" fontId="4" fillId="0" borderId="0" xfId="0" applyNumberFormat="1" applyFont="1" applyAlignment="1">
      <alignment horizontal="left" vertical="center" wrapText="1"/>
    </xf>
    <xf numFmtId="2" fontId="4" fillId="0" borderId="50" xfId="0" applyNumberFormat="1" applyFont="1" applyBorder="1" applyAlignment="1">
      <alignment horizontal="left" vertical="center" wrapText="1"/>
    </xf>
    <xf numFmtId="0" fontId="2" fillId="0" borderId="20" xfId="0" applyFont="1" applyBorder="1" applyAlignment="1">
      <alignment horizontal="left" vertical="center" wrapText="1"/>
    </xf>
    <xf numFmtId="0" fontId="2" fillId="0" borderId="28"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cellXfs>
  <cellStyles count="11">
    <cellStyle name="Comma 4" xfId="1" xr:uid="{C8044790-E1D4-4FAB-B19B-D0FC1296A95C}"/>
    <cellStyle name="Normal" xfId="0" builtinId="0"/>
    <cellStyle name="Normal 10" xfId="9" xr:uid="{8C940D89-C7F2-4AF0-8AEF-4B5B4D27931C}"/>
    <cellStyle name="Normal 12" xfId="5" xr:uid="{750AB68C-9AFA-4A6A-BA54-5C3B17F88B0E}"/>
    <cellStyle name="Normal 2" xfId="2" xr:uid="{B0F8F3B6-721A-46A2-BFC1-40B44E7D5BBC}"/>
    <cellStyle name="Normal 2 2" xfId="3" xr:uid="{8293B5A2-BBED-424B-9383-7CC8BFBA9654}"/>
    <cellStyle name="Normal 2 3" xfId="10" xr:uid="{DA816FD2-DEDC-49DF-BE66-B37A4264D954}"/>
    <cellStyle name="Normal 4" xfId="4" xr:uid="{0267DBB3-7437-4E64-BF46-0CF88B735524}"/>
    <cellStyle name="Normal 4 2" xfId="7" xr:uid="{861F5AA8-DE09-4670-8917-4D0130DD2CB0}"/>
    <cellStyle name="Normal 5" xfId="6" xr:uid="{EA507E99-FB7F-4F81-B060-989211DA5A1C}"/>
    <cellStyle name="Normal 7" xfId="8" xr:uid="{5DEEEB3E-09CD-482B-994A-EA9D8A403A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4F422-AD9F-42EC-B6FB-8411C6E1C2FC}">
  <sheetPr>
    <pageSetUpPr fitToPage="1"/>
  </sheetPr>
  <dimension ref="A1:O91"/>
  <sheetViews>
    <sheetView view="pageBreakPreview" topLeftCell="B21" zoomScale="85" zoomScaleNormal="115" zoomScaleSheetLayoutView="85" zoomScalePageLayoutView="40" workbookViewId="0">
      <selection activeCell="H36" sqref="H36"/>
    </sheetView>
  </sheetViews>
  <sheetFormatPr defaultRowHeight="16.8" x14ac:dyDescent="0.4"/>
  <cols>
    <col min="1" max="1" width="3.44140625" style="153" customWidth="1"/>
    <col min="2" max="2" width="9.88671875" style="21" customWidth="1"/>
    <col min="3" max="3" width="11.6640625" style="21" customWidth="1"/>
    <col min="4" max="4" width="78.44140625" style="22" customWidth="1"/>
    <col min="5" max="5" width="9" style="21" customWidth="1"/>
    <col min="6" max="6" width="15.44140625" style="96" customWidth="1"/>
    <col min="7" max="7" width="15.44140625" style="228" customWidth="1"/>
    <col min="8" max="8" width="21.5546875" style="23" customWidth="1"/>
    <col min="9" max="9" width="17.33203125" style="1" customWidth="1"/>
    <col min="10" max="15" width="9.109375" style="1"/>
    <col min="228" max="228" width="3.44140625" customWidth="1"/>
    <col min="229" max="229" width="7" customWidth="1"/>
    <col min="230" max="230" width="9.88671875" customWidth="1"/>
    <col min="231" max="231" width="64.109375" customWidth="1"/>
    <col min="232" max="232" width="11.44140625" customWidth="1"/>
    <col min="233" max="233" width="12.88671875" customWidth="1"/>
    <col min="234" max="234" width="15.44140625" customWidth="1"/>
    <col min="235" max="235" width="19.44140625" customWidth="1"/>
    <col min="236" max="236" width="13.88671875" customWidth="1"/>
    <col min="484" max="484" width="3.44140625" customWidth="1"/>
    <col min="485" max="485" width="7" customWidth="1"/>
    <col min="486" max="486" width="9.88671875" customWidth="1"/>
    <col min="487" max="487" width="64.109375" customWidth="1"/>
    <col min="488" max="488" width="11.44140625" customWidth="1"/>
    <col min="489" max="489" width="12.88671875" customWidth="1"/>
    <col min="490" max="490" width="15.44140625" customWidth="1"/>
    <col min="491" max="491" width="19.44140625" customWidth="1"/>
    <col min="492" max="492" width="13.88671875" customWidth="1"/>
    <col min="740" max="740" width="3.44140625" customWidth="1"/>
    <col min="741" max="741" width="7" customWidth="1"/>
    <col min="742" max="742" width="9.88671875" customWidth="1"/>
    <col min="743" max="743" width="64.109375" customWidth="1"/>
    <col min="744" max="744" width="11.44140625" customWidth="1"/>
    <col min="745" max="745" width="12.88671875" customWidth="1"/>
    <col min="746" max="746" width="15.44140625" customWidth="1"/>
    <col min="747" max="747" width="19.44140625" customWidth="1"/>
    <col min="748" max="748" width="13.88671875" customWidth="1"/>
    <col min="996" max="996" width="3.44140625" customWidth="1"/>
    <col min="997" max="997" width="7" customWidth="1"/>
    <col min="998" max="998" width="9.88671875" customWidth="1"/>
    <col min="999" max="999" width="64.109375" customWidth="1"/>
    <col min="1000" max="1000" width="11.44140625" customWidth="1"/>
    <col min="1001" max="1001" width="12.88671875" customWidth="1"/>
    <col min="1002" max="1002" width="15.44140625" customWidth="1"/>
    <col min="1003" max="1003" width="19.44140625" customWidth="1"/>
    <col min="1004" max="1004" width="13.88671875" customWidth="1"/>
    <col min="1252" max="1252" width="3.44140625" customWidth="1"/>
    <col min="1253" max="1253" width="7" customWidth="1"/>
    <col min="1254" max="1254" width="9.88671875" customWidth="1"/>
    <col min="1255" max="1255" width="64.109375" customWidth="1"/>
    <col min="1256" max="1256" width="11.44140625" customWidth="1"/>
    <col min="1257" max="1257" width="12.88671875" customWidth="1"/>
    <col min="1258" max="1258" width="15.44140625" customWidth="1"/>
    <col min="1259" max="1259" width="19.44140625" customWidth="1"/>
    <col min="1260" max="1260" width="13.88671875" customWidth="1"/>
    <col min="1508" max="1508" width="3.44140625" customWidth="1"/>
    <col min="1509" max="1509" width="7" customWidth="1"/>
    <col min="1510" max="1510" width="9.88671875" customWidth="1"/>
    <col min="1511" max="1511" width="64.109375" customWidth="1"/>
    <col min="1512" max="1512" width="11.44140625" customWidth="1"/>
    <col min="1513" max="1513" width="12.88671875" customWidth="1"/>
    <col min="1514" max="1514" width="15.44140625" customWidth="1"/>
    <col min="1515" max="1515" width="19.44140625" customWidth="1"/>
    <col min="1516" max="1516" width="13.88671875" customWidth="1"/>
    <col min="1764" max="1764" width="3.44140625" customWidth="1"/>
    <col min="1765" max="1765" width="7" customWidth="1"/>
    <col min="1766" max="1766" width="9.88671875" customWidth="1"/>
    <col min="1767" max="1767" width="64.109375" customWidth="1"/>
    <col min="1768" max="1768" width="11.44140625" customWidth="1"/>
    <col min="1769" max="1769" width="12.88671875" customWidth="1"/>
    <col min="1770" max="1770" width="15.44140625" customWidth="1"/>
    <col min="1771" max="1771" width="19.44140625" customWidth="1"/>
    <col min="1772" max="1772" width="13.88671875" customWidth="1"/>
    <col min="2020" max="2020" width="3.44140625" customWidth="1"/>
    <col min="2021" max="2021" width="7" customWidth="1"/>
    <col min="2022" max="2022" width="9.88671875" customWidth="1"/>
    <col min="2023" max="2023" width="64.109375" customWidth="1"/>
    <col min="2024" max="2024" width="11.44140625" customWidth="1"/>
    <col min="2025" max="2025" width="12.88671875" customWidth="1"/>
    <col min="2026" max="2026" width="15.44140625" customWidth="1"/>
    <col min="2027" max="2027" width="19.44140625" customWidth="1"/>
    <col min="2028" max="2028" width="13.88671875" customWidth="1"/>
    <col min="2276" max="2276" width="3.44140625" customWidth="1"/>
    <col min="2277" max="2277" width="7" customWidth="1"/>
    <col min="2278" max="2278" width="9.88671875" customWidth="1"/>
    <col min="2279" max="2279" width="64.109375" customWidth="1"/>
    <col min="2280" max="2280" width="11.44140625" customWidth="1"/>
    <col min="2281" max="2281" width="12.88671875" customWidth="1"/>
    <col min="2282" max="2282" width="15.44140625" customWidth="1"/>
    <col min="2283" max="2283" width="19.44140625" customWidth="1"/>
    <col min="2284" max="2284" width="13.88671875" customWidth="1"/>
    <col min="2532" max="2532" width="3.44140625" customWidth="1"/>
    <col min="2533" max="2533" width="7" customWidth="1"/>
    <col min="2534" max="2534" width="9.88671875" customWidth="1"/>
    <col min="2535" max="2535" width="64.109375" customWidth="1"/>
    <col min="2536" max="2536" width="11.44140625" customWidth="1"/>
    <col min="2537" max="2537" width="12.88671875" customWidth="1"/>
    <col min="2538" max="2538" width="15.44140625" customWidth="1"/>
    <col min="2539" max="2539" width="19.44140625" customWidth="1"/>
    <col min="2540" max="2540" width="13.88671875" customWidth="1"/>
    <col min="2788" max="2788" width="3.44140625" customWidth="1"/>
    <col min="2789" max="2789" width="7" customWidth="1"/>
    <col min="2790" max="2790" width="9.88671875" customWidth="1"/>
    <col min="2791" max="2791" width="64.109375" customWidth="1"/>
    <col min="2792" max="2792" width="11.44140625" customWidth="1"/>
    <col min="2793" max="2793" width="12.88671875" customWidth="1"/>
    <col min="2794" max="2794" width="15.44140625" customWidth="1"/>
    <col min="2795" max="2795" width="19.44140625" customWidth="1"/>
    <col min="2796" max="2796" width="13.88671875" customWidth="1"/>
    <col min="3044" max="3044" width="3.44140625" customWidth="1"/>
    <col min="3045" max="3045" width="7" customWidth="1"/>
    <col min="3046" max="3046" width="9.88671875" customWidth="1"/>
    <col min="3047" max="3047" width="64.109375" customWidth="1"/>
    <col min="3048" max="3048" width="11.44140625" customWidth="1"/>
    <col min="3049" max="3049" width="12.88671875" customWidth="1"/>
    <col min="3050" max="3050" width="15.44140625" customWidth="1"/>
    <col min="3051" max="3051" width="19.44140625" customWidth="1"/>
    <col min="3052" max="3052" width="13.88671875" customWidth="1"/>
    <col min="3300" max="3300" width="3.44140625" customWidth="1"/>
    <col min="3301" max="3301" width="7" customWidth="1"/>
    <col min="3302" max="3302" width="9.88671875" customWidth="1"/>
    <col min="3303" max="3303" width="64.109375" customWidth="1"/>
    <col min="3304" max="3304" width="11.44140625" customWidth="1"/>
    <col min="3305" max="3305" width="12.88671875" customWidth="1"/>
    <col min="3306" max="3306" width="15.44140625" customWidth="1"/>
    <col min="3307" max="3307" width="19.44140625" customWidth="1"/>
    <col min="3308" max="3308" width="13.88671875" customWidth="1"/>
    <col min="3556" max="3556" width="3.44140625" customWidth="1"/>
    <col min="3557" max="3557" width="7" customWidth="1"/>
    <col min="3558" max="3558" width="9.88671875" customWidth="1"/>
    <col min="3559" max="3559" width="64.109375" customWidth="1"/>
    <col min="3560" max="3560" width="11.44140625" customWidth="1"/>
    <col min="3561" max="3561" width="12.88671875" customWidth="1"/>
    <col min="3562" max="3562" width="15.44140625" customWidth="1"/>
    <col min="3563" max="3563" width="19.44140625" customWidth="1"/>
    <col min="3564" max="3564" width="13.88671875" customWidth="1"/>
    <col min="3812" max="3812" width="3.44140625" customWidth="1"/>
    <col min="3813" max="3813" width="7" customWidth="1"/>
    <col min="3814" max="3814" width="9.88671875" customWidth="1"/>
    <col min="3815" max="3815" width="64.109375" customWidth="1"/>
    <col min="3816" max="3816" width="11.44140625" customWidth="1"/>
    <col min="3817" max="3817" width="12.88671875" customWidth="1"/>
    <col min="3818" max="3818" width="15.44140625" customWidth="1"/>
    <col min="3819" max="3819" width="19.44140625" customWidth="1"/>
    <col min="3820" max="3820" width="13.88671875" customWidth="1"/>
    <col min="4068" max="4068" width="3.44140625" customWidth="1"/>
    <col min="4069" max="4069" width="7" customWidth="1"/>
    <col min="4070" max="4070" width="9.88671875" customWidth="1"/>
    <col min="4071" max="4071" width="64.109375" customWidth="1"/>
    <col min="4072" max="4072" width="11.44140625" customWidth="1"/>
    <col min="4073" max="4073" width="12.88671875" customWidth="1"/>
    <col min="4074" max="4074" width="15.44140625" customWidth="1"/>
    <col min="4075" max="4075" width="19.44140625" customWidth="1"/>
    <col min="4076" max="4076" width="13.88671875" customWidth="1"/>
    <col min="4324" max="4324" width="3.44140625" customWidth="1"/>
    <col min="4325" max="4325" width="7" customWidth="1"/>
    <col min="4326" max="4326" width="9.88671875" customWidth="1"/>
    <col min="4327" max="4327" width="64.109375" customWidth="1"/>
    <col min="4328" max="4328" width="11.44140625" customWidth="1"/>
    <col min="4329" max="4329" width="12.88671875" customWidth="1"/>
    <col min="4330" max="4330" width="15.44140625" customWidth="1"/>
    <col min="4331" max="4331" width="19.44140625" customWidth="1"/>
    <col min="4332" max="4332" width="13.88671875" customWidth="1"/>
    <col min="4580" max="4580" width="3.44140625" customWidth="1"/>
    <col min="4581" max="4581" width="7" customWidth="1"/>
    <col min="4582" max="4582" width="9.88671875" customWidth="1"/>
    <col min="4583" max="4583" width="64.109375" customWidth="1"/>
    <col min="4584" max="4584" width="11.44140625" customWidth="1"/>
    <col min="4585" max="4585" width="12.88671875" customWidth="1"/>
    <col min="4586" max="4586" width="15.44140625" customWidth="1"/>
    <col min="4587" max="4587" width="19.44140625" customWidth="1"/>
    <col min="4588" max="4588" width="13.88671875" customWidth="1"/>
    <col min="4836" max="4836" width="3.44140625" customWidth="1"/>
    <col min="4837" max="4837" width="7" customWidth="1"/>
    <col min="4838" max="4838" width="9.88671875" customWidth="1"/>
    <col min="4839" max="4839" width="64.109375" customWidth="1"/>
    <col min="4840" max="4840" width="11.44140625" customWidth="1"/>
    <col min="4841" max="4841" width="12.88671875" customWidth="1"/>
    <col min="4842" max="4842" width="15.44140625" customWidth="1"/>
    <col min="4843" max="4843" width="19.44140625" customWidth="1"/>
    <col min="4844" max="4844" width="13.88671875" customWidth="1"/>
    <col min="5092" max="5092" width="3.44140625" customWidth="1"/>
    <col min="5093" max="5093" width="7" customWidth="1"/>
    <col min="5094" max="5094" width="9.88671875" customWidth="1"/>
    <col min="5095" max="5095" width="64.109375" customWidth="1"/>
    <col min="5096" max="5096" width="11.44140625" customWidth="1"/>
    <col min="5097" max="5097" width="12.88671875" customWidth="1"/>
    <col min="5098" max="5098" width="15.44140625" customWidth="1"/>
    <col min="5099" max="5099" width="19.44140625" customWidth="1"/>
    <col min="5100" max="5100" width="13.88671875" customWidth="1"/>
    <col min="5348" max="5348" width="3.44140625" customWidth="1"/>
    <col min="5349" max="5349" width="7" customWidth="1"/>
    <col min="5350" max="5350" width="9.88671875" customWidth="1"/>
    <col min="5351" max="5351" width="64.109375" customWidth="1"/>
    <col min="5352" max="5352" width="11.44140625" customWidth="1"/>
    <col min="5353" max="5353" width="12.88671875" customWidth="1"/>
    <col min="5354" max="5354" width="15.44140625" customWidth="1"/>
    <col min="5355" max="5355" width="19.44140625" customWidth="1"/>
    <col min="5356" max="5356" width="13.88671875" customWidth="1"/>
    <col min="5604" max="5604" width="3.44140625" customWidth="1"/>
    <col min="5605" max="5605" width="7" customWidth="1"/>
    <col min="5606" max="5606" width="9.88671875" customWidth="1"/>
    <col min="5607" max="5607" width="64.109375" customWidth="1"/>
    <col min="5608" max="5608" width="11.44140625" customWidth="1"/>
    <col min="5609" max="5609" width="12.88671875" customWidth="1"/>
    <col min="5610" max="5610" width="15.44140625" customWidth="1"/>
    <col min="5611" max="5611" width="19.44140625" customWidth="1"/>
    <col min="5612" max="5612" width="13.88671875" customWidth="1"/>
    <col min="5860" max="5860" width="3.44140625" customWidth="1"/>
    <col min="5861" max="5861" width="7" customWidth="1"/>
    <col min="5862" max="5862" width="9.88671875" customWidth="1"/>
    <col min="5863" max="5863" width="64.109375" customWidth="1"/>
    <col min="5864" max="5864" width="11.44140625" customWidth="1"/>
    <col min="5865" max="5865" width="12.88671875" customWidth="1"/>
    <col min="5866" max="5866" width="15.44140625" customWidth="1"/>
    <col min="5867" max="5867" width="19.44140625" customWidth="1"/>
    <col min="5868" max="5868" width="13.88671875" customWidth="1"/>
    <col min="6116" max="6116" width="3.44140625" customWidth="1"/>
    <col min="6117" max="6117" width="7" customWidth="1"/>
    <col min="6118" max="6118" width="9.88671875" customWidth="1"/>
    <col min="6119" max="6119" width="64.109375" customWidth="1"/>
    <col min="6120" max="6120" width="11.44140625" customWidth="1"/>
    <col min="6121" max="6121" width="12.88671875" customWidth="1"/>
    <col min="6122" max="6122" width="15.44140625" customWidth="1"/>
    <col min="6123" max="6123" width="19.44140625" customWidth="1"/>
    <col min="6124" max="6124" width="13.88671875" customWidth="1"/>
    <col min="6372" max="6372" width="3.44140625" customWidth="1"/>
    <col min="6373" max="6373" width="7" customWidth="1"/>
    <col min="6374" max="6374" width="9.88671875" customWidth="1"/>
    <col min="6375" max="6375" width="64.109375" customWidth="1"/>
    <col min="6376" max="6376" width="11.44140625" customWidth="1"/>
    <col min="6377" max="6377" width="12.88671875" customWidth="1"/>
    <col min="6378" max="6378" width="15.44140625" customWidth="1"/>
    <col min="6379" max="6379" width="19.44140625" customWidth="1"/>
    <col min="6380" max="6380" width="13.88671875" customWidth="1"/>
    <col min="6628" max="6628" width="3.44140625" customWidth="1"/>
    <col min="6629" max="6629" width="7" customWidth="1"/>
    <col min="6630" max="6630" width="9.88671875" customWidth="1"/>
    <col min="6631" max="6631" width="64.109375" customWidth="1"/>
    <col min="6632" max="6632" width="11.44140625" customWidth="1"/>
    <col min="6633" max="6633" width="12.88671875" customWidth="1"/>
    <col min="6634" max="6634" width="15.44140625" customWidth="1"/>
    <col min="6635" max="6635" width="19.44140625" customWidth="1"/>
    <col min="6636" max="6636" width="13.88671875" customWidth="1"/>
    <col min="6884" max="6884" width="3.44140625" customWidth="1"/>
    <col min="6885" max="6885" width="7" customWidth="1"/>
    <col min="6886" max="6886" width="9.88671875" customWidth="1"/>
    <col min="6887" max="6887" width="64.109375" customWidth="1"/>
    <col min="6888" max="6888" width="11.44140625" customWidth="1"/>
    <col min="6889" max="6889" width="12.88671875" customWidth="1"/>
    <col min="6890" max="6890" width="15.44140625" customWidth="1"/>
    <col min="6891" max="6891" width="19.44140625" customWidth="1"/>
    <col min="6892" max="6892" width="13.88671875" customWidth="1"/>
    <col min="7140" max="7140" width="3.44140625" customWidth="1"/>
    <col min="7141" max="7141" width="7" customWidth="1"/>
    <col min="7142" max="7142" width="9.88671875" customWidth="1"/>
    <col min="7143" max="7143" width="64.109375" customWidth="1"/>
    <col min="7144" max="7144" width="11.44140625" customWidth="1"/>
    <col min="7145" max="7145" width="12.88671875" customWidth="1"/>
    <col min="7146" max="7146" width="15.44140625" customWidth="1"/>
    <col min="7147" max="7147" width="19.44140625" customWidth="1"/>
    <col min="7148" max="7148" width="13.88671875" customWidth="1"/>
    <col min="7396" max="7396" width="3.44140625" customWidth="1"/>
    <col min="7397" max="7397" width="7" customWidth="1"/>
    <col min="7398" max="7398" width="9.88671875" customWidth="1"/>
    <col min="7399" max="7399" width="64.109375" customWidth="1"/>
    <col min="7400" max="7400" width="11.44140625" customWidth="1"/>
    <col min="7401" max="7401" width="12.88671875" customWidth="1"/>
    <col min="7402" max="7402" width="15.44140625" customWidth="1"/>
    <col min="7403" max="7403" width="19.44140625" customWidth="1"/>
    <col min="7404" max="7404" width="13.88671875" customWidth="1"/>
    <col min="7652" max="7652" width="3.44140625" customWidth="1"/>
    <col min="7653" max="7653" width="7" customWidth="1"/>
    <col min="7654" max="7654" width="9.88671875" customWidth="1"/>
    <col min="7655" max="7655" width="64.109375" customWidth="1"/>
    <col min="7656" max="7656" width="11.44140625" customWidth="1"/>
    <col min="7657" max="7657" width="12.88671875" customWidth="1"/>
    <col min="7658" max="7658" width="15.44140625" customWidth="1"/>
    <col min="7659" max="7659" width="19.44140625" customWidth="1"/>
    <col min="7660" max="7660" width="13.88671875" customWidth="1"/>
    <col min="7908" max="7908" width="3.44140625" customWidth="1"/>
    <col min="7909" max="7909" width="7" customWidth="1"/>
    <col min="7910" max="7910" width="9.88671875" customWidth="1"/>
    <col min="7911" max="7911" width="64.109375" customWidth="1"/>
    <col min="7912" max="7912" width="11.44140625" customWidth="1"/>
    <col min="7913" max="7913" width="12.88671875" customWidth="1"/>
    <col min="7914" max="7914" width="15.44140625" customWidth="1"/>
    <col min="7915" max="7915" width="19.44140625" customWidth="1"/>
    <col min="7916" max="7916" width="13.88671875" customWidth="1"/>
    <col min="8164" max="8164" width="3.44140625" customWidth="1"/>
    <col min="8165" max="8165" width="7" customWidth="1"/>
    <col min="8166" max="8166" width="9.88671875" customWidth="1"/>
    <col min="8167" max="8167" width="64.109375" customWidth="1"/>
    <col min="8168" max="8168" width="11.44140625" customWidth="1"/>
    <col min="8169" max="8169" width="12.88671875" customWidth="1"/>
    <col min="8170" max="8170" width="15.44140625" customWidth="1"/>
    <col min="8171" max="8171" width="19.44140625" customWidth="1"/>
    <col min="8172" max="8172" width="13.88671875" customWidth="1"/>
    <col min="8420" max="8420" width="3.44140625" customWidth="1"/>
    <col min="8421" max="8421" width="7" customWidth="1"/>
    <col min="8422" max="8422" width="9.88671875" customWidth="1"/>
    <col min="8423" max="8423" width="64.109375" customWidth="1"/>
    <col min="8424" max="8424" width="11.44140625" customWidth="1"/>
    <col min="8425" max="8425" width="12.88671875" customWidth="1"/>
    <col min="8426" max="8426" width="15.44140625" customWidth="1"/>
    <col min="8427" max="8427" width="19.44140625" customWidth="1"/>
    <col min="8428" max="8428" width="13.88671875" customWidth="1"/>
    <col min="8676" max="8676" width="3.44140625" customWidth="1"/>
    <col min="8677" max="8677" width="7" customWidth="1"/>
    <col min="8678" max="8678" width="9.88671875" customWidth="1"/>
    <col min="8679" max="8679" width="64.109375" customWidth="1"/>
    <col min="8680" max="8680" width="11.44140625" customWidth="1"/>
    <col min="8681" max="8681" width="12.88671875" customWidth="1"/>
    <col min="8682" max="8682" width="15.44140625" customWidth="1"/>
    <col min="8683" max="8683" width="19.44140625" customWidth="1"/>
    <col min="8684" max="8684" width="13.88671875" customWidth="1"/>
    <col min="8932" max="8932" width="3.44140625" customWidth="1"/>
    <col min="8933" max="8933" width="7" customWidth="1"/>
    <col min="8934" max="8934" width="9.88671875" customWidth="1"/>
    <col min="8935" max="8935" width="64.109375" customWidth="1"/>
    <col min="8936" max="8936" width="11.44140625" customWidth="1"/>
    <col min="8937" max="8937" width="12.88671875" customWidth="1"/>
    <col min="8938" max="8938" width="15.44140625" customWidth="1"/>
    <col min="8939" max="8939" width="19.44140625" customWidth="1"/>
    <col min="8940" max="8940" width="13.88671875" customWidth="1"/>
    <col min="9188" max="9188" width="3.44140625" customWidth="1"/>
    <col min="9189" max="9189" width="7" customWidth="1"/>
    <col min="9190" max="9190" width="9.88671875" customWidth="1"/>
    <col min="9191" max="9191" width="64.109375" customWidth="1"/>
    <col min="9192" max="9192" width="11.44140625" customWidth="1"/>
    <col min="9193" max="9193" width="12.88671875" customWidth="1"/>
    <col min="9194" max="9194" width="15.44140625" customWidth="1"/>
    <col min="9195" max="9195" width="19.44140625" customWidth="1"/>
    <col min="9196" max="9196" width="13.88671875" customWidth="1"/>
    <col min="9444" max="9444" width="3.44140625" customWidth="1"/>
    <col min="9445" max="9445" width="7" customWidth="1"/>
    <col min="9446" max="9446" width="9.88671875" customWidth="1"/>
    <col min="9447" max="9447" width="64.109375" customWidth="1"/>
    <col min="9448" max="9448" width="11.44140625" customWidth="1"/>
    <col min="9449" max="9449" width="12.88671875" customWidth="1"/>
    <col min="9450" max="9450" width="15.44140625" customWidth="1"/>
    <col min="9451" max="9451" width="19.44140625" customWidth="1"/>
    <col min="9452" max="9452" width="13.88671875" customWidth="1"/>
    <col min="9700" max="9700" width="3.44140625" customWidth="1"/>
    <col min="9701" max="9701" width="7" customWidth="1"/>
    <col min="9702" max="9702" width="9.88671875" customWidth="1"/>
    <col min="9703" max="9703" width="64.109375" customWidth="1"/>
    <col min="9704" max="9704" width="11.44140625" customWidth="1"/>
    <col min="9705" max="9705" width="12.88671875" customWidth="1"/>
    <col min="9706" max="9706" width="15.44140625" customWidth="1"/>
    <col min="9707" max="9707" width="19.44140625" customWidth="1"/>
    <col min="9708" max="9708" width="13.88671875" customWidth="1"/>
    <col min="9956" max="9956" width="3.44140625" customWidth="1"/>
    <col min="9957" max="9957" width="7" customWidth="1"/>
    <col min="9958" max="9958" width="9.88671875" customWidth="1"/>
    <col min="9959" max="9959" width="64.109375" customWidth="1"/>
    <col min="9960" max="9960" width="11.44140625" customWidth="1"/>
    <col min="9961" max="9961" width="12.88671875" customWidth="1"/>
    <col min="9962" max="9962" width="15.44140625" customWidth="1"/>
    <col min="9963" max="9963" width="19.44140625" customWidth="1"/>
    <col min="9964" max="9964" width="13.88671875" customWidth="1"/>
    <col min="10212" max="10212" width="3.44140625" customWidth="1"/>
    <col min="10213" max="10213" width="7" customWidth="1"/>
    <col min="10214" max="10214" width="9.88671875" customWidth="1"/>
    <col min="10215" max="10215" width="64.109375" customWidth="1"/>
    <col min="10216" max="10216" width="11.44140625" customWidth="1"/>
    <col min="10217" max="10217" width="12.88671875" customWidth="1"/>
    <col min="10218" max="10218" width="15.44140625" customWidth="1"/>
    <col min="10219" max="10219" width="19.44140625" customWidth="1"/>
    <col min="10220" max="10220" width="13.88671875" customWidth="1"/>
    <col min="10468" max="10468" width="3.44140625" customWidth="1"/>
    <col min="10469" max="10469" width="7" customWidth="1"/>
    <col min="10470" max="10470" width="9.88671875" customWidth="1"/>
    <col min="10471" max="10471" width="64.109375" customWidth="1"/>
    <col min="10472" max="10472" width="11.44140625" customWidth="1"/>
    <col min="10473" max="10473" width="12.88671875" customWidth="1"/>
    <col min="10474" max="10474" width="15.44140625" customWidth="1"/>
    <col min="10475" max="10475" width="19.44140625" customWidth="1"/>
    <col min="10476" max="10476" width="13.88671875" customWidth="1"/>
    <col min="10724" max="10724" width="3.44140625" customWidth="1"/>
    <col min="10725" max="10725" width="7" customWidth="1"/>
    <col min="10726" max="10726" width="9.88671875" customWidth="1"/>
    <col min="10727" max="10727" width="64.109375" customWidth="1"/>
    <col min="10728" max="10728" width="11.44140625" customWidth="1"/>
    <col min="10729" max="10729" width="12.88671875" customWidth="1"/>
    <col min="10730" max="10730" width="15.44140625" customWidth="1"/>
    <col min="10731" max="10731" width="19.44140625" customWidth="1"/>
    <col min="10732" max="10732" width="13.88671875" customWidth="1"/>
    <col min="10980" max="10980" width="3.44140625" customWidth="1"/>
    <col min="10981" max="10981" width="7" customWidth="1"/>
    <col min="10982" max="10982" width="9.88671875" customWidth="1"/>
    <col min="10983" max="10983" width="64.109375" customWidth="1"/>
    <col min="10984" max="10984" width="11.44140625" customWidth="1"/>
    <col min="10985" max="10985" width="12.88671875" customWidth="1"/>
    <col min="10986" max="10986" width="15.44140625" customWidth="1"/>
    <col min="10987" max="10987" width="19.44140625" customWidth="1"/>
    <col min="10988" max="10988" width="13.88671875" customWidth="1"/>
    <col min="11236" max="11236" width="3.44140625" customWidth="1"/>
    <col min="11237" max="11237" width="7" customWidth="1"/>
    <col min="11238" max="11238" width="9.88671875" customWidth="1"/>
    <col min="11239" max="11239" width="64.109375" customWidth="1"/>
    <col min="11240" max="11240" width="11.44140625" customWidth="1"/>
    <col min="11241" max="11241" width="12.88671875" customWidth="1"/>
    <col min="11242" max="11242" width="15.44140625" customWidth="1"/>
    <col min="11243" max="11243" width="19.44140625" customWidth="1"/>
    <col min="11244" max="11244" width="13.88671875" customWidth="1"/>
    <col min="11492" max="11492" width="3.44140625" customWidth="1"/>
    <col min="11493" max="11493" width="7" customWidth="1"/>
    <col min="11494" max="11494" width="9.88671875" customWidth="1"/>
    <col min="11495" max="11495" width="64.109375" customWidth="1"/>
    <col min="11496" max="11496" width="11.44140625" customWidth="1"/>
    <col min="11497" max="11497" width="12.88671875" customWidth="1"/>
    <col min="11498" max="11498" width="15.44140625" customWidth="1"/>
    <col min="11499" max="11499" width="19.44140625" customWidth="1"/>
    <col min="11500" max="11500" width="13.88671875" customWidth="1"/>
    <col min="11748" max="11748" width="3.44140625" customWidth="1"/>
    <col min="11749" max="11749" width="7" customWidth="1"/>
    <col min="11750" max="11750" width="9.88671875" customWidth="1"/>
    <col min="11751" max="11751" width="64.109375" customWidth="1"/>
    <col min="11752" max="11752" width="11.44140625" customWidth="1"/>
    <col min="11753" max="11753" width="12.88671875" customWidth="1"/>
    <col min="11754" max="11754" width="15.44140625" customWidth="1"/>
    <col min="11755" max="11755" width="19.44140625" customWidth="1"/>
    <col min="11756" max="11756" width="13.88671875" customWidth="1"/>
    <col min="12004" max="12004" width="3.44140625" customWidth="1"/>
    <col min="12005" max="12005" width="7" customWidth="1"/>
    <col min="12006" max="12006" width="9.88671875" customWidth="1"/>
    <col min="12007" max="12007" width="64.109375" customWidth="1"/>
    <col min="12008" max="12008" width="11.44140625" customWidth="1"/>
    <col min="12009" max="12009" width="12.88671875" customWidth="1"/>
    <col min="12010" max="12010" width="15.44140625" customWidth="1"/>
    <col min="12011" max="12011" width="19.44140625" customWidth="1"/>
    <col min="12012" max="12012" width="13.88671875" customWidth="1"/>
    <col min="12260" max="12260" width="3.44140625" customWidth="1"/>
    <col min="12261" max="12261" width="7" customWidth="1"/>
    <col min="12262" max="12262" width="9.88671875" customWidth="1"/>
    <col min="12263" max="12263" width="64.109375" customWidth="1"/>
    <col min="12264" max="12264" width="11.44140625" customWidth="1"/>
    <col min="12265" max="12265" width="12.88671875" customWidth="1"/>
    <col min="12266" max="12266" width="15.44140625" customWidth="1"/>
    <col min="12267" max="12267" width="19.44140625" customWidth="1"/>
    <col min="12268" max="12268" width="13.88671875" customWidth="1"/>
    <col min="12516" max="12516" width="3.44140625" customWidth="1"/>
    <col min="12517" max="12517" width="7" customWidth="1"/>
    <col min="12518" max="12518" width="9.88671875" customWidth="1"/>
    <col min="12519" max="12519" width="64.109375" customWidth="1"/>
    <col min="12520" max="12520" width="11.44140625" customWidth="1"/>
    <col min="12521" max="12521" width="12.88671875" customWidth="1"/>
    <col min="12522" max="12522" width="15.44140625" customWidth="1"/>
    <col min="12523" max="12523" width="19.44140625" customWidth="1"/>
    <col min="12524" max="12524" width="13.88671875" customWidth="1"/>
    <col min="12772" max="12772" width="3.44140625" customWidth="1"/>
    <col min="12773" max="12773" width="7" customWidth="1"/>
    <col min="12774" max="12774" width="9.88671875" customWidth="1"/>
    <col min="12775" max="12775" width="64.109375" customWidth="1"/>
    <col min="12776" max="12776" width="11.44140625" customWidth="1"/>
    <col min="12777" max="12777" width="12.88671875" customWidth="1"/>
    <col min="12778" max="12778" width="15.44140625" customWidth="1"/>
    <col min="12779" max="12779" width="19.44140625" customWidth="1"/>
    <col min="12780" max="12780" width="13.88671875" customWidth="1"/>
    <col min="13028" max="13028" width="3.44140625" customWidth="1"/>
    <col min="13029" max="13029" width="7" customWidth="1"/>
    <col min="13030" max="13030" width="9.88671875" customWidth="1"/>
    <col min="13031" max="13031" width="64.109375" customWidth="1"/>
    <col min="13032" max="13032" width="11.44140625" customWidth="1"/>
    <col min="13033" max="13033" width="12.88671875" customWidth="1"/>
    <col min="13034" max="13034" width="15.44140625" customWidth="1"/>
    <col min="13035" max="13035" width="19.44140625" customWidth="1"/>
    <col min="13036" max="13036" width="13.88671875" customWidth="1"/>
    <col min="13284" max="13284" width="3.44140625" customWidth="1"/>
    <col min="13285" max="13285" width="7" customWidth="1"/>
    <col min="13286" max="13286" width="9.88671875" customWidth="1"/>
    <col min="13287" max="13287" width="64.109375" customWidth="1"/>
    <col min="13288" max="13288" width="11.44140625" customWidth="1"/>
    <col min="13289" max="13289" width="12.88671875" customWidth="1"/>
    <col min="13290" max="13290" width="15.44140625" customWidth="1"/>
    <col min="13291" max="13291" width="19.44140625" customWidth="1"/>
    <col min="13292" max="13292" width="13.88671875" customWidth="1"/>
    <col min="13540" max="13540" width="3.44140625" customWidth="1"/>
    <col min="13541" max="13541" width="7" customWidth="1"/>
    <col min="13542" max="13542" width="9.88671875" customWidth="1"/>
    <col min="13543" max="13543" width="64.109375" customWidth="1"/>
    <col min="13544" max="13544" width="11.44140625" customWidth="1"/>
    <col min="13545" max="13545" width="12.88671875" customWidth="1"/>
    <col min="13546" max="13546" width="15.44140625" customWidth="1"/>
    <col min="13547" max="13547" width="19.44140625" customWidth="1"/>
    <col min="13548" max="13548" width="13.88671875" customWidth="1"/>
    <col min="13796" max="13796" width="3.44140625" customWidth="1"/>
    <col min="13797" max="13797" width="7" customWidth="1"/>
    <col min="13798" max="13798" width="9.88671875" customWidth="1"/>
    <col min="13799" max="13799" width="64.109375" customWidth="1"/>
    <col min="13800" max="13800" width="11.44140625" customWidth="1"/>
    <col min="13801" max="13801" width="12.88671875" customWidth="1"/>
    <col min="13802" max="13802" width="15.44140625" customWidth="1"/>
    <col min="13803" max="13803" width="19.44140625" customWidth="1"/>
    <col min="13804" max="13804" width="13.88671875" customWidth="1"/>
    <col min="14052" max="14052" width="3.44140625" customWidth="1"/>
    <col min="14053" max="14053" width="7" customWidth="1"/>
    <col min="14054" max="14054" width="9.88671875" customWidth="1"/>
    <col min="14055" max="14055" width="64.109375" customWidth="1"/>
    <col min="14056" max="14056" width="11.44140625" customWidth="1"/>
    <col min="14057" max="14057" width="12.88671875" customWidth="1"/>
    <col min="14058" max="14058" width="15.44140625" customWidth="1"/>
    <col min="14059" max="14059" width="19.44140625" customWidth="1"/>
    <col min="14060" max="14060" width="13.88671875" customWidth="1"/>
    <col min="14308" max="14308" width="3.44140625" customWidth="1"/>
    <col min="14309" max="14309" width="7" customWidth="1"/>
    <col min="14310" max="14310" width="9.88671875" customWidth="1"/>
    <col min="14311" max="14311" width="64.109375" customWidth="1"/>
    <col min="14312" max="14312" width="11.44140625" customWidth="1"/>
    <col min="14313" max="14313" width="12.88671875" customWidth="1"/>
    <col min="14314" max="14314" width="15.44140625" customWidth="1"/>
    <col min="14315" max="14315" width="19.44140625" customWidth="1"/>
    <col min="14316" max="14316" width="13.88671875" customWidth="1"/>
    <col min="14564" max="14564" width="3.44140625" customWidth="1"/>
    <col min="14565" max="14565" width="7" customWidth="1"/>
    <col min="14566" max="14566" width="9.88671875" customWidth="1"/>
    <col min="14567" max="14567" width="64.109375" customWidth="1"/>
    <col min="14568" max="14568" width="11.44140625" customWidth="1"/>
    <col min="14569" max="14569" width="12.88671875" customWidth="1"/>
    <col min="14570" max="14570" width="15.44140625" customWidth="1"/>
    <col min="14571" max="14571" width="19.44140625" customWidth="1"/>
    <col min="14572" max="14572" width="13.88671875" customWidth="1"/>
    <col min="14820" max="14820" width="3.44140625" customWidth="1"/>
    <col min="14821" max="14821" width="7" customWidth="1"/>
    <col min="14822" max="14822" width="9.88671875" customWidth="1"/>
    <col min="14823" max="14823" width="64.109375" customWidth="1"/>
    <col min="14824" max="14824" width="11.44140625" customWidth="1"/>
    <col min="14825" max="14825" width="12.88671875" customWidth="1"/>
    <col min="14826" max="14826" width="15.44140625" customWidth="1"/>
    <col min="14827" max="14827" width="19.44140625" customWidth="1"/>
    <col min="14828" max="14828" width="13.88671875" customWidth="1"/>
    <col min="15076" max="15076" width="3.44140625" customWidth="1"/>
    <col min="15077" max="15077" width="7" customWidth="1"/>
    <col min="15078" max="15078" width="9.88671875" customWidth="1"/>
    <col min="15079" max="15079" width="64.109375" customWidth="1"/>
    <col min="15080" max="15080" width="11.44140625" customWidth="1"/>
    <col min="15081" max="15081" width="12.88671875" customWidth="1"/>
    <col min="15082" max="15082" width="15.44140625" customWidth="1"/>
    <col min="15083" max="15083" width="19.44140625" customWidth="1"/>
    <col min="15084" max="15084" width="13.88671875" customWidth="1"/>
    <col min="15332" max="15332" width="3.44140625" customWidth="1"/>
    <col min="15333" max="15333" width="7" customWidth="1"/>
    <col min="15334" max="15334" width="9.88671875" customWidth="1"/>
    <col min="15335" max="15335" width="64.109375" customWidth="1"/>
    <col min="15336" max="15336" width="11.44140625" customWidth="1"/>
    <col min="15337" max="15337" width="12.88671875" customWidth="1"/>
    <col min="15338" max="15338" width="15.44140625" customWidth="1"/>
    <col min="15339" max="15339" width="19.44140625" customWidth="1"/>
    <col min="15340" max="15340" width="13.88671875" customWidth="1"/>
    <col min="15588" max="15588" width="3.44140625" customWidth="1"/>
    <col min="15589" max="15589" width="7" customWidth="1"/>
    <col min="15590" max="15590" width="9.88671875" customWidth="1"/>
    <col min="15591" max="15591" width="64.109375" customWidth="1"/>
    <col min="15592" max="15592" width="11.44140625" customWidth="1"/>
    <col min="15593" max="15593" width="12.88671875" customWidth="1"/>
    <col min="15594" max="15594" width="15.44140625" customWidth="1"/>
    <col min="15595" max="15595" width="19.44140625" customWidth="1"/>
    <col min="15596" max="15596" width="13.88671875" customWidth="1"/>
    <col min="15844" max="15844" width="3.44140625" customWidth="1"/>
    <col min="15845" max="15845" width="7" customWidth="1"/>
    <col min="15846" max="15846" width="9.88671875" customWidth="1"/>
    <col min="15847" max="15847" width="64.109375" customWidth="1"/>
    <col min="15848" max="15848" width="11.44140625" customWidth="1"/>
    <col min="15849" max="15849" width="12.88671875" customWidth="1"/>
    <col min="15850" max="15850" width="15.44140625" customWidth="1"/>
    <col min="15851" max="15851" width="19.44140625" customWidth="1"/>
    <col min="15852" max="15852" width="13.88671875" customWidth="1"/>
    <col min="16100" max="16100" width="3.44140625" customWidth="1"/>
    <col min="16101" max="16101" width="7" customWidth="1"/>
    <col min="16102" max="16102" width="9.88671875" customWidth="1"/>
    <col min="16103" max="16103" width="64.109375" customWidth="1"/>
    <col min="16104" max="16104" width="11.44140625" customWidth="1"/>
    <col min="16105" max="16105" width="12.88671875" customWidth="1"/>
    <col min="16106" max="16106" width="15.44140625" customWidth="1"/>
    <col min="16107" max="16107" width="19.44140625" customWidth="1"/>
    <col min="16108" max="16108" width="13.88671875" customWidth="1"/>
  </cols>
  <sheetData>
    <row r="1" spans="1:8" ht="84.75" customHeight="1" thickBot="1" x14ac:dyDescent="0.45">
      <c r="B1" s="1822" t="s">
        <v>824</v>
      </c>
      <c r="C1" s="1823"/>
      <c r="D1" s="1823"/>
      <c r="E1" s="1823"/>
      <c r="F1" s="1823"/>
      <c r="G1" s="1823"/>
      <c r="H1" s="1824"/>
    </row>
    <row r="2" spans="1:8" ht="19.8" thickBot="1" x14ac:dyDescent="0.45">
      <c r="B2" s="1825" t="s">
        <v>0</v>
      </c>
      <c r="C2" s="1826"/>
      <c r="D2" s="1826"/>
      <c r="E2" s="1826"/>
      <c r="F2" s="1826"/>
      <c r="G2" s="1826"/>
      <c r="H2" s="1827"/>
    </row>
    <row r="3" spans="1:8" ht="42.75" customHeight="1" thickBot="1" x14ac:dyDescent="0.45">
      <c r="B3" s="1828" t="s">
        <v>849</v>
      </c>
      <c r="C3" s="1829"/>
      <c r="D3" s="1829"/>
      <c r="E3" s="1829"/>
      <c r="F3" s="1829"/>
      <c r="G3" s="1829"/>
      <c r="H3" s="1830"/>
    </row>
    <row r="4" spans="1:8" ht="24" customHeight="1" thickBot="1" x14ac:dyDescent="0.45">
      <c r="B4" s="178"/>
      <c r="C4" s="179"/>
      <c r="D4" s="1831" t="s">
        <v>1</v>
      </c>
      <c r="E4" s="1831"/>
      <c r="F4" s="1831"/>
      <c r="G4" s="1831"/>
      <c r="H4" s="1832"/>
    </row>
    <row r="5" spans="1:8" ht="68.25" customHeight="1" x14ac:dyDescent="0.4">
      <c r="A5" s="180"/>
      <c r="B5" s="12"/>
      <c r="C5" s="145" t="s">
        <v>2</v>
      </c>
      <c r="D5" s="1833" t="s">
        <v>3</v>
      </c>
      <c r="E5" s="1834"/>
      <c r="F5" s="1834"/>
      <c r="G5" s="1834"/>
      <c r="H5" s="1835"/>
    </row>
    <row r="6" spans="1:8" ht="134.25" customHeight="1" x14ac:dyDescent="0.4">
      <c r="A6" s="180"/>
      <c r="B6" s="13"/>
      <c r="C6" s="181" t="s">
        <v>4</v>
      </c>
      <c r="D6" s="1818" t="s">
        <v>5</v>
      </c>
      <c r="E6" s="1818"/>
      <c r="F6" s="1818"/>
      <c r="G6" s="1818"/>
      <c r="H6" s="1819"/>
    </row>
    <row r="7" spans="1:8" ht="81" customHeight="1" x14ac:dyDescent="0.4">
      <c r="A7" s="180"/>
      <c r="B7" s="29"/>
      <c r="C7" s="181" t="s">
        <v>6</v>
      </c>
      <c r="D7" s="1818" t="s">
        <v>7</v>
      </c>
      <c r="E7" s="1818"/>
      <c r="F7" s="1818"/>
      <c r="G7" s="1818"/>
      <c r="H7" s="1819"/>
    </row>
    <row r="8" spans="1:8" ht="90" customHeight="1" x14ac:dyDescent="0.4">
      <c r="A8" s="180"/>
      <c r="B8" s="29"/>
      <c r="C8" s="181" t="s">
        <v>8</v>
      </c>
      <c r="D8" s="1818" t="s">
        <v>70</v>
      </c>
      <c r="E8" s="1818"/>
      <c r="F8" s="1818"/>
      <c r="G8" s="1818"/>
      <c r="H8" s="1819"/>
    </row>
    <row r="9" spans="1:8" ht="143.25" customHeight="1" x14ac:dyDescent="0.4">
      <c r="A9" s="180"/>
      <c r="B9" s="29"/>
      <c r="C9" s="181" t="s">
        <v>9</v>
      </c>
      <c r="D9" s="1818" t="s">
        <v>56</v>
      </c>
      <c r="E9" s="1818"/>
      <c r="F9" s="1818"/>
      <c r="G9" s="1818"/>
      <c r="H9" s="1819"/>
    </row>
    <row r="10" spans="1:8" ht="88.5" customHeight="1" x14ac:dyDescent="0.4">
      <c r="A10" s="180"/>
      <c r="B10" s="29"/>
      <c r="C10" s="181" t="s">
        <v>10</v>
      </c>
      <c r="D10" s="1818" t="s">
        <v>57</v>
      </c>
      <c r="E10" s="1818"/>
      <c r="F10" s="1818"/>
      <c r="G10" s="1818"/>
      <c r="H10" s="1819"/>
    </row>
    <row r="11" spans="1:8" ht="45" customHeight="1" x14ac:dyDescent="0.4">
      <c r="A11" s="180"/>
      <c r="B11" s="29"/>
      <c r="C11" s="181" t="s">
        <v>11</v>
      </c>
      <c r="D11" s="1818" t="s">
        <v>12</v>
      </c>
      <c r="E11" s="1818"/>
      <c r="F11" s="1818"/>
      <c r="G11" s="1818"/>
      <c r="H11" s="1819"/>
    </row>
    <row r="12" spans="1:8" ht="142.5" customHeight="1" x14ac:dyDescent="0.4">
      <c r="A12" s="180"/>
      <c r="B12" s="29"/>
      <c r="C12" s="181" t="s">
        <v>13</v>
      </c>
      <c r="D12" s="1818" t="s">
        <v>219</v>
      </c>
      <c r="E12" s="1818"/>
      <c r="F12" s="1818"/>
      <c r="G12" s="1818"/>
      <c r="H12" s="1819"/>
    </row>
    <row r="13" spans="1:8" ht="69" customHeight="1" x14ac:dyDescent="0.4">
      <c r="A13" s="180"/>
      <c r="B13" s="29"/>
      <c r="C13" s="182" t="s">
        <v>14</v>
      </c>
      <c r="D13" s="1820" t="s">
        <v>15</v>
      </c>
      <c r="E13" s="1820"/>
      <c r="F13" s="1820"/>
      <c r="G13" s="1820"/>
      <c r="H13" s="1821"/>
    </row>
    <row r="14" spans="1:8" ht="107.25" customHeight="1" x14ac:dyDescent="0.4">
      <c r="A14" s="180"/>
      <c r="B14" s="29"/>
      <c r="C14" s="181" t="s">
        <v>16</v>
      </c>
      <c r="D14" s="1818" t="s">
        <v>286</v>
      </c>
      <c r="E14" s="1818"/>
      <c r="F14" s="1818"/>
      <c r="G14" s="1818"/>
      <c r="H14" s="1819"/>
    </row>
    <row r="15" spans="1:8" ht="194.25" customHeight="1" x14ac:dyDescent="0.4">
      <c r="A15" s="180"/>
      <c r="B15" s="29"/>
      <c r="C15" s="181" t="s">
        <v>17</v>
      </c>
      <c r="D15" s="1820" t="s">
        <v>823</v>
      </c>
      <c r="E15" s="1820"/>
      <c r="F15" s="1820"/>
      <c r="G15" s="1820"/>
      <c r="H15" s="1821"/>
    </row>
    <row r="16" spans="1:8" ht="135.75" customHeight="1" x14ac:dyDescent="0.4">
      <c r="A16" s="180"/>
      <c r="B16" s="29"/>
      <c r="C16" s="181" t="s">
        <v>19</v>
      </c>
      <c r="D16" s="1820" t="s">
        <v>20</v>
      </c>
      <c r="E16" s="1820"/>
      <c r="F16" s="1820"/>
      <c r="G16" s="1820"/>
      <c r="H16" s="1821"/>
    </row>
    <row r="17" spans="1:15" ht="106.5" customHeight="1" x14ac:dyDescent="0.4">
      <c r="A17" s="180"/>
      <c r="B17" s="29"/>
      <c r="C17" s="181" t="s">
        <v>21</v>
      </c>
      <c r="D17" s="1818" t="s">
        <v>22</v>
      </c>
      <c r="E17" s="1818"/>
      <c r="F17" s="1818"/>
      <c r="G17" s="1818"/>
      <c r="H17" s="1819"/>
    </row>
    <row r="18" spans="1:15" ht="79.5" customHeight="1" x14ac:dyDescent="0.4">
      <c r="A18" s="180"/>
      <c r="B18" s="29"/>
      <c r="C18" s="181" t="s">
        <v>23</v>
      </c>
      <c r="D18" s="1818" t="s">
        <v>81</v>
      </c>
      <c r="E18" s="1818"/>
      <c r="F18" s="1818"/>
      <c r="G18" s="1818"/>
      <c r="H18" s="1819"/>
    </row>
    <row r="19" spans="1:15" ht="70.5" customHeight="1" thickBot="1" x14ac:dyDescent="0.45">
      <c r="A19" s="180"/>
      <c r="B19" s="14"/>
      <c r="C19" s="183" t="s">
        <v>24</v>
      </c>
      <c r="D19" s="1804" t="s">
        <v>71</v>
      </c>
      <c r="E19" s="1804"/>
      <c r="F19" s="1804"/>
      <c r="G19" s="1804"/>
      <c r="H19" s="1805"/>
    </row>
    <row r="20" spans="1:15" ht="17.399999999999999" thickBot="1" x14ac:dyDescent="0.45">
      <c r="B20" s="15"/>
      <c r="C20" s="15"/>
      <c r="D20" s="15"/>
      <c r="E20" s="15"/>
      <c r="F20" s="91"/>
      <c r="G20" s="15"/>
      <c r="H20" s="15"/>
    </row>
    <row r="21" spans="1:15" ht="57.6" x14ac:dyDescent="0.4">
      <c r="B21" s="12" t="s">
        <v>25</v>
      </c>
      <c r="C21" s="16" t="s">
        <v>220</v>
      </c>
      <c r="D21" s="16" t="s">
        <v>26</v>
      </c>
      <c r="E21" s="16" t="s">
        <v>27</v>
      </c>
      <c r="F21" s="92" t="s">
        <v>28</v>
      </c>
      <c r="G21" s="184" t="s">
        <v>29</v>
      </c>
      <c r="H21" s="17" t="s">
        <v>30</v>
      </c>
    </row>
    <row r="22" spans="1:15" ht="19.8" thickBot="1" x14ac:dyDescent="0.45">
      <c r="B22" s="185">
        <v>1</v>
      </c>
      <c r="C22" s="186">
        <v>2</v>
      </c>
      <c r="D22" s="186">
        <v>3</v>
      </c>
      <c r="E22" s="186">
        <v>4</v>
      </c>
      <c r="F22" s="186">
        <v>5</v>
      </c>
      <c r="G22" s="187">
        <v>6</v>
      </c>
      <c r="H22" s="188">
        <v>7</v>
      </c>
    </row>
    <row r="23" spans="1:15" ht="19.2" x14ac:dyDescent="0.4">
      <c r="B23" s="833"/>
      <c r="C23" s="1157"/>
      <c r="D23" s="1158" t="s">
        <v>31</v>
      </c>
      <c r="E23" s="433"/>
      <c r="F23" s="1158"/>
      <c r="G23" s="1159"/>
      <c r="H23" s="1160"/>
    </row>
    <row r="24" spans="1:15" ht="22.5" customHeight="1" x14ac:dyDescent="0.45">
      <c r="B24" s="867">
        <v>1</v>
      </c>
      <c r="C24" s="81" t="s">
        <v>61</v>
      </c>
      <c r="D24" s="1066" t="s">
        <v>32</v>
      </c>
      <c r="E24" s="1161" t="s">
        <v>33</v>
      </c>
      <c r="F24" s="341">
        <v>1</v>
      </c>
      <c r="G24" s="818"/>
      <c r="H24" s="439">
        <f t="shared" ref="H24:H29" si="0">F24*G24</f>
        <v>0</v>
      </c>
    </row>
    <row r="25" spans="1:15" ht="42" customHeight="1" x14ac:dyDescent="0.45">
      <c r="B25" s="335">
        <v>2</v>
      </c>
      <c r="C25" s="75" t="s">
        <v>51</v>
      </c>
      <c r="D25" s="776" t="s">
        <v>34</v>
      </c>
      <c r="E25" s="1162" t="s">
        <v>33</v>
      </c>
      <c r="F25" s="341">
        <v>1</v>
      </c>
      <c r="G25" s="214"/>
      <c r="H25" s="209">
        <f t="shared" si="0"/>
        <v>0</v>
      </c>
    </row>
    <row r="26" spans="1:15" ht="25.5" customHeight="1" x14ac:dyDescent="0.45">
      <c r="B26" s="335">
        <v>3</v>
      </c>
      <c r="C26" s="81" t="s">
        <v>62</v>
      </c>
      <c r="D26" s="1066" t="s">
        <v>35</v>
      </c>
      <c r="E26" s="1162" t="s">
        <v>33</v>
      </c>
      <c r="F26" s="341">
        <v>1</v>
      </c>
      <c r="G26" s="214"/>
      <c r="H26" s="209">
        <f t="shared" si="0"/>
        <v>0</v>
      </c>
    </row>
    <row r="27" spans="1:15" ht="39.75" customHeight="1" x14ac:dyDescent="0.45">
      <c r="B27" s="335">
        <v>4</v>
      </c>
      <c r="C27" s="81" t="s">
        <v>63</v>
      </c>
      <c r="D27" s="1066" t="s">
        <v>53</v>
      </c>
      <c r="E27" s="1162" t="s">
        <v>33</v>
      </c>
      <c r="F27" s="341">
        <v>1</v>
      </c>
      <c r="G27" s="214"/>
      <c r="H27" s="209">
        <f t="shared" si="0"/>
        <v>0</v>
      </c>
    </row>
    <row r="28" spans="1:15" ht="57.6" x14ac:dyDescent="0.45">
      <c r="B28" s="335">
        <v>5</v>
      </c>
      <c r="C28" s="81" t="s">
        <v>64</v>
      </c>
      <c r="D28" s="1066" t="s">
        <v>55</v>
      </c>
      <c r="E28" s="1162" t="s">
        <v>33</v>
      </c>
      <c r="F28" s="341">
        <v>1</v>
      </c>
      <c r="G28" s="214"/>
      <c r="H28" s="209">
        <f t="shared" si="0"/>
        <v>0</v>
      </c>
    </row>
    <row r="29" spans="1:15" ht="33" customHeight="1" thickBot="1" x14ac:dyDescent="0.5">
      <c r="B29" s="572">
        <v>6</v>
      </c>
      <c r="C29" s="82">
        <v>14</v>
      </c>
      <c r="D29" s="1163" t="s">
        <v>72</v>
      </c>
      <c r="E29" s="1164" t="s">
        <v>33</v>
      </c>
      <c r="F29" s="393">
        <v>1</v>
      </c>
      <c r="G29" s="525"/>
      <c r="H29" s="574">
        <f t="shared" si="0"/>
        <v>0</v>
      </c>
    </row>
    <row r="30" spans="1:15" ht="21" customHeight="1" thickBot="1" x14ac:dyDescent="0.45">
      <c r="B30" s="845"/>
      <c r="C30" s="83"/>
      <c r="D30" s="83"/>
      <c r="E30" s="1806" t="s">
        <v>52</v>
      </c>
      <c r="F30" s="1806"/>
      <c r="G30" s="1807"/>
      <c r="H30" s="1165">
        <f>SUM(H24:H29)</f>
        <v>0</v>
      </c>
    </row>
    <row r="31" spans="1:15" s="3" customFormat="1" ht="19.2" x14ac:dyDescent="0.3">
      <c r="A31" s="2"/>
      <c r="B31" s="843"/>
      <c r="C31" s="1166"/>
      <c r="D31" s="433" t="s">
        <v>36</v>
      </c>
      <c r="E31" s="448"/>
      <c r="F31" s="459"/>
      <c r="G31" s="459"/>
      <c r="H31" s="461"/>
      <c r="I31" s="1167"/>
      <c r="J31" s="2"/>
      <c r="K31" s="2"/>
      <c r="L31" s="2"/>
      <c r="M31" s="2"/>
      <c r="N31" s="2"/>
      <c r="O31" s="2"/>
    </row>
    <row r="32" spans="1:15" s="3" customFormat="1" ht="24.75" customHeight="1" x14ac:dyDescent="0.45">
      <c r="A32" s="2"/>
      <c r="B32" s="867">
        <v>7</v>
      </c>
      <c r="C32" s="80" t="s">
        <v>65</v>
      </c>
      <c r="D32" s="462" t="s">
        <v>86</v>
      </c>
      <c r="E32" s="844" t="s">
        <v>37</v>
      </c>
      <c r="F32" s="416">
        <v>1.2969999999999999</v>
      </c>
      <c r="G32" s="818"/>
      <c r="H32" s="439">
        <f>F32*G32</f>
        <v>0</v>
      </c>
      <c r="I32" s="247"/>
      <c r="J32" s="2"/>
      <c r="K32" s="2"/>
      <c r="L32" s="2"/>
      <c r="M32" s="2"/>
      <c r="N32" s="2"/>
      <c r="O32" s="2"/>
    </row>
    <row r="33" spans="1:15" s="3" customFormat="1" ht="24.75" customHeight="1" thickBot="1" x14ac:dyDescent="0.5">
      <c r="A33" s="2"/>
      <c r="B33" s="868">
        <v>8</v>
      </c>
      <c r="C33" s="869" t="s">
        <v>102</v>
      </c>
      <c r="D33" s="434" t="s">
        <v>752</v>
      </c>
      <c r="E33" s="870" t="s">
        <v>37</v>
      </c>
      <c r="F33" s="1168">
        <v>1.3</v>
      </c>
      <c r="G33" s="1169"/>
      <c r="H33" s="824">
        <f>F33*G33</f>
        <v>0</v>
      </c>
      <c r="I33" s="2"/>
      <c r="J33" s="2"/>
      <c r="K33" s="2"/>
      <c r="L33" s="2"/>
      <c r="M33" s="2"/>
      <c r="N33" s="2"/>
      <c r="O33" s="2"/>
    </row>
    <row r="34" spans="1:15" s="3" customFormat="1" ht="24.75" customHeight="1" thickBot="1" x14ac:dyDescent="0.35">
      <c r="A34" s="2"/>
      <c r="B34" s="1808" t="s">
        <v>42</v>
      </c>
      <c r="C34" s="1809"/>
      <c r="D34" s="1809"/>
      <c r="E34" s="1809"/>
      <c r="F34" s="1809"/>
      <c r="G34" s="1810"/>
      <c r="H34" s="875">
        <f>SUM(H32:H33)</f>
        <v>0</v>
      </c>
      <c r="I34" s="2"/>
      <c r="J34" s="2"/>
      <c r="K34" s="2"/>
      <c r="L34" s="2"/>
      <c r="M34" s="2"/>
      <c r="N34" s="2"/>
      <c r="O34" s="2"/>
    </row>
    <row r="35" spans="1:15" s="3" customFormat="1" ht="21.75" customHeight="1" x14ac:dyDescent="0.3">
      <c r="A35" s="2"/>
      <c r="B35" s="1054"/>
      <c r="C35" s="454"/>
      <c r="D35" s="202" t="s">
        <v>89</v>
      </c>
      <c r="E35" s="459"/>
      <c r="F35" s="459"/>
      <c r="G35" s="459"/>
      <c r="H35" s="449"/>
      <c r="I35" s="2"/>
      <c r="J35" s="2"/>
      <c r="K35" s="2"/>
      <c r="L35" s="2"/>
      <c r="M35" s="2"/>
      <c r="N35" s="2"/>
      <c r="O35" s="2"/>
    </row>
    <row r="36" spans="1:15" s="8" customFormat="1" ht="77.400000000000006" customHeight="1" x14ac:dyDescent="0.45">
      <c r="A36" s="7"/>
      <c r="B36" s="867">
        <v>9</v>
      </c>
      <c r="C36" s="80" t="s">
        <v>66</v>
      </c>
      <c r="D36" s="462" t="s">
        <v>753</v>
      </c>
      <c r="E36" s="844" t="s">
        <v>40</v>
      </c>
      <c r="F36" s="416">
        <v>3754.74</v>
      </c>
      <c r="G36" s="818"/>
      <c r="H36" s="439">
        <f>F36*G36</f>
        <v>0</v>
      </c>
      <c r="I36" s="7"/>
      <c r="J36" s="7"/>
      <c r="K36" s="7"/>
      <c r="L36" s="7"/>
      <c r="M36" s="7"/>
      <c r="N36" s="7"/>
      <c r="O36" s="7"/>
    </row>
    <row r="37" spans="1:15" s="8" customFormat="1" ht="77.400000000000006" customHeight="1" x14ac:dyDescent="0.45">
      <c r="A37" s="7"/>
      <c r="B37" s="335">
        <v>10</v>
      </c>
      <c r="C37" s="81" t="s">
        <v>66</v>
      </c>
      <c r="D37" s="88" t="s">
        <v>754</v>
      </c>
      <c r="E37" s="211" t="s">
        <v>40</v>
      </c>
      <c r="F37" s="213">
        <v>634.25</v>
      </c>
      <c r="G37" s="214"/>
      <c r="H37" s="209">
        <f>G37*F37</f>
        <v>0</v>
      </c>
      <c r="I37" s="7"/>
      <c r="J37" s="7"/>
      <c r="K37" s="7"/>
      <c r="L37" s="7"/>
      <c r="M37" s="7"/>
      <c r="N37" s="7"/>
      <c r="O37" s="7"/>
    </row>
    <row r="38" spans="1:15" s="8" customFormat="1" ht="30.75" customHeight="1" x14ac:dyDescent="0.45">
      <c r="A38" s="7"/>
      <c r="B38" s="335">
        <v>11</v>
      </c>
      <c r="C38" s="81" t="s">
        <v>163</v>
      </c>
      <c r="D38" s="88" t="s">
        <v>164</v>
      </c>
      <c r="E38" s="211" t="s">
        <v>39</v>
      </c>
      <c r="F38" s="213">
        <v>9896.7199999999993</v>
      </c>
      <c r="G38" s="214"/>
      <c r="H38" s="209">
        <f>F38*G38</f>
        <v>0</v>
      </c>
      <c r="I38" s="7"/>
      <c r="J38" s="7"/>
      <c r="K38" s="7"/>
      <c r="L38" s="7"/>
      <c r="M38" s="7"/>
      <c r="N38" s="7"/>
      <c r="O38" s="7"/>
    </row>
    <row r="39" spans="1:15" s="3" customFormat="1" ht="33" customHeight="1" x14ac:dyDescent="0.45">
      <c r="A39" s="2"/>
      <c r="B39" s="335">
        <v>12</v>
      </c>
      <c r="C39" s="75">
        <v>3.4</v>
      </c>
      <c r="D39" s="88" t="s">
        <v>755</v>
      </c>
      <c r="E39" s="211" t="s">
        <v>40</v>
      </c>
      <c r="F39" s="213">
        <v>362</v>
      </c>
      <c r="G39" s="214"/>
      <c r="H39" s="209">
        <f>F39*G39</f>
        <v>0</v>
      </c>
      <c r="I39" s="2"/>
      <c r="J39" s="2"/>
      <c r="K39" s="2"/>
      <c r="L39" s="2"/>
      <c r="M39" s="2"/>
      <c r="N39" s="2"/>
      <c r="O39" s="2"/>
    </row>
    <row r="40" spans="1:15" s="3" customFormat="1" ht="19.2" x14ac:dyDescent="0.45">
      <c r="A40" s="2"/>
      <c r="B40" s="335">
        <v>13</v>
      </c>
      <c r="C40" s="81" t="s">
        <v>756</v>
      </c>
      <c r="D40" s="88" t="s">
        <v>757</v>
      </c>
      <c r="E40" s="211" t="s">
        <v>39</v>
      </c>
      <c r="F40" s="213">
        <v>1699.82</v>
      </c>
      <c r="G40" s="214"/>
      <c r="H40" s="209">
        <f t="shared" ref="H40:H41" si="1">F40*G40</f>
        <v>0</v>
      </c>
      <c r="I40" s="2"/>
      <c r="J40" s="2"/>
      <c r="K40" s="2"/>
      <c r="L40" s="2"/>
      <c r="M40" s="2"/>
      <c r="N40" s="2"/>
      <c r="O40" s="2"/>
    </row>
    <row r="41" spans="1:15" s="3" customFormat="1" ht="39" thickBot="1" x14ac:dyDescent="0.5">
      <c r="A41" s="2"/>
      <c r="B41" s="335">
        <v>14</v>
      </c>
      <c r="C41" s="81" t="s">
        <v>67</v>
      </c>
      <c r="D41" s="88" t="s">
        <v>758</v>
      </c>
      <c r="E41" s="211" t="s">
        <v>40</v>
      </c>
      <c r="F41" s="213">
        <v>1100</v>
      </c>
      <c r="G41" s="214"/>
      <c r="H41" s="378">
        <f t="shared" si="1"/>
        <v>0</v>
      </c>
      <c r="I41" s="2"/>
      <c r="J41" s="2"/>
      <c r="K41" s="2"/>
      <c r="L41" s="2"/>
      <c r="M41" s="2"/>
      <c r="N41" s="2"/>
      <c r="O41" s="2"/>
    </row>
    <row r="42" spans="1:15" s="3" customFormat="1" ht="21" customHeight="1" thickBot="1" x14ac:dyDescent="0.5">
      <c r="A42" s="2"/>
      <c r="B42" s="1811" t="s">
        <v>43</v>
      </c>
      <c r="C42" s="1812"/>
      <c r="D42" s="1812"/>
      <c r="E42" s="1812"/>
      <c r="F42" s="1812"/>
      <c r="G42" s="1813"/>
      <c r="H42" s="152">
        <f>SUM(H36:H41)</f>
        <v>0</v>
      </c>
      <c r="I42" s="2"/>
      <c r="J42" s="2"/>
      <c r="K42" s="2"/>
      <c r="L42" s="2"/>
      <c r="M42" s="2"/>
      <c r="N42" s="2"/>
      <c r="O42" s="2"/>
    </row>
    <row r="43" spans="1:15" s="3" customFormat="1" ht="16.95" customHeight="1" x14ac:dyDescent="0.45">
      <c r="A43" s="2"/>
      <c r="B43" s="477"/>
      <c r="C43" s="474"/>
      <c r="D43" s="202" t="s">
        <v>44</v>
      </c>
      <c r="E43" s="459"/>
      <c r="F43" s="448"/>
      <c r="G43" s="456"/>
      <c r="H43" s="461"/>
      <c r="I43" s="2"/>
      <c r="J43" s="2"/>
      <c r="K43" s="2"/>
      <c r="L43" s="2"/>
      <c r="M43" s="2"/>
      <c r="N43" s="2"/>
      <c r="O43" s="2"/>
    </row>
    <row r="44" spans="1:15" s="3" customFormat="1" ht="57.6" x14ac:dyDescent="0.45">
      <c r="A44" s="2"/>
      <c r="B44" s="867">
        <v>15</v>
      </c>
      <c r="C44" s="80" t="s">
        <v>68</v>
      </c>
      <c r="D44" s="462" t="s">
        <v>759</v>
      </c>
      <c r="E44" s="844" t="s">
        <v>40</v>
      </c>
      <c r="F44" s="416">
        <v>2970</v>
      </c>
      <c r="G44" s="818"/>
      <c r="H44" s="439">
        <f t="shared" ref="H44:H47" si="2">(F44*G44)</f>
        <v>0</v>
      </c>
      <c r="I44" s="2"/>
      <c r="J44" s="2"/>
      <c r="K44" s="2"/>
      <c r="L44" s="2"/>
      <c r="M44" s="2"/>
      <c r="N44" s="2"/>
      <c r="O44" s="2"/>
    </row>
    <row r="45" spans="1:15" s="3" customFormat="1" ht="42.75" customHeight="1" x14ac:dyDescent="0.45">
      <c r="A45" s="2"/>
      <c r="B45" s="335">
        <v>16</v>
      </c>
      <c r="C45" s="81" t="s">
        <v>147</v>
      </c>
      <c r="D45" s="88" t="s">
        <v>187</v>
      </c>
      <c r="E45" s="211" t="s">
        <v>39</v>
      </c>
      <c r="F45" s="213">
        <v>7132</v>
      </c>
      <c r="G45" s="214"/>
      <c r="H45" s="209">
        <f t="shared" si="2"/>
        <v>0</v>
      </c>
      <c r="I45" s="2"/>
      <c r="J45" s="2"/>
      <c r="K45" s="2"/>
      <c r="L45" s="2"/>
      <c r="M45" s="2"/>
      <c r="N45" s="2"/>
      <c r="O45" s="2"/>
    </row>
    <row r="46" spans="1:15" ht="31.5" customHeight="1" x14ac:dyDescent="0.45">
      <c r="A46" s="210"/>
      <c r="B46" s="27">
        <v>17</v>
      </c>
      <c r="C46" s="81" t="s">
        <v>69</v>
      </c>
      <c r="D46" s="88" t="s">
        <v>76</v>
      </c>
      <c r="E46" s="211" t="s">
        <v>38</v>
      </c>
      <c r="F46" s="342">
        <v>600</v>
      </c>
      <c r="G46" s="355"/>
      <c r="H46" s="406">
        <f>F46*G46</f>
        <v>0</v>
      </c>
      <c r="I46"/>
      <c r="J46"/>
      <c r="K46"/>
      <c r="L46"/>
      <c r="M46"/>
      <c r="N46"/>
      <c r="O46"/>
    </row>
    <row r="47" spans="1:15" s="3" customFormat="1" ht="47.25" customHeight="1" x14ac:dyDescent="0.45">
      <c r="A47" s="2"/>
      <c r="B47" s="335">
        <v>18</v>
      </c>
      <c r="C47" s="81" t="s">
        <v>82</v>
      </c>
      <c r="D47" s="88" t="s">
        <v>760</v>
      </c>
      <c r="E47" s="211" t="s">
        <v>38</v>
      </c>
      <c r="F47" s="213">
        <v>1810.5</v>
      </c>
      <c r="G47" s="214"/>
      <c r="H47" s="209">
        <f t="shared" si="2"/>
        <v>0</v>
      </c>
      <c r="I47" s="2"/>
      <c r="J47" s="2"/>
      <c r="K47" s="2"/>
      <c r="L47" s="2"/>
      <c r="M47" s="2"/>
      <c r="N47" s="2"/>
      <c r="O47" s="2"/>
    </row>
    <row r="48" spans="1:15" s="3" customFormat="1" ht="61.5" customHeight="1" x14ac:dyDescent="0.45">
      <c r="A48" s="2"/>
      <c r="B48" s="335">
        <v>19</v>
      </c>
      <c r="C48" s="81" t="s">
        <v>82</v>
      </c>
      <c r="D48" s="88" t="s">
        <v>233</v>
      </c>
      <c r="E48" s="211" t="s">
        <v>39</v>
      </c>
      <c r="F48" s="213">
        <v>2172.59</v>
      </c>
      <c r="G48" s="214"/>
      <c r="H48" s="209">
        <f>G48*F48</f>
        <v>0</v>
      </c>
      <c r="I48" s="2"/>
      <c r="J48" s="2"/>
      <c r="K48" s="2"/>
      <c r="L48" s="2"/>
      <c r="M48" s="2"/>
      <c r="N48" s="2"/>
      <c r="O48" s="2"/>
    </row>
    <row r="49" spans="1:15" s="3" customFormat="1" ht="62.25" customHeight="1" x14ac:dyDescent="0.45">
      <c r="A49" s="2"/>
      <c r="B49" s="335">
        <v>20</v>
      </c>
      <c r="C49" s="81" t="s">
        <v>82</v>
      </c>
      <c r="D49" s="88" t="s">
        <v>761</v>
      </c>
      <c r="E49" s="211" t="s">
        <v>38</v>
      </c>
      <c r="F49" s="213">
        <v>1810.5</v>
      </c>
      <c r="G49" s="214"/>
      <c r="H49" s="209">
        <f>G49*F49</f>
        <v>0</v>
      </c>
      <c r="I49" s="2"/>
      <c r="J49" s="2"/>
      <c r="K49" s="2"/>
      <c r="L49" s="2"/>
      <c r="M49" s="2"/>
      <c r="N49" s="2"/>
      <c r="O49" s="2"/>
    </row>
    <row r="50" spans="1:15" s="3" customFormat="1" ht="19.8" thickBot="1" x14ac:dyDescent="0.5">
      <c r="A50" s="2"/>
      <c r="B50" s="335">
        <v>21</v>
      </c>
      <c r="C50" s="81" t="s">
        <v>82</v>
      </c>
      <c r="D50" s="88" t="s">
        <v>762</v>
      </c>
      <c r="E50" s="211" t="s">
        <v>40</v>
      </c>
      <c r="F50" s="213">
        <v>50</v>
      </c>
      <c r="G50" s="214"/>
      <c r="H50" s="209">
        <f>G50*F50</f>
        <v>0</v>
      </c>
      <c r="I50" s="2"/>
      <c r="J50" s="2"/>
      <c r="K50" s="2"/>
      <c r="L50" s="2"/>
      <c r="M50" s="2"/>
      <c r="N50" s="2"/>
      <c r="O50" s="2"/>
    </row>
    <row r="51" spans="1:15" s="3" customFormat="1" ht="20.100000000000001" customHeight="1" thickBot="1" x14ac:dyDescent="0.35">
      <c r="A51" s="2"/>
      <c r="B51" s="1814" t="s">
        <v>45</v>
      </c>
      <c r="C51" s="1815"/>
      <c r="D51" s="1815"/>
      <c r="E51" s="1815"/>
      <c r="F51" s="1815"/>
      <c r="G51" s="1815"/>
      <c r="H51" s="152">
        <f>SUM(H44:H50)</f>
        <v>0</v>
      </c>
      <c r="I51" s="2"/>
      <c r="J51" s="2"/>
      <c r="K51" s="2"/>
      <c r="L51" s="2"/>
      <c r="M51" s="2"/>
      <c r="N51" s="2"/>
      <c r="O51" s="2"/>
    </row>
    <row r="52" spans="1:15" s="2" customFormat="1" ht="20.100000000000001" customHeight="1" x14ac:dyDescent="0.45">
      <c r="B52" s="216"/>
      <c r="C52" s="246"/>
      <c r="D52" s="246" t="s">
        <v>177</v>
      </c>
      <c r="E52" s="459"/>
      <c r="F52" s="459"/>
      <c r="G52" s="459"/>
      <c r="H52" s="461"/>
    </row>
    <row r="53" spans="1:15" s="2" customFormat="1" ht="57.6" x14ac:dyDescent="0.45">
      <c r="B53" s="335">
        <v>22</v>
      </c>
      <c r="C53" s="81" t="s">
        <v>763</v>
      </c>
      <c r="D53" s="88" t="s">
        <v>764</v>
      </c>
      <c r="E53" s="211" t="s">
        <v>41</v>
      </c>
      <c r="F53" s="213">
        <v>3</v>
      </c>
      <c r="G53" s="214"/>
      <c r="H53" s="214">
        <f>F53*G53</f>
        <v>0</v>
      </c>
    </row>
    <row r="54" spans="1:15" s="2" customFormat="1" ht="76.8" x14ac:dyDescent="0.45">
      <c r="B54" s="868">
        <v>23</v>
      </c>
      <c r="C54" s="869" t="s">
        <v>66</v>
      </c>
      <c r="D54" s="434" t="s">
        <v>765</v>
      </c>
      <c r="E54" s="272" t="s">
        <v>40</v>
      </c>
      <c r="F54" s="1168">
        <v>370</v>
      </c>
      <c r="G54" s="1169"/>
      <c r="H54" s="824">
        <f>F54*G54</f>
        <v>0</v>
      </c>
    </row>
    <row r="55" spans="1:15" s="2" customFormat="1" ht="38.4" x14ac:dyDescent="0.45">
      <c r="B55" s="335">
        <v>24</v>
      </c>
      <c r="C55" s="84"/>
      <c r="D55" s="89" t="s">
        <v>766</v>
      </c>
      <c r="E55" s="211" t="s">
        <v>39</v>
      </c>
      <c r="F55" s="213">
        <v>308.32</v>
      </c>
      <c r="G55" s="214"/>
      <c r="H55" s="209">
        <f>F55*G55</f>
        <v>0</v>
      </c>
    </row>
    <row r="56" spans="1:15" s="2" customFormat="1" ht="57.6" x14ac:dyDescent="0.45">
      <c r="A56" s="1170"/>
      <c r="B56" s="1171">
        <v>25</v>
      </c>
      <c r="C56" s="81"/>
      <c r="D56" s="88" t="s">
        <v>767</v>
      </c>
      <c r="E56" s="844" t="s">
        <v>40</v>
      </c>
      <c r="F56" s="416">
        <v>30.83</v>
      </c>
      <c r="G56" s="818"/>
      <c r="H56" s="818">
        <f>G56*F56</f>
        <v>0</v>
      </c>
    </row>
    <row r="57" spans="1:15" s="2" customFormat="1" ht="57.6" x14ac:dyDescent="0.45">
      <c r="A57" s="1170"/>
      <c r="B57" s="1172">
        <v>26</v>
      </c>
      <c r="C57" s="81"/>
      <c r="D57" s="88" t="s">
        <v>768</v>
      </c>
      <c r="E57" s="211" t="s">
        <v>769</v>
      </c>
      <c r="F57" s="213">
        <v>513.87</v>
      </c>
      <c r="G57" s="214"/>
      <c r="H57" s="214">
        <f>G57*F57</f>
        <v>0</v>
      </c>
    </row>
    <row r="58" spans="1:15" s="2" customFormat="1" ht="38.4" x14ac:dyDescent="0.45">
      <c r="A58" s="1170"/>
      <c r="B58" s="1172">
        <v>27</v>
      </c>
      <c r="C58" s="81"/>
      <c r="D58" s="88" t="s">
        <v>770</v>
      </c>
      <c r="E58" s="211" t="s">
        <v>40</v>
      </c>
      <c r="F58" s="213">
        <v>311.14999999999998</v>
      </c>
      <c r="G58" s="214"/>
      <c r="H58" s="214">
        <f>G58*F58</f>
        <v>0</v>
      </c>
    </row>
    <row r="59" spans="1:15" s="2" customFormat="1" ht="96" x14ac:dyDescent="0.45">
      <c r="A59" s="1170"/>
      <c r="B59" s="1172">
        <v>28</v>
      </c>
      <c r="C59" s="81"/>
      <c r="D59" s="88" t="s">
        <v>771</v>
      </c>
      <c r="E59" s="211" t="s">
        <v>41</v>
      </c>
      <c r="F59" s="213">
        <v>13</v>
      </c>
      <c r="G59" s="214"/>
      <c r="H59" s="214">
        <f>G59*F59</f>
        <v>0</v>
      </c>
    </row>
    <row r="60" spans="1:15" s="2" customFormat="1" ht="38.4" x14ac:dyDescent="0.45">
      <c r="A60" s="1170"/>
      <c r="B60" s="1172">
        <v>29</v>
      </c>
      <c r="C60" s="81"/>
      <c r="D60" s="88" t="s">
        <v>772</v>
      </c>
      <c r="E60" s="211" t="s">
        <v>41</v>
      </c>
      <c r="F60" s="213">
        <v>13</v>
      </c>
      <c r="G60" s="214"/>
      <c r="H60" s="214">
        <f>G60*F60</f>
        <v>0</v>
      </c>
    </row>
    <row r="61" spans="1:15" s="2" customFormat="1" ht="25.5" customHeight="1" thickBot="1" x14ac:dyDescent="0.5">
      <c r="B61" s="45">
        <v>30</v>
      </c>
      <c r="C61" s="205"/>
      <c r="D61" s="412" t="s">
        <v>773</v>
      </c>
      <c r="E61" s="47" t="s">
        <v>38</v>
      </c>
      <c r="F61" s="206">
        <v>796</v>
      </c>
      <c r="G61" s="200"/>
      <c r="H61" s="408">
        <f>F61*G61</f>
        <v>0</v>
      </c>
    </row>
    <row r="62" spans="1:15" s="3" customFormat="1" ht="25.5" customHeight="1" thickBot="1" x14ac:dyDescent="0.5">
      <c r="A62" s="2"/>
      <c r="B62" s="1816" t="s">
        <v>114</v>
      </c>
      <c r="C62" s="1817"/>
      <c r="D62" s="1817"/>
      <c r="E62" s="1817"/>
      <c r="F62" s="1817"/>
      <c r="G62" s="1817"/>
      <c r="H62" s="421">
        <f>SUM(H53:H61)</f>
        <v>0</v>
      </c>
      <c r="I62" s="2"/>
      <c r="J62" s="2"/>
      <c r="K62" s="2"/>
      <c r="L62" s="2"/>
      <c r="M62" s="2"/>
      <c r="N62" s="2"/>
      <c r="O62" s="2"/>
    </row>
    <row r="63" spans="1:15" ht="19.2" x14ac:dyDescent="0.45">
      <c r="A63" s="1"/>
      <c r="B63" s="1173"/>
      <c r="C63" s="1174"/>
      <c r="D63" s="1175" t="s">
        <v>115</v>
      </c>
      <c r="E63" s="1174"/>
      <c r="F63" s="1174"/>
      <c r="G63" s="1174"/>
      <c r="H63" s="1176"/>
      <c r="J63"/>
      <c r="K63"/>
      <c r="L63"/>
      <c r="M63"/>
      <c r="N63"/>
      <c r="O63"/>
    </row>
    <row r="64" spans="1:15" ht="19.2" x14ac:dyDescent="0.45">
      <c r="A64" s="1"/>
      <c r="B64" s="1177"/>
      <c r="C64" s="1178"/>
      <c r="D64" s="1179" t="s">
        <v>116</v>
      </c>
      <c r="E64" s="1178"/>
      <c r="F64" s="1178"/>
      <c r="G64" s="1178"/>
      <c r="H64" s="1180"/>
      <c r="J64"/>
      <c r="K64"/>
      <c r="L64"/>
      <c r="M64"/>
      <c r="N64"/>
      <c r="O64"/>
    </row>
    <row r="65" spans="1:15" ht="57.6" x14ac:dyDescent="0.45">
      <c r="A65" s="1"/>
      <c r="B65" s="816">
        <v>32</v>
      </c>
      <c r="C65" s="1181" t="s">
        <v>121</v>
      </c>
      <c r="D65" s="462" t="s">
        <v>149</v>
      </c>
      <c r="E65" s="817" t="s">
        <v>54</v>
      </c>
      <c r="F65" s="416">
        <v>4</v>
      </c>
      <c r="G65" s="818"/>
      <c r="H65" s="1182">
        <f>G65*F65</f>
        <v>0</v>
      </c>
      <c r="I65"/>
      <c r="J65"/>
      <c r="K65"/>
      <c r="L65"/>
      <c r="M65"/>
      <c r="N65"/>
      <c r="O65"/>
    </row>
    <row r="66" spans="1:15" ht="57.6" x14ac:dyDescent="0.45">
      <c r="A66" s="1"/>
      <c r="B66" s="521">
        <v>32</v>
      </c>
      <c r="C66" s="81" t="s">
        <v>121</v>
      </c>
      <c r="D66" s="88" t="s">
        <v>340</v>
      </c>
      <c r="E66" s="522" t="s">
        <v>54</v>
      </c>
      <c r="F66" s="213">
        <v>13</v>
      </c>
      <c r="G66" s="214"/>
      <c r="H66" s="378">
        <f>G66*F66</f>
        <v>0</v>
      </c>
      <c r="I66"/>
      <c r="J66"/>
      <c r="K66"/>
      <c r="L66"/>
      <c r="M66"/>
      <c r="N66"/>
      <c r="O66"/>
    </row>
    <row r="67" spans="1:15" ht="56.25" customHeight="1" x14ac:dyDescent="0.45">
      <c r="A67" s="1"/>
      <c r="B67" s="816">
        <v>33</v>
      </c>
      <c r="C67" s="81" t="s">
        <v>121</v>
      </c>
      <c r="D67" s="88" t="s">
        <v>135</v>
      </c>
      <c r="E67" s="522" t="s">
        <v>54</v>
      </c>
      <c r="F67" s="213">
        <v>6</v>
      </c>
      <c r="G67" s="1169"/>
      <c r="H67" s="378">
        <f>G67*F67</f>
        <v>0</v>
      </c>
      <c r="I67"/>
      <c r="J67"/>
      <c r="K67"/>
      <c r="L67"/>
      <c r="M67"/>
      <c r="N67"/>
      <c r="O67"/>
    </row>
    <row r="68" spans="1:15" ht="57.6" x14ac:dyDescent="0.45">
      <c r="A68" s="1"/>
      <c r="B68" s="521">
        <v>34</v>
      </c>
      <c r="C68" s="81" t="s">
        <v>121</v>
      </c>
      <c r="D68" s="88" t="s">
        <v>83</v>
      </c>
      <c r="E68" s="522" t="s">
        <v>38</v>
      </c>
      <c r="F68" s="1183">
        <v>90</v>
      </c>
      <c r="G68" s="214"/>
      <c r="H68" s="378">
        <f>G68*F68</f>
        <v>0</v>
      </c>
      <c r="I68"/>
      <c r="J68"/>
      <c r="K68"/>
      <c r="L68"/>
      <c r="M68"/>
      <c r="N68"/>
      <c r="O68"/>
    </row>
    <row r="69" spans="1:15" ht="57.6" x14ac:dyDescent="0.45">
      <c r="A69" s="1"/>
      <c r="B69" s="521">
        <v>35</v>
      </c>
      <c r="C69" s="81" t="s">
        <v>123</v>
      </c>
      <c r="D69" s="88" t="s">
        <v>183</v>
      </c>
      <c r="E69" s="522" t="s">
        <v>40</v>
      </c>
      <c r="F69" s="213">
        <v>2</v>
      </c>
      <c r="G69" s="214"/>
      <c r="H69" s="209">
        <f t="shared" ref="H69" si="3">(F69*G69)</f>
        <v>0</v>
      </c>
      <c r="I69"/>
      <c r="J69"/>
      <c r="K69"/>
      <c r="L69"/>
      <c r="M69"/>
      <c r="N69"/>
      <c r="O69"/>
    </row>
    <row r="70" spans="1:15" ht="19.2" x14ac:dyDescent="0.45">
      <c r="A70" s="255"/>
      <c r="B70" s="1184"/>
      <c r="C70" s="1185"/>
      <c r="D70" s="88" t="s">
        <v>117</v>
      </c>
      <c r="E70" s="1186"/>
      <c r="F70" s="213"/>
      <c r="G70" s="1187"/>
      <c r="H70" s="1188"/>
      <c r="I70" s="1189"/>
      <c r="J70"/>
      <c r="K70"/>
      <c r="L70"/>
      <c r="M70"/>
      <c r="N70"/>
      <c r="O70"/>
    </row>
    <row r="71" spans="1:15" ht="57.6" x14ac:dyDescent="0.45">
      <c r="A71" s="1"/>
      <c r="B71" s="816">
        <v>36</v>
      </c>
      <c r="C71" s="80" t="s">
        <v>124</v>
      </c>
      <c r="D71" s="462" t="s">
        <v>84</v>
      </c>
      <c r="E71" s="817" t="s">
        <v>39</v>
      </c>
      <c r="F71" s="416">
        <v>190</v>
      </c>
      <c r="G71" s="818"/>
      <c r="H71" s="439">
        <f t="shared" ref="H71:H73" si="4">(F71*G71)</f>
        <v>0</v>
      </c>
      <c r="I71"/>
      <c r="J71"/>
      <c r="K71"/>
      <c r="L71"/>
      <c r="M71"/>
      <c r="N71"/>
      <c r="O71"/>
    </row>
    <row r="72" spans="1:15" ht="57.6" x14ac:dyDescent="0.45">
      <c r="A72" s="1"/>
      <c r="B72" s="521">
        <v>37</v>
      </c>
      <c r="C72" s="81" t="s">
        <v>124</v>
      </c>
      <c r="D72" s="88" t="s">
        <v>84</v>
      </c>
      <c r="E72" s="522" t="s">
        <v>39</v>
      </c>
      <c r="F72" s="213">
        <v>52</v>
      </c>
      <c r="G72" s="214"/>
      <c r="H72" s="209">
        <f t="shared" si="4"/>
        <v>0</v>
      </c>
      <c r="I72"/>
      <c r="J72"/>
      <c r="K72"/>
      <c r="L72"/>
      <c r="M72"/>
      <c r="N72"/>
      <c r="O72"/>
    </row>
    <row r="73" spans="1:15" ht="57.6" x14ac:dyDescent="0.45">
      <c r="A73" s="1"/>
      <c r="B73" s="521">
        <v>38</v>
      </c>
      <c r="C73" s="81" t="s">
        <v>124</v>
      </c>
      <c r="D73" s="88" t="s">
        <v>98</v>
      </c>
      <c r="E73" s="522" t="s">
        <v>39</v>
      </c>
      <c r="F73" s="213">
        <v>22</v>
      </c>
      <c r="G73" s="214"/>
      <c r="H73" s="209">
        <f t="shared" si="4"/>
        <v>0</v>
      </c>
      <c r="I73"/>
      <c r="J73"/>
      <c r="K73"/>
      <c r="L73"/>
      <c r="M73"/>
      <c r="N73"/>
      <c r="O73"/>
    </row>
    <row r="74" spans="1:15" ht="19.2" x14ac:dyDescent="0.45">
      <c r="A74" s="1"/>
      <c r="B74" s="1190"/>
      <c r="C74" s="1185"/>
      <c r="D74" s="88" t="s">
        <v>118</v>
      </c>
      <c r="E74" s="812"/>
      <c r="F74" s="1191"/>
      <c r="G74" s="1192"/>
      <c r="H74" s="815"/>
      <c r="I74"/>
      <c r="J74"/>
      <c r="K74"/>
      <c r="L74"/>
      <c r="M74"/>
      <c r="N74"/>
      <c r="O74"/>
    </row>
    <row r="75" spans="1:15" ht="38.4" x14ac:dyDescent="0.45">
      <c r="A75" s="1"/>
      <c r="B75" s="823">
        <v>39</v>
      </c>
      <c r="C75" s="80" t="s">
        <v>216</v>
      </c>
      <c r="D75" s="462" t="s">
        <v>268</v>
      </c>
      <c r="E75" s="817" t="s">
        <v>54</v>
      </c>
      <c r="F75" s="416">
        <v>10</v>
      </c>
      <c r="G75" s="818"/>
      <c r="H75" s="439">
        <f t="shared" ref="H75:H77" si="5">(F75*G75)</f>
        <v>0</v>
      </c>
      <c r="I75"/>
      <c r="J75"/>
      <c r="K75"/>
      <c r="L75"/>
      <c r="M75"/>
      <c r="N75"/>
      <c r="O75"/>
    </row>
    <row r="76" spans="1:15" ht="57.6" x14ac:dyDescent="0.45">
      <c r="A76" s="1"/>
      <c r="B76" s="823">
        <v>40</v>
      </c>
      <c r="C76" s="81" t="s">
        <v>180</v>
      </c>
      <c r="D76" s="88" t="s">
        <v>774</v>
      </c>
      <c r="E76" s="522" t="s">
        <v>54</v>
      </c>
      <c r="F76" s="213">
        <v>1</v>
      </c>
      <c r="G76" s="214"/>
      <c r="H76" s="209">
        <f t="shared" si="5"/>
        <v>0</v>
      </c>
      <c r="I76"/>
      <c r="J76"/>
      <c r="K76"/>
      <c r="L76"/>
      <c r="M76"/>
      <c r="N76"/>
      <c r="O76"/>
    </row>
    <row r="77" spans="1:15" ht="58.2" thickBot="1" x14ac:dyDescent="0.5">
      <c r="A77" s="1"/>
      <c r="B77" s="885">
        <v>41</v>
      </c>
      <c r="C77" s="886"/>
      <c r="D77" s="89" t="s">
        <v>775</v>
      </c>
      <c r="E77" s="820" t="s">
        <v>54</v>
      </c>
      <c r="F77" s="407">
        <v>80</v>
      </c>
      <c r="G77" s="440"/>
      <c r="H77" s="378">
        <f t="shared" si="5"/>
        <v>0</v>
      </c>
      <c r="I77"/>
      <c r="J77"/>
      <c r="K77"/>
      <c r="L77"/>
      <c r="M77"/>
      <c r="N77"/>
      <c r="O77"/>
    </row>
    <row r="78" spans="1:15" ht="22.5" customHeight="1" thickBot="1" x14ac:dyDescent="0.5">
      <c r="A78" s="1"/>
      <c r="B78" s="1795" t="s">
        <v>119</v>
      </c>
      <c r="C78" s="1796"/>
      <c r="D78" s="1796"/>
      <c r="E78" s="1796"/>
      <c r="F78" s="1796"/>
      <c r="G78" s="1797"/>
      <c r="H78" s="875">
        <f>SUM(H65:H77)</f>
        <v>0</v>
      </c>
      <c r="J78"/>
      <c r="K78"/>
      <c r="L78"/>
      <c r="M78"/>
      <c r="N78"/>
      <c r="O78"/>
    </row>
    <row r="79" spans="1:15" ht="19.8" thickBot="1" x14ac:dyDescent="0.45">
      <c r="E79" s="227"/>
    </row>
    <row r="80" spans="1:15" ht="39.75" customHeight="1" thickBot="1" x14ac:dyDescent="0.45">
      <c r="A80" s="229"/>
      <c r="B80" s="189"/>
      <c r="C80" s="230"/>
      <c r="D80" s="1798" t="s">
        <v>850</v>
      </c>
      <c r="E80" s="1799"/>
      <c r="F80" s="1799"/>
      <c r="G80" s="1800"/>
      <c r="H80" s="231"/>
    </row>
    <row r="81" spans="1:15" ht="19.2" x14ac:dyDescent="0.4">
      <c r="A81" s="229"/>
      <c r="B81" s="12"/>
      <c r="C81" s="145"/>
      <c r="D81" s="232" t="s">
        <v>46</v>
      </c>
      <c r="E81" s="232"/>
      <c r="F81" s="233"/>
      <c r="G81" s="232"/>
      <c r="H81" s="234">
        <f>H30</f>
        <v>0</v>
      </c>
    </row>
    <row r="82" spans="1:15" ht="19.2" x14ac:dyDescent="0.4">
      <c r="A82" s="229"/>
      <c r="B82" s="13"/>
      <c r="C82" s="181"/>
      <c r="D82" s="25" t="s">
        <v>47</v>
      </c>
      <c r="E82" s="25"/>
      <c r="F82" s="98"/>
      <c r="G82" s="235"/>
      <c r="H82" s="236">
        <f>H34</f>
        <v>0</v>
      </c>
    </row>
    <row r="83" spans="1:15" s="1" customFormat="1" ht="19.2" x14ac:dyDescent="0.4">
      <c r="A83" s="229"/>
      <c r="B83" s="24"/>
      <c r="C83" s="237"/>
      <c r="D83" s="25" t="s">
        <v>48</v>
      </c>
      <c r="E83" s="26"/>
      <c r="F83" s="98"/>
      <c r="G83" s="235"/>
      <c r="H83" s="236">
        <f>H42</f>
        <v>0</v>
      </c>
    </row>
    <row r="84" spans="1:15" s="1" customFormat="1" ht="19.2" x14ac:dyDescent="0.4">
      <c r="A84" s="153"/>
      <c r="B84" s="5"/>
      <c r="C84" s="4"/>
      <c r="D84" s="26" t="s">
        <v>181</v>
      </c>
      <c r="E84" s="26"/>
      <c r="F84" s="99"/>
      <c r="G84" s="26"/>
      <c r="H84" s="236">
        <f>H51</f>
        <v>0</v>
      </c>
    </row>
    <row r="85" spans="1:15" s="1" customFormat="1" ht="19.2" x14ac:dyDescent="0.4">
      <c r="A85" s="153"/>
      <c r="B85" s="5"/>
      <c r="C85" s="4"/>
      <c r="D85" s="26" t="s">
        <v>112</v>
      </c>
      <c r="E85" s="26"/>
      <c r="F85" s="99"/>
      <c r="G85" s="26"/>
      <c r="H85" s="236">
        <f>H62</f>
        <v>0</v>
      </c>
    </row>
    <row r="86" spans="1:15" s="1" customFormat="1" ht="33.75" customHeight="1" thickBot="1" x14ac:dyDescent="0.45">
      <c r="A86" s="153"/>
      <c r="B86" s="938"/>
      <c r="C86" s="90"/>
      <c r="D86" s="939" t="s">
        <v>111</v>
      </c>
      <c r="E86" s="939"/>
      <c r="F86" s="939"/>
      <c r="G86" s="939"/>
      <c r="H86" s="238">
        <f>H78</f>
        <v>0</v>
      </c>
    </row>
    <row r="87" spans="1:15" s="1" customFormat="1" ht="19.8" thickBot="1" x14ac:dyDescent="0.5">
      <c r="A87" s="153"/>
      <c r="B87" s="149"/>
      <c r="C87" s="149"/>
      <c r="D87" s="1801" t="s">
        <v>94</v>
      </c>
      <c r="E87" s="1802"/>
      <c r="F87" s="1802" t="s">
        <v>95</v>
      </c>
      <c r="G87" s="1803"/>
      <c r="H87" s="50">
        <f>SUM(H81:H86)</f>
        <v>0</v>
      </c>
      <c r="I87" s="1193"/>
    </row>
    <row r="88" spans="1:15" x14ac:dyDescent="0.4">
      <c r="D88" s="22" t="s">
        <v>49</v>
      </c>
    </row>
    <row r="89" spans="1:15" ht="19.2" x14ac:dyDescent="0.4">
      <c r="A89" s="210"/>
      <c r="B89" s="32"/>
      <c r="C89" s="32"/>
      <c r="D89" s="33" t="s">
        <v>73</v>
      </c>
      <c r="E89" s="32"/>
      <c r="F89" s="101"/>
      <c r="G89" s="239"/>
      <c r="H89" s="34"/>
      <c r="I89"/>
      <c r="J89"/>
      <c r="K89"/>
      <c r="L89"/>
      <c r="M89"/>
      <c r="N89"/>
      <c r="O89"/>
    </row>
    <row r="90" spans="1:15" ht="19.2" x14ac:dyDescent="0.4">
      <c r="A90" s="210"/>
      <c r="B90" s="32"/>
      <c r="C90" s="32"/>
      <c r="D90" s="33" t="s">
        <v>74</v>
      </c>
      <c r="E90" s="32"/>
      <c r="F90" s="101"/>
      <c r="G90" s="239"/>
      <c r="H90" s="34"/>
      <c r="I90"/>
      <c r="J90"/>
      <c r="K90"/>
      <c r="L90"/>
      <c r="M90"/>
      <c r="N90"/>
      <c r="O90"/>
    </row>
    <row r="91" spans="1:15" ht="19.2" x14ac:dyDescent="0.4">
      <c r="A91" s="210"/>
      <c r="B91" s="32"/>
      <c r="C91" s="32"/>
      <c r="D91" s="33" t="s">
        <v>75</v>
      </c>
      <c r="E91" s="32"/>
      <c r="F91" s="101"/>
      <c r="G91" s="239"/>
      <c r="H91" s="34"/>
      <c r="I91"/>
      <c r="J91"/>
      <c r="K91"/>
      <c r="L91"/>
      <c r="M91"/>
      <c r="N91"/>
      <c r="O91"/>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78:G78"/>
    <mergeCell ref="D80:G80"/>
    <mergeCell ref="D87:G87"/>
    <mergeCell ref="D19:H19"/>
    <mergeCell ref="E30:G30"/>
    <mergeCell ref="B34:G34"/>
    <mergeCell ref="B42:G42"/>
    <mergeCell ref="B51:G51"/>
    <mergeCell ref="B62:G62"/>
  </mergeCells>
  <pageMargins left="0.70866141732283505" right="0.70866141732283505" top="0.74803149606299202" bottom="0.74803149606299202" header="0.31496062992126" footer="0.31496062992126"/>
  <pageSetup paperSize="9" scale="52" fitToHeight="0" orientation="portrait" r:id="rId1"/>
  <headerFooter>
    <oddHeader>&amp;CБАРАЊЕ ЗА ПОНУДИ - Тендер 10 - Дел2а - Анекс 1
Реф. Бр.: LRCP-9034-9210-MK-RFB-A.2.1.10-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Студеничани&amp;CИзградба на локален пат с. Моране до Регионален пат&amp;R&amp;P/&amp;N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EB16F-3E53-4F32-874E-E03984DCADDB}">
  <sheetPr>
    <pageSetUpPr fitToPage="1"/>
  </sheetPr>
  <dimension ref="A1:AL120"/>
  <sheetViews>
    <sheetView view="pageBreakPreview" zoomScale="85" zoomScaleNormal="115" zoomScaleSheetLayoutView="85" zoomScalePageLayoutView="40" workbookViewId="0">
      <selection activeCell="D16" sqref="D16:H16"/>
    </sheetView>
  </sheetViews>
  <sheetFormatPr defaultRowHeight="16.8" x14ac:dyDescent="0.4"/>
  <cols>
    <col min="1" max="1" width="3.44140625" style="153" customWidth="1"/>
    <col min="2" max="2" width="9.88671875" style="21" customWidth="1"/>
    <col min="3" max="3" width="11.6640625" style="21" customWidth="1"/>
    <col min="4" max="4" width="78.44140625" style="22" customWidth="1"/>
    <col min="5" max="5" width="9" style="21" customWidth="1"/>
    <col min="6" max="6" width="15.44140625" style="96" customWidth="1"/>
    <col min="7" max="7" width="15.44140625" style="228" customWidth="1"/>
    <col min="8" max="8" width="21.5546875" style="23" customWidth="1"/>
    <col min="9" max="9" width="3.6640625" style="1" customWidth="1"/>
    <col min="10" max="15" width="9.109375" style="1"/>
    <col min="228" max="228" width="3.44140625" customWidth="1"/>
    <col min="229" max="229" width="7" customWidth="1"/>
    <col min="230" max="230" width="9.88671875" customWidth="1"/>
    <col min="231" max="231" width="64.109375" customWidth="1"/>
    <col min="232" max="232" width="11.44140625" customWidth="1"/>
    <col min="233" max="233" width="12.88671875" customWidth="1"/>
    <col min="234" max="234" width="15.44140625" customWidth="1"/>
    <col min="235" max="235" width="19.44140625" customWidth="1"/>
    <col min="236" max="236" width="13.88671875" customWidth="1"/>
    <col min="484" max="484" width="3.44140625" customWidth="1"/>
    <col min="485" max="485" width="7" customWidth="1"/>
    <col min="486" max="486" width="9.88671875" customWidth="1"/>
    <col min="487" max="487" width="64.109375" customWidth="1"/>
    <col min="488" max="488" width="11.44140625" customWidth="1"/>
    <col min="489" max="489" width="12.88671875" customWidth="1"/>
    <col min="490" max="490" width="15.44140625" customWidth="1"/>
    <col min="491" max="491" width="19.44140625" customWidth="1"/>
    <col min="492" max="492" width="13.88671875" customWidth="1"/>
    <col min="740" max="740" width="3.44140625" customWidth="1"/>
    <col min="741" max="741" width="7" customWidth="1"/>
    <col min="742" max="742" width="9.88671875" customWidth="1"/>
    <col min="743" max="743" width="64.109375" customWidth="1"/>
    <col min="744" max="744" width="11.44140625" customWidth="1"/>
    <col min="745" max="745" width="12.88671875" customWidth="1"/>
    <col min="746" max="746" width="15.44140625" customWidth="1"/>
    <col min="747" max="747" width="19.44140625" customWidth="1"/>
    <col min="748" max="748" width="13.88671875" customWidth="1"/>
    <col min="996" max="996" width="3.44140625" customWidth="1"/>
    <col min="997" max="997" width="7" customWidth="1"/>
    <col min="998" max="998" width="9.88671875" customWidth="1"/>
    <col min="999" max="999" width="64.109375" customWidth="1"/>
    <col min="1000" max="1000" width="11.44140625" customWidth="1"/>
    <col min="1001" max="1001" width="12.88671875" customWidth="1"/>
    <col min="1002" max="1002" width="15.44140625" customWidth="1"/>
    <col min="1003" max="1003" width="19.44140625" customWidth="1"/>
    <col min="1004" max="1004" width="13.88671875" customWidth="1"/>
    <col min="1252" max="1252" width="3.44140625" customWidth="1"/>
    <col min="1253" max="1253" width="7" customWidth="1"/>
    <col min="1254" max="1254" width="9.88671875" customWidth="1"/>
    <col min="1255" max="1255" width="64.109375" customWidth="1"/>
    <col min="1256" max="1256" width="11.44140625" customWidth="1"/>
    <col min="1257" max="1257" width="12.88671875" customWidth="1"/>
    <col min="1258" max="1258" width="15.44140625" customWidth="1"/>
    <col min="1259" max="1259" width="19.44140625" customWidth="1"/>
    <col min="1260" max="1260" width="13.88671875" customWidth="1"/>
    <col min="1508" max="1508" width="3.44140625" customWidth="1"/>
    <col min="1509" max="1509" width="7" customWidth="1"/>
    <col min="1510" max="1510" width="9.88671875" customWidth="1"/>
    <col min="1511" max="1511" width="64.109375" customWidth="1"/>
    <col min="1512" max="1512" width="11.44140625" customWidth="1"/>
    <col min="1513" max="1513" width="12.88671875" customWidth="1"/>
    <col min="1514" max="1514" width="15.44140625" customWidth="1"/>
    <col min="1515" max="1515" width="19.44140625" customWidth="1"/>
    <col min="1516" max="1516" width="13.88671875" customWidth="1"/>
    <col min="1764" max="1764" width="3.44140625" customWidth="1"/>
    <col min="1765" max="1765" width="7" customWidth="1"/>
    <col min="1766" max="1766" width="9.88671875" customWidth="1"/>
    <col min="1767" max="1767" width="64.109375" customWidth="1"/>
    <col min="1768" max="1768" width="11.44140625" customWidth="1"/>
    <col min="1769" max="1769" width="12.88671875" customWidth="1"/>
    <col min="1770" max="1770" width="15.44140625" customWidth="1"/>
    <col min="1771" max="1771" width="19.44140625" customWidth="1"/>
    <col min="1772" max="1772" width="13.88671875" customWidth="1"/>
    <col min="2020" max="2020" width="3.44140625" customWidth="1"/>
    <col min="2021" max="2021" width="7" customWidth="1"/>
    <col min="2022" max="2022" width="9.88671875" customWidth="1"/>
    <col min="2023" max="2023" width="64.109375" customWidth="1"/>
    <col min="2024" max="2024" width="11.44140625" customWidth="1"/>
    <col min="2025" max="2025" width="12.88671875" customWidth="1"/>
    <col min="2026" max="2026" width="15.44140625" customWidth="1"/>
    <col min="2027" max="2027" width="19.44140625" customWidth="1"/>
    <col min="2028" max="2028" width="13.88671875" customWidth="1"/>
    <col min="2276" max="2276" width="3.44140625" customWidth="1"/>
    <col min="2277" max="2277" width="7" customWidth="1"/>
    <col min="2278" max="2278" width="9.88671875" customWidth="1"/>
    <col min="2279" max="2279" width="64.109375" customWidth="1"/>
    <col min="2280" max="2280" width="11.44140625" customWidth="1"/>
    <col min="2281" max="2281" width="12.88671875" customWidth="1"/>
    <col min="2282" max="2282" width="15.44140625" customWidth="1"/>
    <col min="2283" max="2283" width="19.44140625" customWidth="1"/>
    <col min="2284" max="2284" width="13.88671875" customWidth="1"/>
    <col min="2532" max="2532" width="3.44140625" customWidth="1"/>
    <col min="2533" max="2533" width="7" customWidth="1"/>
    <col min="2534" max="2534" width="9.88671875" customWidth="1"/>
    <col min="2535" max="2535" width="64.109375" customWidth="1"/>
    <col min="2536" max="2536" width="11.44140625" customWidth="1"/>
    <col min="2537" max="2537" width="12.88671875" customWidth="1"/>
    <col min="2538" max="2538" width="15.44140625" customWidth="1"/>
    <col min="2539" max="2539" width="19.44140625" customWidth="1"/>
    <col min="2540" max="2540" width="13.88671875" customWidth="1"/>
    <col min="2788" max="2788" width="3.44140625" customWidth="1"/>
    <col min="2789" max="2789" width="7" customWidth="1"/>
    <col min="2790" max="2790" width="9.88671875" customWidth="1"/>
    <col min="2791" max="2791" width="64.109375" customWidth="1"/>
    <col min="2792" max="2792" width="11.44140625" customWidth="1"/>
    <col min="2793" max="2793" width="12.88671875" customWidth="1"/>
    <col min="2794" max="2794" width="15.44140625" customWidth="1"/>
    <col min="2795" max="2795" width="19.44140625" customWidth="1"/>
    <col min="2796" max="2796" width="13.88671875" customWidth="1"/>
    <col min="3044" max="3044" width="3.44140625" customWidth="1"/>
    <col min="3045" max="3045" width="7" customWidth="1"/>
    <col min="3046" max="3046" width="9.88671875" customWidth="1"/>
    <col min="3047" max="3047" width="64.109375" customWidth="1"/>
    <col min="3048" max="3048" width="11.44140625" customWidth="1"/>
    <col min="3049" max="3049" width="12.88671875" customWidth="1"/>
    <col min="3050" max="3050" width="15.44140625" customWidth="1"/>
    <col min="3051" max="3051" width="19.44140625" customWidth="1"/>
    <col min="3052" max="3052" width="13.88671875" customWidth="1"/>
    <col min="3300" max="3300" width="3.44140625" customWidth="1"/>
    <col min="3301" max="3301" width="7" customWidth="1"/>
    <col min="3302" max="3302" width="9.88671875" customWidth="1"/>
    <col min="3303" max="3303" width="64.109375" customWidth="1"/>
    <col min="3304" max="3304" width="11.44140625" customWidth="1"/>
    <col min="3305" max="3305" width="12.88671875" customWidth="1"/>
    <col min="3306" max="3306" width="15.44140625" customWidth="1"/>
    <col min="3307" max="3307" width="19.44140625" customWidth="1"/>
    <col min="3308" max="3308" width="13.88671875" customWidth="1"/>
    <col min="3556" max="3556" width="3.44140625" customWidth="1"/>
    <col min="3557" max="3557" width="7" customWidth="1"/>
    <col min="3558" max="3558" width="9.88671875" customWidth="1"/>
    <col min="3559" max="3559" width="64.109375" customWidth="1"/>
    <col min="3560" max="3560" width="11.44140625" customWidth="1"/>
    <col min="3561" max="3561" width="12.88671875" customWidth="1"/>
    <col min="3562" max="3562" width="15.44140625" customWidth="1"/>
    <col min="3563" max="3563" width="19.44140625" customWidth="1"/>
    <col min="3564" max="3564" width="13.88671875" customWidth="1"/>
    <col min="3812" max="3812" width="3.44140625" customWidth="1"/>
    <col min="3813" max="3813" width="7" customWidth="1"/>
    <col min="3814" max="3814" width="9.88671875" customWidth="1"/>
    <col min="3815" max="3815" width="64.109375" customWidth="1"/>
    <col min="3816" max="3816" width="11.44140625" customWidth="1"/>
    <col min="3817" max="3817" width="12.88671875" customWidth="1"/>
    <col min="3818" max="3818" width="15.44140625" customWidth="1"/>
    <col min="3819" max="3819" width="19.44140625" customWidth="1"/>
    <col min="3820" max="3820" width="13.88671875" customWidth="1"/>
    <col min="4068" max="4068" width="3.44140625" customWidth="1"/>
    <col min="4069" max="4069" width="7" customWidth="1"/>
    <col min="4070" max="4070" width="9.88671875" customWidth="1"/>
    <col min="4071" max="4071" width="64.109375" customWidth="1"/>
    <col min="4072" max="4072" width="11.44140625" customWidth="1"/>
    <col min="4073" max="4073" width="12.88671875" customWidth="1"/>
    <col min="4074" max="4074" width="15.44140625" customWidth="1"/>
    <col min="4075" max="4075" width="19.44140625" customWidth="1"/>
    <col min="4076" max="4076" width="13.88671875" customWidth="1"/>
    <col min="4324" max="4324" width="3.44140625" customWidth="1"/>
    <col min="4325" max="4325" width="7" customWidth="1"/>
    <col min="4326" max="4326" width="9.88671875" customWidth="1"/>
    <col min="4327" max="4327" width="64.109375" customWidth="1"/>
    <col min="4328" max="4328" width="11.44140625" customWidth="1"/>
    <col min="4329" max="4329" width="12.88671875" customWidth="1"/>
    <col min="4330" max="4330" width="15.44140625" customWidth="1"/>
    <col min="4331" max="4331" width="19.44140625" customWidth="1"/>
    <col min="4332" max="4332" width="13.88671875" customWidth="1"/>
    <col min="4580" max="4580" width="3.44140625" customWidth="1"/>
    <col min="4581" max="4581" width="7" customWidth="1"/>
    <col min="4582" max="4582" width="9.88671875" customWidth="1"/>
    <col min="4583" max="4583" width="64.109375" customWidth="1"/>
    <col min="4584" max="4584" width="11.44140625" customWidth="1"/>
    <col min="4585" max="4585" width="12.88671875" customWidth="1"/>
    <col min="4586" max="4586" width="15.44140625" customWidth="1"/>
    <col min="4587" max="4587" width="19.44140625" customWidth="1"/>
    <col min="4588" max="4588" width="13.88671875" customWidth="1"/>
    <col min="4836" max="4836" width="3.44140625" customWidth="1"/>
    <col min="4837" max="4837" width="7" customWidth="1"/>
    <col min="4838" max="4838" width="9.88671875" customWidth="1"/>
    <col min="4839" max="4839" width="64.109375" customWidth="1"/>
    <col min="4840" max="4840" width="11.44140625" customWidth="1"/>
    <col min="4841" max="4841" width="12.88671875" customWidth="1"/>
    <col min="4842" max="4842" width="15.44140625" customWidth="1"/>
    <col min="4843" max="4843" width="19.44140625" customWidth="1"/>
    <col min="4844" max="4844" width="13.88671875" customWidth="1"/>
    <col min="5092" max="5092" width="3.44140625" customWidth="1"/>
    <col min="5093" max="5093" width="7" customWidth="1"/>
    <col min="5094" max="5094" width="9.88671875" customWidth="1"/>
    <col min="5095" max="5095" width="64.109375" customWidth="1"/>
    <col min="5096" max="5096" width="11.44140625" customWidth="1"/>
    <col min="5097" max="5097" width="12.88671875" customWidth="1"/>
    <col min="5098" max="5098" width="15.44140625" customWidth="1"/>
    <col min="5099" max="5099" width="19.44140625" customWidth="1"/>
    <col min="5100" max="5100" width="13.88671875" customWidth="1"/>
    <col min="5348" max="5348" width="3.44140625" customWidth="1"/>
    <col min="5349" max="5349" width="7" customWidth="1"/>
    <col min="5350" max="5350" width="9.88671875" customWidth="1"/>
    <col min="5351" max="5351" width="64.109375" customWidth="1"/>
    <col min="5352" max="5352" width="11.44140625" customWidth="1"/>
    <col min="5353" max="5353" width="12.88671875" customWidth="1"/>
    <col min="5354" max="5354" width="15.44140625" customWidth="1"/>
    <col min="5355" max="5355" width="19.44140625" customWidth="1"/>
    <col min="5356" max="5356" width="13.88671875" customWidth="1"/>
    <col min="5604" max="5604" width="3.44140625" customWidth="1"/>
    <col min="5605" max="5605" width="7" customWidth="1"/>
    <col min="5606" max="5606" width="9.88671875" customWidth="1"/>
    <col min="5607" max="5607" width="64.109375" customWidth="1"/>
    <col min="5608" max="5608" width="11.44140625" customWidth="1"/>
    <col min="5609" max="5609" width="12.88671875" customWidth="1"/>
    <col min="5610" max="5610" width="15.44140625" customWidth="1"/>
    <col min="5611" max="5611" width="19.44140625" customWidth="1"/>
    <col min="5612" max="5612" width="13.88671875" customWidth="1"/>
    <col min="5860" max="5860" width="3.44140625" customWidth="1"/>
    <col min="5861" max="5861" width="7" customWidth="1"/>
    <col min="5862" max="5862" width="9.88671875" customWidth="1"/>
    <col min="5863" max="5863" width="64.109375" customWidth="1"/>
    <col min="5864" max="5864" width="11.44140625" customWidth="1"/>
    <col min="5865" max="5865" width="12.88671875" customWidth="1"/>
    <col min="5866" max="5866" width="15.44140625" customWidth="1"/>
    <col min="5867" max="5867" width="19.44140625" customWidth="1"/>
    <col min="5868" max="5868" width="13.88671875" customWidth="1"/>
    <col min="6116" max="6116" width="3.44140625" customWidth="1"/>
    <col min="6117" max="6117" width="7" customWidth="1"/>
    <col min="6118" max="6118" width="9.88671875" customWidth="1"/>
    <col min="6119" max="6119" width="64.109375" customWidth="1"/>
    <col min="6120" max="6120" width="11.44140625" customWidth="1"/>
    <col min="6121" max="6121" width="12.88671875" customWidth="1"/>
    <col min="6122" max="6122" width="15.44140625" customWidth="1"/>
    <col min="6123" max="6123" width="19.44140625" customWidth="1"/>
    <col min="6124" max="6124" width="13.88671875" customWidth="1"/>
    <col min="6372" max="6372" width="3.44140625" customWidth="1"/>
    <col min="6373" max="6373" width="7" customWidth="1"/>
    <col min="6374" max="6374" width="9.88671875" customWidth="1"/>
    <col min="6375" max="6375" width="64.109375" customWidth="1"/>
    <col min="6376" max="6376" width="11.44140625" customWidth="1"/>
    <col min="6377" max="6377" width="12.88671875" customWidth="1"/>
    <col min="6378" max="6378" width="15.44140625" customWidth="1"/>
    <col min="6379" max="6379" width="19.44140625" customWidth="1"/>
    <col min="6380" max="6380" width="13.88671875" customWidth="1"/>
    <col min="6628" max="6628" width="3.44140625" customWidth="1"/>
    <col min="6629" max="6629" width="7" customWidth="1"/>
    <col min="6630" max="6630" width="9.88671875" customWidth="1"/>
    <col min="6631" max="6631" width="64.109375" customWidth="1"/>
    <col min="6632" max="6632" width="11.44140625" customWidth="1"/>
    <col min="6633" max="6633" width="12.88671875" customWidth="1"/>
    <col min="6634" max="6634" width="15.44140625" customWidth="1"/>
    <col min="6635" max="6635" width="19.44140625" customWidth="1"/>
    <col min="6636" max="6636" width="13.88671875" customWidth="1"/>
    <col min="6884" max="6884" width="3.44140625" customWidth="1"/>
    <col min="6885" max="6885" width="7" customWidth="1"/>
    <col min="6886" max="6886" width="9.88671875" customWidth="1"/>
    <col min="6887" max="6887" width="64.109375" customWidth="1"/>
    <col min="6888" max="6888" width="11.44140625" customWidth="1"/>
    <col min="6889" max="6889" width="12.88671875" customWidth="1"/>
    <col min="6890" max="6890" width="15.44140625" customWidth="1"/>
    <col min="6891" max="6891" width="19.44140625" customWidth="1"/>
    <col min="6892" max="6892" width="13.88671875" customWidth="1"/>
    <col min="7140" max="7140" width="3.44140625" customWidth="1"/>
    <col min="7141" max="7141" width="7" customWidth="1"/>
    <col min="7142" max="7142" width="9.88671875" customWidth="1"/>
    <col min="7143" max="7143" width="64.109375" customWidth="1"/>
    <col min="7144" max="7144" width="11.44140625" customWidth="1"/>
    <col min="7145" max="7145" width="12.88671875" customWidth="1"/>
    <col min="7146" max="7146" width="15.44140625" customWidth="1"/>
    <col min="7147" max="7147" width="19.44140625" customWidth="1"/>
    <col min="7148" max="7148" width="13.88671875" customWidth="1"/>
    <col min="7396" max="7396" width="3.44140625" customWidth="1"/>
    <col min="7397" max="7397" width="7" customWidth="1"/>
    <col min="7398" max="7398" width="9.88671875" customWidth="1"/>
    <col min="7399" max="7399" width="64.109375" customWidth="1"/>
    <col min="7400" max="7400" width="11.44140625" customWidth="1"/>
    <col min="7401" max="7401" width="12.88671875" customWidth="1"/>
    <col min="7402" max="7402" width="15.44140625" customWidth="1"/>
    <col min="7403" max="7403" width="19.44140625" customWidth="1"/>
    <col min="7404" max="7404" width="13.88671875" customWidth="1"/>
    <col min="7652" max="7652" width="3.44140625" customWidth="1"/>
    <col min="7653" max="7653" width="7" customWidth="1"/>
    <col min="7654" max="7654" width="9.88671875" customWidth="1"/>
    <col min="7655" max="7655" width="64.109375" customWidth="1"/>
    <col min="7656" max="7656" width="11.44140625" customWidth="1"/>
    <col min="7657" max="7657" width="12.88671875" customWidth="1"/>
    <col min="7658" max="7658" width="15.44140625" customWidth="1"/>
    <col min="7659" max="7659" width="19.44140625" customWidth="1"/>
    <col min="7660" max="7660" width="13.88671875" customWidth="1"/>
    <col min="7908" max="7908" width="3.44140625" customWidth="1"/>
    <col min="7909" max="7909" width="7" customWidth="1"/>
    <col min="7910" max="7910" width="9.88671875" customWidth="1"/>
    <col min="7911" max="7911" width="64.109375" customWidth="1"/>
    <col min="7912" max="7912" width="11.44140625" customWidth="1"/>
    <col min="7913" max="7913" width="12.88671875" customWidth="1"/>
    <col min="7914" max="7914" width="15.44140625" customWidth="1"/>
    <col min="7915" max="7915" width="19.44140625" customWidth="1"/>
    <col min="7916" max="7916" width="13.88671875" customWidth="1"/>
    <col min="8164" max="8164" width="3.44140625" customWidth="1"/>
    <col min="8165" max="8165" width="7" customWidth="1"/>
    <col min="8166" max="8166" width="9.88671875" customWidth="1"/>
    <col min="8167" max="8167" width="64.109375" customWidth="1"/>
    <col min="8168" max="8168" width="11.44140625" customWidth="1"/>
    <col min="8169" max="8169" width="12.88671875" customWidth="1"/>
    <col min="8170" max="8170" width="15.44140625" customWidth="1"/>
    <col min="8171" max="8171" width="19.44140625" customWidth="1"/>
    <col min="8172" max="8172" width="13.88671875" customWidth="1"/>
    <col min="8420" max="8420" width="3.44140625" customWidth="1"/>
    <col min="8421" max="8421" width="7" customWidth="1"/>
    <col min="8422" max="8422" width="9.88671875" customWidth="1"/>
    <col min="8423" max="8423" width="64.109375" customWidth="1"/>
    <col min="8424" max="8424" width="11.44140625" customWidth="1"/>
    <col min="8425" max="8425" width="12.88671875" customWidth="1"/>
    <col min="8426" max="8426" width="15.44140625" customWidth="1"/>
    <col min="8427" max="8427" width="19.44140625" customWidth="1"/>
    <col min="8428" max="8428" width="13.88671875" customWidth="1"/>
    <col min="8676" max="8676" width="3.44140625" customWidth="1"/>
    <col min="8677" max="8677" width="7" customWidth="1"/>
    <col min="8678" max="8678" width="9.88671875" customWidth="1"/>
    <col min="8679" max="8679" width="64.109375" customWidth="1"/>
    <col min="8680" max="8680" width="11.44140625" customWidth="1"/>
    <col min="8681" max="8681" width="12.88671875" customWidth="1"/>
    <col min="8682" max="8682" width="15.44140625" customWidth="1"/>
    <col min="8683" max="8683" width="19.44140625" customWidth="1"/>
    <col min="8684" max="8684" width="13.88671875" customWidth="1"/>
    <col min="8932" max="8932" width="3.44140625" customWidth="1"/>
    <col min="8933" max="8933" width="7" customWidth="1"/>
    <col min="8934" max="8934" width="9.88671875" customWidth="1"/>
    <col min="8935" max="8935" width="64.109375" customWidth="1"/>
    <col min="8936" max="8936" width="11.44140625" customWidth="1"/>
    <col min="8937" max="8937" width="12.88671875" customWidth="1"/>
    <col min="8938" max="8938" width="15.44140625" customWidth="1"/>
    <col min="8939" max="8939" width="19.44140625" customWidth="1"/>
    <col min="8940" max="8940" width="13.88671875" customWidth="1"/>
    <col min="9188" max="9188" width="3.44140625" customWidth="1"/>
    <col min="9189" max="9189" width="7" customWidth="1"/>
    <col min="9190" max="9190" width="9.88671875" customWidth="1"/>
    <col min="9191" max="9191" width="64.109375" customWidth="1"/>
    <col min="9192" max="9192" width="11.44140625" customWidth="1"/>
    <col min="9193" max="9193" width="12.88671875" customWidth="1"/>
    <col min="9194" max="9194" width="15.44140625" customWidth="1"/>
    <col min="9195" max="9195" width="19.44140625" customWidth="1"/>
    <col min="9196" max="9196" width="13.88671875" customWidth="1"/>
    <col min="9444" max="9444" width="3.44140625" customWidth="1"/>
    <col min="9445" max="9445" width="7" customWidth="1"/>
    <col min="9446" max="9446" width="9.88671875" customWidth="1"/>
    <col min="9447" max="9447" width="64.109375" customWidth="1"/>
    <col min="9448" max="9448" width="11.44140625" customWidth="1"/>
    <col min="9449" max="9449" width="12.88671875" customWidth="1"/>
    <col min="9450" max="9450" width="15.44140625" customWidth="1"/>
    <col min="9451" max="9451" width="19.44140625" customWidth="1"/>
    <col min="9452" max="9452" width="13.88671875" customWidth="1"/>
    <col min="9700" max="9700" width="3.44140625" customWidth="1"/>
    <col min="9701" max="9701" width="7" customWidth="1"/>
    <col min="9702" max="9702" width="9.88671875" customWidth="1"/>
    <col min="9703" max="9703" width="64.109375" customWidth="1"/>
    <col min="9704" max="9704" width="11.44140625" customWidth="1"/>
    <col min="9705" max="9705" width="12.88671875" customWidth="1"/>
    <col min="9706" max="9706" width="15.44140625" customWidth="1"/>
    <col min="9707" max="9707" width="19.44140625" customWidth="1"/>
    <col min="9708" max="9708" width="13.88671875" customWidth="1"/>
    <col min="9956" max="9956" width="3.44140625" customWidth="1"/>
    <col min="9957" max="9957" width="7" customWidth="1"/>
    <col min="9958" max="9958" width="9.88671875" customWidth="1"/>
    <col min="9959" max="9959" width="64.109375" customWidth="1"/>
    <col min="9960" max="9960" width="11.44140625" customWidth="1"/>
    <col min="9961" max="9961" width="12.88671875" customWidth="1"/>
    <col min="9962" max="9962" width="15.44140625" customWidth="1"/>
    <col min="9963" max="9963" width="19.44140625" customWidth="1"/>
    <col min="9964" max="9964" width="13.88671875" customWidth="1"/>
    <col min="10212" max="10212" width="3.44140625" customWidth="1"/>
    <col min="10213" max="10213" width="7" customWidth="1"/>
    <col min="10214" max="10214" width="9.88671875" customWidth="1"/>
    <col min="10215" max="10215" width="64.109375" customWidth="1"/>
    <col min="10216" max="10216" width="11.44140625" customWidth="1"/>
    <col min="10217" max="10217" width="12.88671875" customWidth="1"/>
    <col min="10218" max="10218" width="15.44140625" customWidth="1"/>
    <col min="10219" max="10219" width="19.44140625" customWidth="1"/>
    <col min="10220" max="10220" width="13.88671875" customWidth="1"/>
    <col min="10468" max="10468" width="3.44140625" customWidth="1"/>
    <col min="10469" max="10469" width="7" customWidth="1"/>
    <col min="10470" max="10470" width="9.88671875" customWidth="1"/>
    <col min="10471" max="10471" width="64.109375" customWidth="1"/>
    <col min="10472" max="10472" width="11.44140625" customWidth="1"/>
    <col min="10473" max="10473" width="12.88671875" customWidth="1"/>
    <col min="10474" max="10474" width="15.44140625" customWidth="1"/>
    <col min="10475" max="10475" width="19.44140625" customWidth="1"/>
    <col min="10476" max="10476" width="13.88671875" customWidth="1"/>
    <col min="10724" max="10724" width="3.44140625" customWidth="1"/>
    <col min="10725" max="10725" width="7" customWidth="1"/>
    <col min="10726" max="10726" width="9.88671875" customWidth="1"/>
    <col min="10727" max="10727" width="64.109375" customWidth="1"/>
    <col min="10728" max="10728" width="11.44140625" customWidth="1"/>
    <col min="10729" max="10729" width="12.88671875" customWidth="1"/>
    <col min="10730" max="10730" width="15.44140625" customWidth="1"/>
    <col min="10731" max="10731" width="19.44140625" customWidth="1"/>
    <col min="10732" max="10732" width="13.88671875" customWidth="1"/>
    <col min="10980" max="10980" width="3.44140625" customWidth="1"/>
    <col min="10981" max="10981" width="7" customWidth="1"/>
    <col min="10982" max="10982" width="9.88671875" customWidth="1"/>
    <col min="10983" max="10983" width="64.109375" customWidth="1"/>
    <col min="10984" max="10984" width="11.44140625" customWidth="1"/>
    <col min="10985" max="10985" width="12.88671875" customWidth="1"/>
    <col min="10986" max="10986" width="15.44140625" customWidth="1"/>
    <col min="10987" max="10987" width="19.44140625" customWidth="1"/>
    <col min="10988" max="10988" width="13.88671875" customWidth="1"/>
    <col min="11236" max="11236" width="3.44140625" customWidth="1"/>
    <col min="11237" max="11237" width="7" customWidth="1"/>
    <col min="11238" max="11238" width="9.88671875" customWidth="1"/>
    <col min="11239" max="11239" width="64.109375" customWidth="1"/>
    <col min="11240" max="11240" width="11.44140625" customWidth="1"/>
    <col min="11241" max="11241" width="12.88671875" customWidth="1"/>
    <col min="11242" max="11242" width="15.44140625" customWidth="1"/>
    <col min="11243" max="11243" width="19.44140625" customWidth="1"/>
    <col min="11244" max="11244" width="13.88671875" customWidth="1"/>
    <col min="11492" max="11492" width="3.44140625" customWidth="1"/>
    <col min="11493" max="11493" width="7" customWidth="1"/>
    <col min="11494" max="11494" width="9.88671875" customWidth="1"/>
    <col min="11495" max="11495" width="64.109375" customWidth="1"/>
    <col min="11496" max="11496" width="11.44140625" customWidth="1"/>
    <col min="11497" max="11497" width="12.88671875" customWidth="1"/>
    <col min="11498" max="11498" width="15.44140625" customWidth="1"/>
    <col min="11499" max="11499" width="19.44140625" customWidth="1"/>
    <col min="11500" max="11500" width="13.88671875" customWidth="1"/>
    <col min="11748" max="11748" width="3.44140625" customWidth="1"/>
    <col min="11749" max="11749" width="7" customWidth="1"/>
    <col min="11750" max="11750" width="9.88671875" customWidth="1"/>
    <col min="11751" max="11751" width="64.109375" customWidth="1"/>
    <col min="11752" max="11752" width="11.44140625" customWidth="1"/>
    <col min="11753" max="11753" width="12.88671875" customWidth="1"/>
    <col min="11754" max="11754" width="15.44140625" customWidth="1"/>
    <col min="11755" max="11755" width="19.44140625" customWidth="1"/>
    <col min="11756" max="11756" width="13.88671875" customWidth="1"/>
    <col min="12004" max="12004" width="3.44140625" customWidth="1"/>
    <col min="12005" max="12005" width="7" customWidth="1"/>
    <col min="12006" max="12006" width="9.88671875" customWidth="1"/>
    <col min="12007" max="12007" width="64.109375" customWidth="1"/>
    <col min="12008" max="12008" width="11.44140625" customWidth="1"/>
    <col min="12009" max="12009" width="12.88671875" customWidth="1"/>
    <col min="12010" max="12010" width="15.44140625" customWidth="1"/>
    <col min="12011" max="12011" width="19.44140625" customWidth="1"/>
    <col min="12012" max="12012" width="13.88671875" customWidth="1"/>
    <col min="12260" max="12260" width="3.44140625" customWidth="1"/>
    <col min="12261" max="12261" width="7" customWidth="1"/>
    <col min="12262" max="12262" width="9.88671875" customWidth="1"/>
    <col min="12263" max="12263" width="64.109375" customWidth="1"/>
    <col min="12264" max="12264" width="11.44140625" customWidth="1"/>
    <col min="12265" max="12265" width="12.88671875" customWidth="1"/>
    <col min="12266" max="12266" width="15.44140625" customWidth="1"/>
    <col min="12267" max="12267" width="19.44140625" customWidth="1"/>
    <col min="12268" max="12268" width="13.88671875" customWidth="1"/>
    <col min="12516" max="12516" width="3.44140625" customWidth="1"/>
    <col min="12517" max="12517" width="7" customWidth="1"/>
    <col min="12518" max="12518" width="9.88671875" customWidth="1"/>
    <col min="12519" max="12519" width="64.109375" customWidth="1"/>
    <col min="12520" max="12520" width="11.44140625" customWidth="1"/>
    <col min="12521" max="12521" width="12.88671875" customWidth="1"/>
    <col min="12522" max="12522" width="15.44140625" customWidth="1"/>
    <col min="12523" max="12523" width="19.44140625" customWidth="1"/>
    <col min="12524" max="12524" width="13.88671875" customWidth="1"/>
    <col min="12772" max="12772" width="3.44140625" customWidth="1"/>
    <col min="12773" max="12773" width="7" customWidth="1"/>
    <col min="12774" max="12774" width="9.88671875" customWidth="1"/>
    <col min="12775" max="12775" width="64.109375" customWidth="1"/>
    <col min="12776" max="12776" width="11.44140625" customWidth="1"/>
    <col min="12777" max="12777" width="12.88671875" customWidth="1"/>
    <col min="12778" max="12778" width="15.44140625" customWidth="1"/>
    <col min="12779" max="12779" width="19.44140625" customWidth="1"/>
    <col min="12780" max="12780" width="13.88671875" customWidth="1"/>
    <col min="13028" max="13028" width="3.44140625" customWidth="1"/>
    <col min="13029" max="13029" width="7" customWidth="1"/>
    <col min="13030" max="13030" width="9.88671875" customWidth="1"/>
    <col min="13031" max="13031" width="64.109375" customWidth="1"/>
    <col min="13032" max="13032" width="11.44140625" customWidth="1"/>
    <col min="13033" max="13033" width="12.88671875" customWidth="1"/>
    <col min="13034" max="13034" width="15.44140625" customWidth="1"/>
    <col min="13035" max="13035" width="19.44140625" customWidth="1"/>
    <col min="13036" max="13036" width="13.88671875" customWidth="1"/>
    <col min="13284" max="13284" width="3.44140625" customWidth="1"/>
    <col min="13285" max="13285" width="7" customWidth="1"/>
    <col min="13286" max="13286" width="9.88671875" customWidth="1"/>
    <col min="13287" max="13287" width="64.109375" customWidth="1"/>
    <col min="13288" max="13288" width="11.44140625" customWidth="1"/>
    <col min="13289" max="13289" width="12.88671875" customWidth="1"/>
    <col min="13290" max="13290" width="15.44140625" customWidth="1"/>
    <col min="13291" max="13291" width="19.44140625" customWidth="1"/>
    <col min="13292" max="13292" width="13.88671875" customWidth="1"/>
    <col min="13540" max="13540" width="3.44140625" customWidth="1"/>
    <col min="13541" max="13541" width="7" customWidth="1"/>
    <col min="13542" max="13542" width="9.88671875" customWidth="1"/>
    <col min="13543" max="13543" width="64.109375" customWidth="1"/>
    <col min="13544" max="13544" width="11.44140625" customWidth="1"/>
    <col min="13545" max="13545" width="12.88671875" customWidth="1"/>
    <col min="13546" max="13546" width="15.44140625" customWidth="1"/>
    <col min="13547" max="13547" width="19.44140625" customWidth="1"/>
    <col min="13548" max="13548" width="13.88671875" customWidth="1"/>
    <col min="13796" max="13796" width="3.44140625" customWidth="1"/>
    <col min="13797" max="13797" width="7" customWidth="1"/>
    <col min="13798" max="13798" width="9.88671875" customWidth="1"/>
    <col min="13799" max="13799" width="64.109375" customWidth="1"/>
    <col min="13800" max="13800" width="11.44140625" customWidth="1"/>
    <col min="13801" max="13801" width="12.88671875" customWidth="1"/>
    <col min="13802" max="13802" width="15.44140625" customWidth="1"/>
    <col min="13803" max="13803" width="19.44140625" customWidth="1"/>
    <col min="13804" max="13804" width="13.88671875" customWidth="1"/>
    <col min="14052" max="14052" width="3.44140625" customWidth="1"/>
    <col min="14053" max="14053" width="7" customWidth="1"/>
    <col min="14054" max="14054" width="9.88671875" customWidth="1"/>
    <col min="14055" max="14055" width="64.109375" customWidth="1"/>
    <col min="14056" max="14056" width="11.44140625" customWidth="1"/>
    <col min="14057" max="14057" width="12.88671875" customWidth="1"/>
    <col min="14058" max="14058" width="15.44140625" customWidth="1"/>
    <col min="14059" max="14059" width="19.44140625" customWidth="1"/>
    <col min="14060" max="14060" width="13.88671875" customWidth="1"/>
    <col min="14308" max="14308" width="3.44140625" customWidth="1"/>
    <col min="14309" max="14309" width="7" customWidth="1"/>
    <col min="14310" max="14310" width="9.88671875" customWidth="1"/>
    <col min="14311" max="14311" width="64.109375" customWidth="1"/>
    <col min="14312" max="14312" width="11.44140625" customWidth="1"/>
    <col min="14313" max="14313" width="12.88671875" customWidth="1"/>
    <col min="14314" max="14314" width="15.44140625" customWidth="1"/>
    <col min="14315" max="14315" width="19.44140625" customWidth="1"/>
    <col min="14316" max="14316" width="13.88671875" customWidth="1"/>
    <col min="14564" max="14564" width="3.44140625" customWidth="1"/>
    <col min="14565" max="14565" width="7" customWidth="1"/>
    <col min="14566" max="14566" width="9.88671875" customWidth="1"/>
    <col min="14567" max="14567" width="64.109375" customWidth="1"/>
    <col min="14568" max="14568" width="11.44140625" customWidth="1"/>
    <col min="14569" max="14569" width="12.88671875" customWidth="1"/>
    <col min="14570" max="14570" width="15.44140625" customWidth="1"/>
    <col min="14571" max="14571" width="19.44140625" customWidth="1"/>
    <col min="14572" max="14572" width="13.88671875" customWidth="1"/>
    <col min="14820" max="14820" width="3.44140625" customWidth="1"/>
    <col min="14821" max="14821" width="7" customWidth="1"/>
    <col min="14822" max="14822" width="9.88671875" customWidth="1"/>
    <col min="14823" max="14823" width="64.109375" customWidth="1"/>
    <col min="14824" max="14824" width="11.44140625" customWidth="1"/>
    <col min="14825" max="14825" width="12.88671875" customWidth="1"/>
    <col min="14826" max="14826" width="15.44140625" customWidth="1"/>
    <col min="14827" max="14827" width="19.44140625" customWidth="1"/>
    <col min="14828" max="14828" width="13.88671875" customWidth="1"/>
    <col min="15076" max="15076" width="3.44140625" customWidth="1"/>
    <col min="15077" max="15077" width="7" customWidth="1"/>
    <col min="15078" max="15078" width="9.88671875" customWidth="1"/>
    <col min="15079" max="15079" width="64.109375" customWidth="1"/>
    <col min="15080" max="15080" width="11.44140625" customWidth="1"/>
    <col min="15081" max="15081" width="12.88671875" customWidth="1"/>
    <col min="15082" max="15082" width="15.44140625" customWidth="1"/>
    <col min="15083" max="15083" width="19.44140625" customWidth="1"/>
    <col min="15084" max="15084" width="13.88671875" customWidth="1"/>
    <col min="15332" max="15332" width="3.44140625" customWidth="1"/>
    <col min="15333" max="15333" width="7" customWidth="1"/>
    <col min="15334" max="15334" width="9.88671875" customWidth="1"/>
    <col min="15335" max="15335" width="64.109375" customWidth="1"/>
    <col min="15336" max="15336" width="11.44140625" customWidth="1"/>
    <col min="15337" max="15337" width="12.88671875" customWidth="1"/>
    <col min="15338" max="15338" width="15.44140625" customWidth="1"/>
    <col min="15339" max="15339" width="19.44140625" customWidth="1"/>
    <col min="15340" max="15340" width="13.88671875" customWidth="1"/>
    <col min="15588" max="15588" width="3.44140625" customWidth="1"/>
    <col min="15589" max="15589" width="7" customWidth="1"/>
    <col min="15590" max="15590" width="9.88671875" customWidth="1"/>
    <col min="15591" max="15591" width="64.109375" customWidth="1"/>
    <col min="15592" max="15592" width="11.44140625" customWidth="1"/>
    <col min="15593" max="15593" width="12.88671875" customWidth="1"/>
    <col min="15594" max="15594" width="15.44140625" customWidth="1"/>
    <col min="15595" max="15595" width="19.44140625" customWidth="1"/>
    <col min="15596" max="15596" width="13.88671875" customWidth="1"/>
    <col min="15844" max="15844" width="3.44140625" customWidth="1"/>
    <col min="15845" max="15845" width="7" customWidth="1"/>
    <col min="15846" max="15846" width="9.88671875" customWidth="1"/>
    <col min="15847" max="15847" width="64.109375" customWidth="1"/>
    <col min="15848" max="15848" width="11.44140625" customWidth="1"/>
    <col min="15849" max="15849" width="12.88671875" customWidth="1"/>
    <col min="15850" max="15850" width="15.44140625" customWidth="1"/>
    <col min="15851" max="15851" width="19.44140625" customWidth="1"/>
    <col min="15852" max="15852" width="13.88671875" customWidth="1"/>
    <col min="16100" max="16100" width="3.44140625" customWidth="1"/>
    <col min="16101" max="16101" width="7" customWidth="1"/>
    <col min="16102" max="16102" width="9.88671875" customWidth="1"/>
    <col min="16103" max="16103" width="64.109375" customWidth="1"/>
    <col min="16104" max="16104" width="11.44140625" customWidth="1"/>
    <col min="16105" max="16105" width="12.88671875" customWidth="1"/>
    <col min="16106" max="16106" width="15.44140625" customWidth="1"/>
    <col min="16107" max="16107" width="19.44140625" customWidth="1"/>
    <col min="16108" max="16108" width="13.88671875" customWidth="1"/>
  </cols>
  <sheetData>
    <row r="1" spans="1:8" ht="84.75" customHeight="1" thickBot="1" x14ac:dyDescent="0.45">
      <c r="B1" s="1822" t="s">
        <v>283</v>
      </c>
      <c r="C1" s="1823"/>
      <c r="D1" s="1823"/>
      <c r="E1" s="1823"/>
      <c r="F1" s="1823"/>
      <c r="G1" s="1823"/>
      <c r="H1" s="1824"/>
    </row>
    <row r="2" spans="1:8" ht="19.8" thickBot="1" x14ac:dyDescent="0.45">
      <c r="B2" s="1825" t="s">
        <v>0</v>
      </c>
      <c r="C2" s="1826"/>
      <c r="D2" s="1826"/>
      <c r="E2" s="1826"/>
      <c r="F2" s="1826"/>
      <c r="G2" s="1826"/>
      <c r="H2" s="1827"/>
    </row>
    <row r="3" spans="1:8" ht="61.5" customHeight="1" thickBot="1" x14ac:dyDescent="0.45">
      <c r="B3" s="1828" t="s">
        <v>284</v>
      </c>
      <c r="C3" s="1829"/>
      <c r="D3" s="1829"/>
      <c r="E3" s="1829"/>
      <c r="F3" s="1829"/>
      <c r="G3" s="1829"/>
      <c r="H3" s="1830"/>
    </row>
    <row r="4" spans="1:8" ht="24" customHeight="1" thickBot="1" x14ac:dyDescent="0.45">
      <c r="B4" s="178"/>
      <c r="C4" s="179"/>
      <c r="D4" s="1831" t="s">
        <v>1</v>
      </c>
      <c r="E4" s="1831"/>
      <c r="F4" s="1831"/>
      <c r="G4" s="1831"/>
      <c r="H4" s="1832"/>
    </row>
    <row r="5" spans="1:8" ht="68.25" customHeight="1" x14ac:dyDescent="0.4">
      <c r="A5" s="180"/>
      <c r="B5" s="12"/>
      <c r="C5" s="145" t="s">
        <v>2</v>
      </c>
      <c r="D5" s="1833" t="s">
        <v>3</v>
      </c>
      <c r="E5" s="1834"/>
      <c r="F5" s="1834"/>
      <c r="G5" s="1834"/>
      <c r="H5" s="1835"/>
    </row>
    <row r="6" spans="1:8" ht="134.25" customHeight="1" x14ac:dyDescent="0.4">
      <c r="A6" s="180"/>
      <c r="B6" s="13"/>
      <c r="C6" s="181" t="s">
        <v>4</v>
      </c>
      <c r="D6" s="1818" t="s">
        <v>5</v>
      </c>
      <c r="E6" s="1818"/>
      <c r="F6" s="1818"/>
      <c r="G6" s="1818"/>
      <c r="H6" s="1819"/>
    </row>
    <row r="7" spans="1:8" ht="81" customHeight="1" x14ac:dyDescent="0.4">
      <c r="A7" s="180"/>
      <c r="B7" s="29"/>
      <c r="C7" s="181" t="s">
        <v>6</v>
      </c>
      <c r="D7" s="1818" t="s">
        <v>7</v>
      </c>
      <c r="E7" s="1818"/>
      <c r="F7" s="1818"/>
      <c r="G7" s="1818"/>
      <c r="H7" s="1819"/>
    </row>
    <row r="8" spans="1:8" ht="90" customHeight="1" x14ac:dyDescent="0.4">
      <c r="A8" s="180"/>
      <c r="B8" s="29"/>
      <c r="C8" s="181" t="s">
        <v>8</v>
      </c>
      <c r="D8" s="1818" t="s">
        <v>70</v>
      </c>
      <c r="E8" s="1818"/>
      <c r="F8" s="1818"/>
      <c r="G8" s="1818"/>
      <c r="H8" s="1819"/>
    </row>
    <row r="9" spans="1:8" ht="143.25" customHeight="1" x14ac:dyDescent="0.4">
      <c r="A9" s="180"/>
      <c r="B9" s="29"/>
      <c r="C9" s="181" t="s">
        <v>9</v>
      </c>
      <c r="D9" s="1818" t="s">
        <v>56</v>
      </c>
      <c r="E9" s="1818"/>
      <c r="F9" s="1818"/>
      <c r="G9" s="1818"/>
      <c r="H9" s="1819"/>
    </row>
    <row r="10" spans="1:8" ht="88.5" customHeight="1" x14ac:dyDescent="0.4">
      <c r="A10" s="180"/>
      <c r="B10" s="29"/>
      <c r="C10" s="181" t="s">
        <v>10</v>
      </c>
      <c r="D10" s="1818" t="s">
        <v>57</v>
      </c>
      <c r="E10" s="1818"/>
      <c r="F10" s="1818"/>
      <c r="G10" s="1818"/>
      <c r="H10" s="1819"/>
    </row>
    <row r="11" spans="1:8" ht="45" customHeight="1" x14ac:dyDescent="0.4">
      <c r="A11" s="180"/>
      <c r="B11" s="29"/>
      <c r="C11" s="181" t="s">
        <v>11</v>
      </c>
      <c r="D11" s="1818" t="s">
        <v>12</v>
      </c>
      <c r="E11" s="1818"/>
      <c r="F11" s="1818"/>
      <c r="G11" s="1818"/>
      <c r="H11" s="1819"/>
    </row>
    <row r="12" spans="1:8" ht="142.5" customHeight="1" x14ac:dyDescent="0.4">
      <c r="A12" s="180"/>
      <c r="B12" s="29"/>
      <c r="C12" s="181" t="s">
        <v>13</v>
      </c>
      <c r="D12" s="1818" t="s">
        <v>219</v>
      </c>
      <c r="E12" s="1818"/>
      <c r="F12" s="1818"/>
      <c r="G12" s="1818"/>
      <c r="H12" s="1819"/>
    </row>
    <row r="13" spans="1:8" ht="69" customHeight="1" x14ac:dyDescent="0.4">
      <c r="A13" s="180"/>
      <c r="B13" s="29"/>
      <c r="C13" s="182" t="s">
        <v>14</v>
      </c>
      <c r="D13" s="1820" t="s">
        <v>15</v>
      </c>
      <c r="E13" s="1820"/>
      <c r="F13" s="1820"/>
      <c r="G13" s="1820"/>
      <c r="H13" s="1821"/>
    </row>
    <row r="14" spans="1:8" ht="137.25" customHeight="1" x14ac:dyDescent="0.4">
      <c r="A14" s="180"/>
      <c r="B14" s="29"/>
      <c r="C14" s="181" t="s">
        <v>16</v>
      </c>
      <c r="D14" s="1929" t="s">
        <v>85</v>
      </c>
      <c r="E14" s="1930"/>
      <c r="F14" s="1930"/>
      <c r="G14" s="1930"/>
      <c r="H14" s="1931"/>
    </row>
    <row r="15" spans="1:8" ht="194.25" customHeight="1" x14ac:dyDescent="0.4">
      <c r="A15" s="180"/>
      <c r="B15" s="29"/>
      <c r="C15" s="181" t="s">
        <v>17</v>
      </c>
      <c r="D15" s="1820" t="s">
        <v>823</v>
      </c>
      <c r="E15" s="1820"/>
      <c r="F15" s="1820"/>
      <c r="G15" s="1820"/>
      <c r="H15" s="1821"/>
    </row>
    <row r="16" spans="1:8" ht="135.75" customHeight="1" x14ac:dyDescent="0.4">
      <c r="A16" s="180"/>
      <c r="B16" s="29"/>
      <c r="C16" s="181" t="s">
        <v>19</v>
      </c>
      <c r="D16" s="1820" t="s">
        <v>20</v>
      </c>
      <c r="E16" s="1820"/>
      <c r="F16" s="1820"/>
      <c r="G16" s="1820"/>
      <c r="H16" s="1821"/>
    </row>
    <row r="17" spans="1:15" ht="106.5" customHeight="1" x14ac:dyDescent="0.4">
      <c r="A17" s="180"/>
      <c r="B17" s="29"/>
      <c r="C17" s="181" t="s">
        <v>21</v>
      </c>
      <c r="D17" s="1818" t="s">
        <v>22</v>
      </c>
      <c r="E17" s="1818"/>
      <c r="F17" s="1818"/>
      <c r="G17" s="1818"/>
      <c r="H17" s="1819"/>
    </row>
    <row r="18" spans="1:15" ht="79.5" customHeight="1" x14ac:dyDescent="0.4">
      <c r="A18" s="180"/>
      <c r="B18" s="29"/>
      <c r="C18" s="181" t="s">
        <v>23</v>
      </c>
      <c r="D18" s="1818" t="s">
        <v>81</v>
      </c>
      <c r="E18" s="1818"/>
      <c r="F18" s="1818"/>
      <c r="G18" s="1818"/>
      <c r="H18" s="1819"/>
    </row>
    <row r="19" spans="1:15" ht="70.5" customHeight="1" thickBot="1" x14ac:dyDescent="0.45">
      <c r="A19" s="180"/>
      <c r="B19" s="14"/>
      <c r="C19" s="183" t="s">
        <v>24</v>
      </c>
      <c r="D19" s="1804" t="s">
        <v>71</v>
      </c>
      <c r="E19" s="1804"/>
      <c r="F19" s="1804"/>
      <c r="G19" s="1804"/>
      <c r="H19" s="1805"/>
    </row>
    <row r="20" spans="1:15" ht="17.399999999999999" thickBot="1" x14ac:dyDescent="0.45">
      <c r="B20" s="15"/>
      <c r="C20" s="15"/>
      <c r="D20" s="15"/>
      <c r="E20" s="15"/>
      <c r="F20" s="91"/>
      <c r="G20" s="15"/>
      <c r="H20" s="15"/>
    </row>
    <row r="21" spans="1:15" ht="57.6" x14ac:dyDescent="0.4">
      <c r="B21" s="12" t="s">
        <v>25</v>
      </c>
      <c r="C21" s="16" t="s">
        <v>220</v>
      </c>
      <c r="D21" s="16" t="s">
        <v>26</v>
      </c>
      <c r="E21" s="16" t="s">
        <v>27</v>
      </c>
      <c r="F21" s="92" t="s">
        <v>28</v>
      </c>
      <c r="G21" s="184" t="s">
        <v>29</v>
      </c>
      <c r="H21" s="17" t="s">
        <v>30</v>
      </c>
    </row>
    <row r="22" spans="1:15" ht="19.2" x14ac:dyDescent="0.4">
      <c r="B22" s="13">
        <v>1</v>
      </c>
      <c r="C22" s="103">
        <v>2</v>
      </c>
      <c r="D22" s="103">
        <v>3</v>
      </c>
      <c r="E22" s="103">
        <v>4</v>
      </c>
      <c r="F22" s="103">
        <v>5</v>
      </c>
      <c r="G22" s="269">
        <v>6</v>
      </c>
      <c r="H22" s="105">
        <v>7</v>
      </c>
    </row>
    <row r="23" spans="1:15" ht="19.2" x14ac:dyDescent="0.4">
      <c r="B23" s="13"/>
      <c r="C23" s="103"/>
      <c r="D23" s="444" t="s">
        <v>31</v>
      </c>
      <c r="E23" s="4"/>
      <c r="F23" s="4"/>
      <c r="G23" s="445"/>
      <c r="H23" s="446"/>
    </row>
    <row r="24" spans="1:15" ht="22.5" customHeight="1" x14ac:dyDescent="0.45">
      <c r="B24" s="35">
        <v>1</v>
      </c>
      <c r="C24" s="220" t="s">
        <v>61</v>
      </c>
      <c r="D24" s="72" t="s">
        <v>32</v>
      </c>
      <c r="E24" s="442" t="s">
        <v>33</v>
      </c>
      <c r="F24" s="443">
        <v>1</v>
      </c>
      <c r="G24" s="222"/>
      <c r="H24" s="36">
        <f t="shared" ref="H24:H29" si="0">F24*G24</f>
        <v>0</v>
      </c>
    </row>
    <row r="25" spans="1:15" ht="42" customHeight="1" x14ac:dyDescent="0.45">
      <c r="B25" s="27">
        <v>2</v>
      </c>
      <c r="C25" s="392" t="s">
        <v>51</v>
      </c>
      <c r="D25" s="42" t="s">
        <v>34</v>
      </c>
      <c r="E25" s="198" t="s">
        <v>33</v>
      </c>
      <c r="F25" s="341">
        <v>1</v>
      </c>
      <c r="G25" s="157"/>
      <c r="H25" s="20">
        <f t="shared" si="0"/>
        <v>0</v>
      </c>
    </row>
    <row r="26" spans="1:15" ht="25.5" customHeight="1" x14ac:dyDescent="0.45">
      <c r="B26" s="27">
        <v>3</v>
      </c>
      <c r="C26" s="156" t="s">
        <v>62</v>
      </c>
      <c r="D26" s="19" t="s">
        <v>35</v>
      </c>
      <c r="E26" s="198" t="s">
        <v>33</v>
      </c>
      <c r="F26" s="341">
        <v>1</v>
      </c>
      <c r="G26" s="157"/>
      <c r="H26" s="20">
        <f t="shared" si="0"/>
        <v>0</v>
      </c>
    </row>
    <row r="27" spans="1:15" ht="39.75" customHeight="1" x14ac:dyDescent="0.45">
      <c r="B27" s="27">
        <v>4</v>
      </c>
      <c r="C27" s="156" t="s">
        <v>63</v>
      </c>
      <c r="D27" s="19" t="s">
        <v>53</v>
      </c>
      <c r="E27" s="198" t="s">
        <v>33</v>
      </c>
      <c r="F27" s="341">
        <v>1</v>
      </c>
      <c r="G27" s="157"/>
      <c r="H27" s="20">
        <f t="shared" si="0"/>
        <v>0</v>
      </c>
    </row>
    <row r="28" spans="1:15" ht="57.6" x14ac:dyDescent="0.45">
      <c r="B28" s="27">
        <v>5</v>
      </c>
      <c r="C28" s="156" t="s">
        <v>64</v>
      </c>
      <c r="D28" s="19" t="s">
        <v>55</v>
      </c>
      <c r="E28" s="198" t="s">
        <v>33</v>
      </c>
      <c r="F28" s="341">
        <v>1</v>
      </c>
      <c r="G28" s="157"/>
      <c r="H28" s="20">
        <f t="shared" si="0"/>
        <v>0</v>
      </c>
    </row>
    <row r="29" spans="1:15" ht="39" customHeight="1" thickBot="1" x14ac:dyDescent="0.5">
      <c r="B29" s="45">
        <v>6</v>
      </c>
      <c r="C29" s="146">
        <v>14</v>
      </c>
      <c r="D29" s="46" t="s">
        <v>72</v>
      </c>
      <c r="E29" s="199" t="s">
        <v>33</v>
      </c>
      <c r="F29" s="393">
        <v>1</v>
      </c>
      <c r="G29" s="200"/>
      <c r="H29" s="48">
        <f t="shared" si="0"/>
        <v>0</v>
      </c>
    </row>
    <row r="30" spans="1:15" ht="21" customHeight="1" thickBot="1" x14ac:dyDescent="0.45">
      <c r="B30" s="49"/>
      <c r="C30" s="201"/>
      <c r="D30" s="201"/>
      <c r="E30" s="1949" t="s">
        <v>52</v>
      </c>
      <c r="F30" s="1949"/>
      <c r="G30" s="1950"/>
      <c r="H30" s="50">
        <f>SUM(H24:H29)</f>
        <v>0</v>
      </c>
      <c r="I30" s="452"/>
    </row>
    <row r="31" spans="1:15" s="3" customFormat="1" ht="19.2" x14ac:dyDescent="0.3">
      <c r="A31" s="2"/>
      <c r="B31" s="447"/>
      <c r="C31" s="450"/>
      <c r="D31" s="202" t="s">
        <v>36</v>
      </c>
      <c r="E31" s="448"/>
      <c r="F31" s="448"/>
      <c r="G31" s="448"/>
      <c r="H31" s="449"/>
      <c r="I31" s="453"/>
      <c r="J31" s="2"/>
      <c r="K31" s="2"/>
      <c r="L31" s="2"/>
      <c r="M31" s="2"/>
      <c r="N31" s="2"/>
      <c r="O31" s="2"/>
    </row>
    <row r="32" spans="1:15" s="3" customFormat="1" ht="24.75" customHeight="1" x14ac:dyDescent="0.45">
      <c r="A32" s="2"/>
      <c r="B32" s="35">
        <v>7</v>
      </c>
      <c r="C32" s="220" t="s">
        <v>65</v>
      </c>
      <c r="D32" s="30" t="s">
        <v>86</v>
      </c>
      <c r="E32" s="37" t="s">
        <v>37</v>
      </c>
      <c r="F32" s="416">
        <v>2.75</v>
      </c>
      <c r="G32" s="222"/>
      <c r="H32" s="36">
        <f>F32*G32</f>
        <v>0</v>
      </c>
      <c r="I32" s="247"/>
      <c r="J32" s="2"/>
      <c r="K32" s="2"/>
      <c r="L32" s="2"/>
      <c r="M32" s="2"/>
      <c r="N32" s="2"/>
      <c r="O32" s="2"/>
    </row>
    <row r="33" spans="1:38" s="3" customFormat="1" ht="24.75" customHeight="1" x14ac:dyDescent="0.45">
      <c r="A33" s="2"/>
      <c r="B33" s="35">
        <v>8</v>
      </c>
      <c r="C33" s="220"/>
      <c r="D33" s="30" t="s">
        <v>221</v>
      </c>
      <c r="E33" s="37" t="s">
        <v>41</v>
      </c>
      <c r="F33" s="416">
        <v>2</v>
      </c>
      <c r="G33" s="222"/>
      <c r="H33" s="36">
        <f>F33*G33</f>
        <v>0</v>
      </c>
      <c r="I33" s="2"/>
      <c r="J33" s="2"/>
      <c r="K33" s="2"/>
      <c r="L33" s="2"/>
      <c r="M33" s="2"/>
      <c r="N33" s="2"/>
      <c r="O33" s="2"/>
    </row>
    <row r="34" spans="1:38" s="2" customFormat="1" ht="44.25" customHeight="1" x14ac:dyDescent="0.45">
      <c r="B34" s="27">
        <v>9</v>
      </c>
      <c r="C34" s="156" t="s">
        <v>156</v>
      </c>
      <c r="D34" s="4" t="s">
        <v>222</v>
      </c>
      <c r="E34" s="28" t="s">
        <v>39</v>
      </c>
      <c r="F34" s="213">
        <v>1095</v>
      </c>
      <c r="G34" s="157"/>
      <c r="H34" s="20">
        <f>G34*F34</f>
        <v>0</v>
      </c>
    </row>
    <row r="35" spans="1:38" s="2" customFormat="1" ht="45" customHeight="1" thickBot="1" x14ac:dyDescent="0.5">
      <c r="B35" s="45">
        <v>10</v>
      </c>
      <c r="C35" s="205" t="s">
        <v>156</v>
      </c>
      <c r="D35" s="90" t="s">
        <v>223</v>
      </c>
      <c r="E35" s="47" t="s">
        <v>39</v>
      </c>
      <c r="F35" s="396">
        <v>1300</v>
      </c>
      <c r="G35" s="200"/>
      <c r="H35" s="48">
        <f>G35*F35</f>
        <v>0</v>
      </c>
    </row>
    <row r="36" spans="1:38" s="3" customFormat="1" ht="19.8" thickBot="1" x14ac:dyDescent="0.5">
      <c r="A36" s="2"/>
      <c r="B36" s="1926" t="s">
        <v>42</v>
      </c>
      <c r="C36" s="1927"/>
      <c r="D36" s="1927"/>
      <c r="E36" s="1927"/>
      <c r="F36" s="1927"/>
      <c r="G36" s="1928"/>
      <c r="H36" s="50">
        <f>SUM(H32:H35)</f>
        <v>0</v>
      </c>
      <c r="I36" s="2"/>
      <c r="J36" s="2"/>
      <c r="K36" s="2"/>
      <c r="L36" s="2"/>
      <c r="M36" s="2"/>
      <c r="N36" s="2"/>
      <c r="O36" s="2"/>
    </row>
    <row r="37" spans="1:38" s="3" customFormat="1" ht="21.75" customHeight="1" x14ac:dyDescent="0.3">
      <c r="A37" s="2"/>
      <c r="B37" s="113"/>
      <c r="C37" s="454"/>
      <c r="D37" s="202" t="s">
        <v>89</v>
      </c>
      <c r="E37" s="455"/>
      <c r="F37" s="409"/>
      <c r="G37" s="456"/>
      <c r="H37" s="457"/>
      <c r="I37" s="2"/>
      <c r="J37" s="2"/>
      <c r="K37" s="2"/>
      <c r="L37" s="2"/>
      <c r="M37" s="2"/>
      <c r="N37" s="2"/>
      <c r="O37" s="2"/>
    </row>
    <row r="38" spans="1:38" s="8" customFormat="1" ht="77.400000000000006" customHeight="1" x14ac:dyDescent="0.45">
      <c r="A38" s="7"/>
      <c r="B38" s="35">
        <v>11</v>
      </c>
      <c r="C38" s="156" t="s">
        <v>66</v>
      </c>
      <c r="D38" s="4" t="s">
        <v>224</v>
      </c>
      <c r="E38" s="400" t="s">
        <v>40</v>
      </c>
      <c r="F38" s="213">
        <v>5107</v>
      </c>
      <c r="G38" s="222"/>
      <c r="H38" s="20">
        <f>F38*G38</f>
        <v>0</v>
      </c>
      <c r="I38" s="7"/>
      <c r="J38" s="7"/>
      <c r="K38" s="7"/>
      <c r="L38" s="7"/>
      <c r="M38" s="7"/>
      <c r="N38" s="7"/>
      <c r="O38" s="7"/>
    </row>
    <row r="39" spans="1:38" s="8" customFormat="1" ht="77.400000000000006" customHeight="1" x14ac:dyDescent="0.45">
      <c r="A39" s="7"/>
      <c r="B39" s="27">
        <v>12</v>
      </c>
      <c r="C39" s="156" t="s">
        <v>66</v>
      </c>
      <c r="D39" s="4" t="s">
        <v>225</v>
      </c>
      <c r="E39" s="400" t="s">
        <v>40</v>
      </c>
      <c r="F39" s="213">
        <f>370+420</f>
        <v>790</v>
      </c>
      <c r="G39" s="157"/>
      <c r="H39" s="20">
        <f>G39*F39</f>
        <v>0</v>
      </c>
      <c r="I39" s="7"/>
      <c r="J39" s="7"/>
      <c r="K39" s="7"/>
      <c r="L39" s="7"/>
      <c r="M39" s="7"/>
      <c r="N39" s="7"/>
      <c r="O39" s="7"/>
    </row>
    <row r="40" spans="1:38" s="8" customFormat="1" ht="45.75" customHeight="1" x14ac:dyDescent="0.45">
      <c r="A40" s="7"/>
      <c r="B40" s="27">
        <v>13</v>
      </c>
      <c r="C40" s="156" t="s">
        <v>163</v>
      </c>
      <c r="D40" s="4" t="s">
        <v>164</v>
      </c>
      <c r="E40" s="400" t="s">
        <v>39</v>
      </c>
      <c r="F40" s="213">
        <v>600</v>
      </c>
      <c r="G40" s="157"/>
      <c r="H40" s="20">
        <f>F40*G40</f>
        <v>0</v>
      </c>
      <c r="I40" s="7"/>
      <c r="J40" s="7"/>
      <c r="K40" s="7"/>
      <c r="L40" s="7"/>
      <c r="M40" s="7"/>
      <c r="N40" s="7"/>
      <c r="O40" s="7"/>
    </row>
    <row r="41" spans="1:38" s="3" customFormat="1" ht="51.75" customHeight="1" x14ac:dyDescent="0.45">
      <c r="A41" s="2"/>
      <c r="B41" s="27">
        <v>14</v>
      </c>
      <c r="C41" s="156" t="s">
        <v>120</v>
      </c>
      <c r="D41" s="4" t="s">
        <v>226</v>
      </c>
      <c r="E41" s="400" t="s">
        <v>40</v>
      </c>
      <c r="F41" s="213">
        <v>85</v>
      </c>
      <c r="G41" s="157"/>
      <c r="H41" s="20">
        <f>F41*G41</f>
        <v>0</v>
      </c>
      <c r="I41" s="2"/>
      <c r="J41" s="2"/>
      <c r="K41" s="2"/>
      <c r="L41" s="2"/>
      <c r="M41" s="2"/>
      <c r="N41" s="2"/>
      <c r="O41" s="2"/>
    </row>
    <row r="42" spans="1:38" s="3" customFormat="1" ht="19.2" x14ac:dyDescent="0.45">
      <c r="A42" s="2"/>
      <c r="B42" s="27">
        <v>15</v>
      </c>
      <c r="C42" s="156" t="s">
        <v>120</v>
      </c>
      <c r="D42" s="4" t="s">
        <v>227</v>
      </c>
      <c r="E42" s="400" t="s">
        <v>39</v>
      </c>
      <c r="F42" s="213">
        <v>462</v>
      </c>
      <c r="G42" s="157"/>
      <c r="H42" s="20">
        <f t="shared" ref="H42:H45" si="1">F42*G42</f>
        <v>0</v>
      </c>
      <c r="I42" s="2"/>
      <c r="J42" s="2"/>
      <c r="K42" s="2"/>
      <c r="L42" s="2"/>
      <c r="M42" s="2"/>
      <c r="N42" s="2"/>
      <c r="O42" s="2"/>
    </row>
    <row r="43" spans="1:38" s="3" customFormat="1" ht="19.2" x14ac:dyDescent="0.45">
      <c r="A43" s="2"/>
      <c r="B43" s="27">
        <v>16</v>
      </c>
      <c r="C43" s="156" t="s">
        <v>67</v>
      </c>
      <c r="D43" s="4" t="s">
        <v>228</v>
      </c>
      <c r="E43" s="400" t="s">
        <v>39</v>
      </c>
      <c r="F43" s="213">
        <v>12155</v>
      </c>
      <c r="G43" s="157"/>
      <c r="H43" s="20">
        <f t="shared" si="1"/>
        <v>0</v>
      </c>
      <c r="I43" s="2"/>
      <c r="J43" s="2"/>
      <c r="K43" s="2"/>
      <c r="L43" s="2"/>
      <c r="M43" s="2"/>
      <c r="N43" s="2"/>
      <c r="O43" s="2"/>
    </row>
    <row r="44" spans="1:38" s="127" customFormat="1" ht="26.25" customHeight="1" x14ac:dyDescent="0.45">
      <c r="A44" s="128"/>
      <c r="B44" s="27">
        <v>17</v>
      </c>
      <c r="C44" s="260" t="s">
        <v>88</v>
      </c>
      <c r="D44" s="159" t="s">
        <v>229</v>
      </c>
      <c r="E44" s="261" t="s">
        <v>38</v>
      </c>
      <c r="F44" s="224">
        <f>15+15+15+9</f>
        <v>54</v>
      </c>
      <c r="G44" s="157"/>
      <c r="H44" s="401">
        <f>F44*G44</f>
        <v>0</v>
      </c>
      <c r="I44" s="128"/>
      <c r="J44" s="128"/>
      <c r="K44" s="402"/>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row>
    <row r="45" spans="1:38" ht="45" customHeight="1" thickBot="1" x14ac:dyDescent="0.5">
      <c r="B45" s="27">
        <v>18</v>
      </c>
      <c r="C45" s="205" t="s">
        <v>142</v>
      </c>
      <c r="D45" s="90" t="s">
        <v>230</v>
      </c>
      <c r="E45" s="404" t="s">
        <v>41</v>
      </c>
      <c r="F45" s="206">
        <v>16</v>
      </c>
      <c r="G45" s="200"/>
      <c r="H45" s="48">
        <f t="shared" si="1"/>
        <v>0</v>
      </c>
    </row>
    <row r="46" spans="1:38" s="3" customFormat="1" ht="24" customHeight="1" thickBot="1" x14ac:dyDescent="0.5">
      <c r="A46" s="2"/>
      <c r="B46" s="1811" t="s">
        <v>43</v>
      </c>
      <c r="C46" s="1812"/>
      <c r="D46" s="1812"/>
      <c r="E46" s="1812"/>
      <c r="F46" s="1812"/>
      <c r="G46" s="1813"/>
      <c r="H46" s="50">
        <f>SUM(H38:H45)</f>
        <v>0</v>
      </c>
      <c r="I46" s="2"/>
      <c r="J46" s="2"/>
      <c r="K46" s="2"/>
      <c r="L46" s="2"/>
      <c r="M46" s="2"/>
      <c r="N46" s="2"/>
      <c r="O46" s="2"/>
    </row>
    <row r="47" spans="1:38" s="3" customFormat="1" ht="16.95" customHeight="1" x14ac:dyDescent="0.45">
      <c r="A47" s="2"/>
      <c r="B47" s="405"/>
      <c r="C47" s="458"/>
      <c r="D47" s="202" t="s">
        <v>44</v>
      </c>
      <c r="E47" s="456"/>
      <c r="F47" s="456"/>
      <c r="G47" s="459"/>
      <c r="H47" s="461"/>
      <c r="I47" s="2"/>
      <c r="J47" s="2"/>
      <c r="K47" s="2"/>
      <c r="L47" s="2"/>
      <c r="M47" s="2"/>
      <c r="N47" s="2"/>
      <c r="O47" s="2"/>
    </row>
    <row r="48" spans="1:38" s="3" customFormat="1" ht="57.6" x14ac:dyDescent="0.45">
      <c r="A48" s="2"/>
      <c r="B48" s="27">
        <v>19</v>
      </c>
      <c r="C48" s="156" t="s">
        <v>68</v>
      </c>
      <c r="D48" s="30" t="s">
        <v>231</v>
      </c>
      <c r="E48" s="37" t="s">
        <v>40</v>
      </c>
      <c r="F48" s="416">
        <f>4011+95</f>
        <v>4106</v>
      </c>
      <c r="G48" s="157"/>
      <c r="H48" s="460">
        <f t="shared" ref="H48:H55" si="2">(F48*G48)</f>
        <v>0</v>
      </c>
      <c r="I48" s="2"/>
      <c r="J48" s="2"/>
      <c r="K48" s="2"/>
      <c r="L48" s="2"/>
      <c r="M48" s="2"/>
      <c r="N48" s="2"/>
      <c r="O48" s="2"/>
    </row>
    <row r="49" spans="1:15" s="3" customFormat="1" ht="42.75" customHeight="1" x14ac:dyDescent="0.45">
      <c r="A49" s="2"/>
      <c r="B49" s="27">
        <v>20</v>
      </c>
      <c r="C49" s="156" t="s">
        <v>147</v>
      </c>
      <c r="D49" s="4" t="s">
        <v>187</v>
      </c>
      <c r="E49" s="28" t="s">
        <v>39</v>
      </c>
      <c r="F49" s="213">
        <v>12105</v>
      </c>
      <c r="G49" s="157"/>
      <c r="H49" s="406">
        <f t="shared" si="2"/>
        <v>0</v>
      </c>
      <c r="I49" s="2"/>
      <c r="J49" s="2"/>
      <c r="K49" s="2"/>
      <c r="L49" s="2"/>
      <c r="M49" s="2"/>
      <c r="N49" s="2"/>
      <c r="O49" s="2"/>
    </row>
    <row r="50" spans="1:15" ht="38.25" customHeight="1" x14ac:dyDescent="0.45">
      <c r="A50" s="210"/>
      <c r="B50" s="27">
        <v>21</v>
      </c>
      <c r="C50" s="81" t="s">
        <v>69</v>
      </c>
      <c r="D50" s="88" t="s">
        <v>76</v>
      </c>
      <c r="E50" s="211" t="s">
        <v>38</v>
      </c>
      <c r="F50" s="342">
        <v>600</v>
      </c>
      <c r="G50" s="355"/>
      <c r="H50" s="406">
        <f>F50*G50</f>
        <v>0</v>
      </c>
      <c r="I50"/>
      <c r="J50"/>
      <c r="K50"/>
      <c r="L50"/>
      <c r="M50"/>
      <c r="N50"/>
      <c r="O50"/>
    </row>
    <row r="51" spans="1:15" s="3" customFormat="1" ht="47.25" customHeight="1" x14ac:dyDescent="0.45">
      <c r="A51" s="2"/>
      <c r="B51" s="27">
        <v>22</v>
      </c>
      <c r="C51" s="156" t="s">
        <v>82</v>
      </c>
      <c r="D51" s="4" t="s">
        <v>232</v>
      </c>
      <c r="E51" s="28" t="s">
        <v>38</v>
      </c>
      <c r="F51" s="213">
        <v>462</v>
      </c>
      <c r="G51" s="157"/>
      <c r="H51" s="406">
        <f t="shared" si="2"/>
        <v>0</v>
      </c>
      <c r="I51" s="2"/>
      <c r="J51" s="2"/>
      <c r="K51" s="2"/>
      <c r="L51" s="2"/>
      <c r="M51" s="2"/>
      <c r="N51" s="2"/>
      <c r="O51" s="2"/>
    </row>
    <row r="52" spans="1:15" s="3" customFormat="1" ht="61.5" customHeight="1" x14ac:dyDescent="0.45">
      <c r="A52" s="2"/>
      <c r="B52" s="27">
        <v>23</v>
      </c>
      <c r="C52" s="156" t="s">
        <v>82</v>
      </c>
      <c r="D52" s="4" t="s">
        <v>233</v>
      </c>
      <c r="E52" s="28" t="s">
        <v>39</v>
      </c>
      <c r="F52" s="213">
        <v>350</v>
      </c>
      <c r="G52" s="157"/>
      <c r="H52" s="406">
        <f>G52*F52</f>
        <v>0</v>
      </c>
      <c r="I52" s="2"/>
      <c r="J52" s="2"/>
      <c r="K52" s="2"/>
      <c r="L52" s="2"/>
      <c r="M52" s="2"/>
      <c r="N52" s="2"/>
      <c r="O52" s="2"/>
    </row>
    <row r="53" spans="1:15" s="3" customFormat="1" ht="62.25" customHeight="1" x14ac:dyDescent="0.45">
      <c r="A53" s="2"/>
      <c r="B53" s="27">
        <v>24</v>
      </c>
      <c r="C53" s="156" t="s">
        <v>82</v>
      </c>
      <c r="D53" s="4" t="s">
        <v>234</v>
      </c>
      <c r="E53" s="28" t="s">
        <v>38</v>
      </c>
      <c r="F53" s="213">
        <v>5424</v>
      </c>
      <c r="G53" s="157"/>
      <c r="H53" s="406">
        <f>G53*F53</f>
        <v>0</v>
      </c>
      <c r="I53" s="2"/>
      <c r="J53" s="2"/>
      <c r="K53" s="2"/>
      <c r="L53" s="2"/>
      <c r="M53" s="2"/>
      <c r="N53" s="2"/>
      <c r="O53" s="2"/>
    </row>
    <row r="54" spans="1:15" s="3" customFormat="1" ht="57.6" x14ac:dyDescent="0.45">
      <c r="A54" s="2"/>
      <c r="B54" s="27">
        <v>25</v>
      </c>
      <c r="C54" s="156" t="s">
        <v>82</v>
      </c>
      <c r="D54" s="4" t="s">
        <v>235</v>
      </c>
      <c r="E54" s="28" t="s">
        <v>39</v>
      </c>
      <c r="F54" s="213">
        <v>170</v>
      </c>
      <c r="G54" s="157"/>
      <c r="H54" s="406">
        <f>G54*F54</f>
        <v>0</v>
      </c>
      <c r="I54" s="2"/>
      <c r="J54" s="2"/>
      <c r="K54" s="2"/>
      <c r="L54" s="2"/>
      <c r="M54" s="2"/>
      <c r="N54" s="2"/>
      <c r="O54" s="2"/>
    </row>
    <row r="55" spans="1:15" ht="54" customHeight="1" thickBot="1" x14ac:dyDescent="0.5">
      <c r="A55" s="215"/>
      <c r="B55" s="27">
        <v>26</v>
      </c>
      <c r="C55" s="84" t="s">
        <v>79</v>
      </c>
      <c r="D55" s="89" t="s">
        <v>236</v>
      </c>
      <c r="E55" s="272" t="s">
        <v>39</v>
      </c>
      <c r="F55" s="407">
        <v>462</v>
      </c>
      <c r="G55" s="440"/>
      <c r="H55" s="408">
        <f t="shared" si="2"/>
        <v>0</v>
      </c>
      <c r="I55"/>
      <c r="J55"/>
      <c r="K55"/>
      <c r="L55"/>
      <c r="M55"/>
      <c r="N55"/>
      <c r="O55"/>
    </row>
    <row r="56" spans="1:15" s="3" customFormat="1" ht="20.100000000000001" customHeight="1" thickBot="1" x14ac:dyDescent="0.35">
      <c r="A56" s="2"/>
      <c r="B56" s="1814" t="s">
        <v>45</v>
      </c>
      <c r="C56" s="1815"/>
      <c r="D56" s="1815"/>
      <c r="E56" s="1815"/>
      <c r="F56" s="1815"/>
      <c r="G56" s="1916"/>
      <c r="H56" s="464">
        <f>SUM(H48:H55)</f>
        <v>0</v>
      </c>
      <c r="I56" s="2"/>
      <c r="J56" s="2"/>
      <c r="K56" s="2"/>
      <c r="L56" s="2"/>
      <c r="M56" s="2"/>
      <c r="N56" s="2"/>
      <c r="O56" s="2"/>
    </row>
    <row r="57" spans="1:15" s="2" customFormat="1" ht="20.100000000000001" customHeight="1" x14ac:dyDescent="0.45">
      <c r="B57" s="264"/>
      <c r="C57" s="246"/>
      <c r="D57" s="467" t="s">
        <v>177</v>
      </c>
      <c r="E57" s="451"/>
      <c r="F57" s="468"/>
      <c r="G57" s="469"/>
      <c r="H57" s="459"/>
    </row>
    <row r="58" spans="1:15" s="2" customFormat="1" ht="76.8" x14ac:dyDescent="0.45">
      <c r="B58" s="35">
        <v>27</v>
      </c>
      <c r="C58" s="220"/>
      <c r="D58" s="462" t="s">
        <v>237</v>
      </c>
      <c r="E58" s="463" t="s">
        <v>38</v>
      </c>
      <c r="F58" s="221">
        <v>11</v>
      </c>
      <c r="G58" s="222"/>
      <c r="H58" s="439">
        <f>F58*G58</f>
        <v>0</v>
      </c>
    </row>
    <row r="59" spans="1:15" s="2" customFormat="1" ht="76.8" x14ac:dyDescent="0.45">
      <c r="B59" s="410">
        <v>28</v>
      </c>
      <c r="C59" s="411"/>
      <c r="D59" s="434" t="s">
        <v>238</v>
      </c>
      <c r="E59" s="28" t="s">
        <v>38</v>
      </c>
      <c r="F59" s="437">
        <v>105</v>
      </c>
      <c r="G59" s="438"/>
      <c r="H59" s="439">
        <f>F59*G59</f>
        <v>0</v>
      </c>
    </row>
    <row r="60" spans="1:15" s="2" customFormat="1" ht="96.6" thickBot="1" x14ac:dyDescent="0.5">
      <c r="B60" s="45">
        <v>29</v>
      </c>
      <c r="C60" s="205"/>
      <c r="D60" s="412" t="s">
        <v>239</v>
      </c>
      <c r="E60" s="47" t="s">
        <v>41</v>
      </c>
      <c r="F60" s="206">
        <v>7</v>
      </c>
      <c r="G60" s="200"/>
      <c r="H60" s="413">
        <f>F60*G60</f>
        <v>0</v>
      </c>
    </row>
    <row r="61" spans="1:15" s="3" customFormat="1" ht="25.5" customHeight="1" thickBot="1" x14ac:dyDescent="0.5">
      <c r="A61" s="2"/>
      <c r="B61" s="1816" t="s">
        <v>114</v>
      </c>
      <c r="C61" s="1817"/>
      <c r="D61" s="1817"/>
      <c r="E61" s="1817"/>
      <c r="F61" s="1817"/>
      <c r="G61" s="1951"/>
      <c r="H61" s="414">
        <f>SUM(H58:H60)</f>
        <v>0</v>
      </c>
      <c r="I61" s="2"/>
      <c r="J61" s="2"/>
      <c r="K61" s="2"/>
      <c r="L61" s="2"/>
      <c r="M61" s="2"/>
      <c r="N61" s="2"/>
      <c r="O61" s="2"/>
    </row>
    <row r="62" spans="1:15" s="3" customFormat="1" ht="25.5" customHeight="1" x14ac:dyDescent="0.45">
      <c r="A62" s="2"/>
      <c r="B62" s="138"/>
      <c r="C62" s="470"/>
      <c r="D62" s="258" t="s">
        <v>240</v>
      </c>
      <c r="E62" s="456"/>
      <c r="F62" s="459"/>
      <c r="G62" s="459"/>
      <c r="H62" s="461"/>
      <c r="I62" s="2"/>
      <c r="J62" s="2"/>
      <c r="K62" s="2"/>
      <c r="L62" s="2"/>
      <c r="M62" s="2"/>
      <c r="N62" s="2"/>
      <c r="O62" s="2"/>
    </row>
    <row r="63" spans="1:15" s="3" customFormat="1" ht="46.5" customHeight="1" x14ac:dyDescent="0.45">
      <c r="A63" s="2"/>
      <c r="B63" s="35">
        <v>30</v>
      </c>
      <c r="C63" s="156" t="s">
        <v>65</v>
      </c>
      <c r="D63" s="415" t="s">
        <v>241</v>
      </c>
      <c r="E63" s="37" t="s">
        <v>38</v>
      </c>
      <c r="F63" s="416">
        <v>105</v>
      </c>
      <c r="G63" s="222"/>
      <c r="H63" s="417">
        <f t="shared" ref="H63:H68" si="3">F63*G63</f>
        <v>0</v>
      </c>
      <c r="I63" s="2"/>
      <c r="J63" s="2"/>
      <c r="K63" s="2"/>
      <c r="L63" s="2"/>
      <c r="M63" s="2"/>
      <c r="N63" s="2"/>
      <c r="O63" s="2"/>
    </row>
    <row r="64" spans="1:15" s="3" customFormat="1" ht="57.6" x14ac:dyDescent="0.45">
      <c r="A64" s="2"/>
      <c r="B64" s="27">
        <v>31</v>
      </c>
      <c r="C64" s="181">
        <v>3.2</v>
      </c>
      <c r="D64" s="418" t="s">
        <v>242</v>
      </c>
      <c r="E64" s="28" t="s">
        <v>40</v>
      </c>
      <c r="F64" s="213">
        <v>331</v>
      </c>
      <c r="G64" s="157"/>
      <c r="H64" s="419">
        <f t="shared" si="3"/>
        <v>0</v>
      </c>
      <c r="I64" s="2"/>
      <c r="J64" s="2"/>
      <c r="K64" s="2"/>
      <c r="L64" s="2"/>
      <c r="M64" s="2"/>
      <c r="N64" s="2"/>
      <c r="O64" s="2"/>
    </row>
    <row r="65" spans="1:15" s="3" customFormat="1" ht="38.4" x14ac:dyDescent="0.45">
      <c r="A65" s="2"/>
      <c r="B65" s="27">
        <v>32</v>
      </c>
      <c r="C65" s="181">
        <v>2.5</v>
      </c>
      <c r="D65" s="418" t="s">
        <v>243</v>
      </c>
      <c r="E65" s="28" t="s">
        <v>40</v>
      </c>
      <c r="F65" s="213">
        <v>38</v>
      </c>
      <c r="G65" s="157"/>
      <c r="H65" s="419">
        <f t="shared" si="3"/>
        <v>0</v>
      </c>
      <c r="I65" s="2"/>
      <c r="J65" s="2"/>
      <c r="K65" s="2"/>
      <c r="L65" s="2"/>
      <c r="M65" s="2"/>
      <c r="N65" s="2"/>
      <c r="O65" s="2"/>
    </row>
    <row r="66" spans="1:15" s="3" customFormat="1" ht="46.5" customHeight="1" x14ac:dyDescent="0.45">
      <c r="A66" s="2"/>
      <c r="B66" s="27">
        <v>33</v>
      </c>
      <c r="C66" s="181">
        <v>4.0999999999999996</v>
      </c>
      <c r="D66" s="418" t="s">
        <v>244</v>
      </c>
      <c r="E66" s="28" t="s">
        <v>40</v>
      </c>
      <c r="F66" s="213">
        <f>19.6+36.76</f>
        <v>56.36</v>
      </c>
      <c r="G66" s="157"/>
      <c r="H66" s="419">
        <f t="shared" si="3"/>
        <v>0</v>
      </c>
      <c r="I66" s="2"/>
      <c r="J66" s="2"/>
      <c r="K66" s="2"/>
      <c r="L66" s="2"/>
      <c r="M66" s="2"/>
      <c r="N66" s="2"/>
      <c r="O66" s="2"/>
    </row>
    <row r="67" spans="1:15" s="3" customFormat="1" ht="25.5" customHeight="1" x14ac:dyDescent="0.45">
      <c r="A67" s="2"/>
      <c r="B67" s="27">
        <v>34</v>
      </c>
      <c r="C67" s="181">
        <v>5.0999999999999996</v>
      </c>
      <c r="D67" s="418" t="s">
        <v>280</v>
      </c>
      <c r="E67" s="28" t="s">
        <v>40</v>
      </c>
      <c r="F67" s="213">
        <v>12</v>
      </c>
      <c r="G67" s="157"/>
      <c r="H67" s="419">
        <f t="shared" si="3"/>
        <v>0</v>
      </c>
      <c r="I67" s="2"/>
      <c r="J67" s="2"/>
      <c r="K67" s="2"/>
      <c r="L67" s="2"/>
      <c r="M67" s="2"/>
      <c r="N67" s="2"/>
      <c r="O67" s="2"/>
    </row>
    <row r="68" spans="1:15" s="3" customFormat="1" ht="25.5" customHeight="1" x14ac:dyDescent="0.45">
      <c r="A68" s="2"/>
      <c r="B68" s="27">
        <v>35</v>
      </c>
      <c r="C68" s="28"/>
      <c r="D68" s="418" t="s">
        <v>245</v>
      </c>
      <c r="E68" s="28" t="s">
        <v>38</v>
      </c>
      <c r="F68" s="213">
        <f>30+45</f>
        <v>75</v>
      </c>
      <c r="G68" s="157"/>
      <c r="H68" s="419">
        <f t="shared" si="3"/>
        <v>0</v>
      </c>
      <c r="I68" s="2"/>
      <c r="J68" s="2"/>
      <c r="K68" s="2"/>
      <c r="L68" s="2"/>
      <c r="M68" s="2"/>
      <c r="N68" s="2"/>
      <c r="O68" s="2"/>
    </row>
    <row r="69" spans="1:15" s="3" customFormat="1" ht="41.25" customHeight="1" x14ac:dyDescent="0.45">
      <c r="A69" s="2"/>
      <c r="B69" s="27">
        <v>36</v>
      </c>
      <c r="C69" s="181">
        <v>5.0999999999999996</v>
      </c>
      <c r="D69" s="418" t="s">
        <v>246</v>
      </c>
      <c r="E69" s="28"/>
      <c r="F69" s="213"/>
      <c r="G69" s="157"/>
      <c r="H69" s="419"/>
      <c r="I69" s="2"/>
      <c r="J69" s="2"/>
      <c r="K69" s="2"/>
      <c r="L69" s="2"/>
      <c r="M69" s="2"/>
      <c r="N69" s="2"/>
      <c r="O69" s="2"/>
    </row>
    <row r="70" spans="1:15" s="3" customFormat="1" ht="25.5" customHeight="1" x14ac:dyDescent="0.45">
      <c r="A70" s="2"/>
      <c r="B70" s="27">
        <v>37</v>
      </c>
      <c r="C70" s="28"/>
      <c r="D70" s="418" t="s">
        <v>247</v>
      </c>
      <c r="E70" s="28" t="s">
        <v>40</v>
      </c>
      <c r="F70" s="213">
        <f>40+25</f>
        <v>65</v>
      </c>
      <c r="G70" s="157"/>
      <c r="H70" s="419">
        <f>F70*G70</f>
        <v>0</v>
      </c>
      <c r="I70" s="2"/>
      <c r="J70" s="2"/>
      <c r="K70" s="2"/>
      <c r="L70" s="2"/>
      <c r="M70" s="2"/>
      <c r="N70" s="2"/>
      <c r="O70" s="2"/>
    </row>
    <row r="71" spans="1:15" s="3" customFormat="1" ht="25.5" customHeight="1" x14ac:dyDescent="0.45">
      <c r="A71" s="2"/>
      <c r="B71" s="27">
        <v>38</v>
      </c>
      <c r="C71" s="28"/>
      <c r="D71" s="418" t="s">
        <v>248</v>
      </c>
      <c r="E71" s="28" t="s">
        <v>40</v>
      </c>
      <c r="F71" s="213">
        <v>91</v>
      </c>
      <c r="G71" s="157"/>
      <c r="H71" s="419">
        <f>F71*G71</f>
        <v>0</v>
      </c>
      <c r="I71" s="2"/>
      <c r="J71" s="2"/>
      <c r="K71" s="2"/>
      <c r="L71" s="2"/>
      <c r="M71" s="2"/>
      <c r="N71" s="2"/>
      <c r="O71" s="2"/>
    </row>
    <row r="72" spans="1:15" s="3" customFormat="1" ht="25.5" customHeight="1" x14ac:dyDescent="0.45">
      <c r="A72" s="2"/>
      <c r="B72" s="27">
        <v>39</v>
      </c>
      <c r="C72" s="332">
        <v>6.1</v>
      </c>
      <c r="D72" s="418" t="s">
        <v>249</v>
      </c>
      <c r="E72" s="28" t="s">
        <v>250</v>
      </c>
      <c r="F72" s="213">
        <f>3890+2105</f>
        <v>5995</v>
      </c>
      <c r="G72" s="157"/>
      <c r="H72" s="419">
        <f>F72*G72</f>
        <v>0</v>
      </c>
      <c r="I72" s="2"/>
      <c r="J72" s="2"/>
      <c r="K72" s="2"/>
      <c r="L72" s="2"/>
      <c r="M72" s="2"/>
      <c r="N72" s="2"/>
      <c r="O72" s="2"/>
    </row>
    <row r="73" spans="1:15" s="3" customFormat="1" ht="25.5" customHeight="1" x14ac:dyDescent="0.45">
      <c r="A73" s="2"/>
      <c r="B73" s="27">
        <v>40</v>
      </c>
      <c r="C73" s="28"/>
      <c r="D73" s="19" t="s">
        <v>251</v>
      </c>
      <c r="E73" s="28" t="s">
        <v>38</v>
      </c>
      <c r="F73" s="213">
        <f>62.5+42.5</f>
        <v>105</v>
      </c>
      <c r="G73" s="157"/>
      <c r="H73" s="419">
        <f>F73*G73</f>
        <v>0</v>
      </c>
      <c r="I73" s="2"/>
      <c r="J73" s="2"/>
      <c r="K73" s="2"/>
      <c r="L73" s="2"/>
      <c r="M73" s="2"/>
      <c r="N73" s="2"/>
      <c r="O73" s="2"/>
    </row>
    <row r="74" spans="1:15" s="3" customFormat="1" ht="25.5" customHeight="1" x14ac:dyDescent="0.45">
      <c r="A74" s="2"/>
      <c r="B74" s="27">
        <v>41</v>
      </c>
      <c r="C74" s="28"/>
      <c r="D74" s="19" t="s">
        <v>252</v>
      </c>
      <c r="E74" s="28"/>
      <c r="F74" s="213"/>
      <c r="G74" s="157"/>
      <c r="H74" s="419"/>
      <c r="I74" s="2"/>
      <c r="J74" s="2"/>
      <c r="K74" s="2"/>
      <c r="L74" s="2"/>
      <c r="M74" s="2"/>
      <c r="N74" s="2"/>
      <c r="O74" s="2"/>
    </row>
    <row r="75" spans="1:15" s="3" customFormat="1" ht="34.5" customHeight="1" x14ac:dyDescent="0.45">
      <c r="A75" s="2"/>
      <c r="B75" s="27">
        <v>42</v>
      </c>
      <c r="C75" s="332">
        <v>2.2000000000000002</v>
      </c>
      <c r="D75" s="418" t="s">
        <v>241</v>
      </c>
      <c r="E75" s="28" t="s">
        <v>38</v>
      </c>
      <c r="F75" s="213">
        <v>11</v>
      </c>
      <c r="G75" s="157"/>
      <c r="H75" s="419">
        <f>G75*F75</f>
        <v>0</v>
      </c>
      <c r="I75" s="2"/>
      <c r="J75" s="2"/>
      <c r="K75" s="2"/>
      <c r="L75" s="2"/>
      <c r="M75" s="2"/>
      <c r="N75" s="2"/>
      <c r="O75" s="2"/>
    </row>
    <row r="76" spans="1:15" s="3" customFormat="1" ht="32.25" customHeight="1" x14ac:dyDescent="0.45">
      <c r="A76" s="2"/>
      <c r="B76" s="27">
        <v>43</v>
      </c>
      <c r="C76" s="332">
        <v>2.5</v>
      </c>
      <c r="D76" s="418" t="s">
        <v>253</v>
      </c>
      <c r="E76" s="28" t="s">
        <v>40</v>
      </c>
      <c r="F76" s="213">
        <v>2.7</v>
      </c>
      <c r="G76" s="157"/>
      <c r="H76" s="419">
        <f>F76*G76</f>
        <v>0</v>
      </c>
      <c r="I76" s="2"/>
      <c r="J76" s="2"/>
      <c r="K76" s="2"/>
      <c r="L76" s="2"/>
      <c r="M76" s="2"/>
      <c r="N76" s="2"/>
      <c r="O76" s="2"/>
    </row>
    <row r="77" spans="1:15" s="3" customFormat="1" ht="25.5" customHeight="1" x14ac:dyDescent="0.45">
      <c r="A77" s="2"/>
      <c r="B77" s="27">
        <v>44</v>
      </c>
      <c r="C77" s="332">
        <v>4.0999999999999996</v>
      </c>
      <c r="D77" s="418" t="s">
        <v>244</v>
      </c>
      <c r="E77" s="28" t="s">
        <v>40</v>
      </c>
      <c r="F77" s="213">
        <v>3.8</v>
      </c>
      <c r="G77" s="157"/>
      <c r="H77" s="419">
        <f t="shared" ref="H77:H78" si="4">F77*G77</f>
        <v>0</v>
      </c>
      <c r="I77" s="2"/>
      <c r="J77" s="2"/>
      <c r="K77" s="2"/>
      <c r="L77" s="2"/>
      <c r="M77" s="2"/>
      <c r="N77" s="2"/>
      <c r="O77" s="2"/>
    </row>
    <row r="78" spans="1:15" s="3" customFormat="1" ht="25.5" customHeight="1" x14ac:dyDescent="0.45">
      <c r="A78" s="2"/>
      <c r="B78" s="27">
        <v>45</v>
      </c>
      <c r="C78" s="332">
        <v>5.0999999999999996</v>
      </c>
      <c r="D78" s="418" t="s">
        <v>254</v>
      </c>
      <c r="E78" s="28" t="s">
        <v>40</v>
      </c>
      <c r="F78" s="213">
        <v>1.5</v>
      </c>
      <c r="G78" s="157"/>
      <c r="H78" s="419">
        <f t="shared" si="4"/>
        <v>0</v>
      </c>
      <c r="I78" s="2"/>
      <c r="J78" s="2"/>
      <c r="K78" s="2"/>
      <c r="L78" s="2"/>
      <c r="M78" s="2"/>
      <c r="N78" s="2"/>
      <c r="O78" s="2"/>
    </row>
    <row r="79" spans="1:15" s="3" customFormat="1" ht="19.2" x14ac:dyDescent="0.45">
      <c r="A79" s="2"/>
      <c r="B79" s="27">
        <v>46</v>
      </c>
      <c r="C79" s="332">
        <v>5.0999999999999996</v>
      </c>
      <c r="D79" s="418" t="s">
        <v>246</v>
      </c>
      <c r="E79" s="28"/>
      <c r="F79" s="213"/>
      <c r="G79" s="157"/>
      <c r="H79" s="419"/>
      <c r="I79" s="2"/>
      <c r="J79" s="2"/>
      <c r="K79" s="2"/>
      <c r="L79" s="2"/>
      <c r="M79" s="2"/>
      <c r="N79" s="2"/>
      <c r="O79" s="2"/>
    </row>
    <row r="80" spans="1:15" s="3" customFormat="1" ht="25.5" customHeight="1" x14ac:dyDescent="0.45">
      <c r="A80" s="2"/>
      <c r="B80" s="27">
        <v>47</v>
      </c>
      <c r="C80" s="28"/>
      <c r="D80" s="418" t="s">
        <v>255</v>
      </c>
      <c r="E80" s="28" t="s">
        <v>40</v>
      </c>
      <c r="F80" s="213">
        <v>2.6</v>
      </c>
      <c r="G80" s="157"/>
      <c r="H80" s="419">
        <f t="shared" ref="H80:H83" si="5">F80*G80</f>
        <v>0</v>
      </c>
      <c r="I80" s="2"/>
      <c r="J80" s="2"/>
      <c r="K80" s="2"/>
      <c r="L80" s="2"/>
      <c r="M80" s="2"/>
      <c r="N80" s="2"/>
      <c r="O80" s="2"/>
    </row>
    <row r="81" spans="1:15" s="3" customFormat="1" ht="25.5" customHeight="1" x14ac:dyDescent="0.45">
      <c r="A81" s="2"/>
      <c r="B81" s="27">
        <v>48</v>
      </c>
      <c r="C81" s="28"/>
      <c r="D81" s="418" t="s">
        <v>256</v>
      </c>
      <c r="E81" s="28" t="s">
        <v>40</v>
      </c>
      <c r="F81" s="213">
        <v>3</v>
      </c>
      <c r="G81" s="157"/>
      <c r="H81" s="419">
        <f>F81*G81</f>
        <v>0</v>
      </c>
      <c r="I81" s="2"/>
      <c r="J81" s="2"/>
      <c r="K81" s="2"/>
      <c r="L81" s="2"/>
      <c r="M81" s="2"/>
      <c r="N81" s="2"/>
      <c r="O81" s="2"/>
    </row>
    <row r="82" spans="1:15" s="3" customFormat="1" ht="25.5" customHeight="1" x14ac:dyDescent="0.45">
      <c r="A82" s="2"/>
      <c r="B82" s="27">
        <v>49</v>
      </c>
      <c r="C82" s="332">
        <v>6.1</v>
      </c>
      <c r="D82" s="418" t="s">
        <v>249</v>
      </c>
      <c r="E82" s="28" t="s">
        <v>250</v>
      </c>
      <c r="F82" s="213">
        <v>900</v>
      </c>
      <c r="G82" s="157"/>
      <c r="H82" s="419">
        <f t="shared" si="5"/>
        <v>0</v>
      </c>
      <c r="I82" s="2"/>
      <c r="J82" s="2"/>
      <c r="K82" s="2"/>
      <c r="L82" s="2"/>
      <c r="M82" s="2"/>
      <c r="N82" s="2"/>
      <c r="O82" s="2"/>
    </row>
    <row r="83" spans="1:15" s="3" customFormat="1" ht="25.5" customHeight="1" thickBot="1" x14ac:dyDescent="0.5">
      <c r="A83" s="2"/>
      <c r="B83" s="27">
        <v>50</v>
      </c>
      <c r="C83" s="261"/>
      <c r="D83" s="418" t="s">
        <v>251</v>
      </c>
      <c r="E83" s="261" t="s">
        <v>38</v>
      </c>
      <c r="F83" s="407">
        <v>25</v>
      </c>
      <c r="G83" s="225"/>
      <c r="H83" s="420">
        <f t="shared" si="5"/>
        <v>0</v>
      </c>
      <c r="I83" s="2"/>
      <c r="J83" s="2"/>
      <c r="K83" s="2"/>
      <c r="L83" s="2"/>
      <c r="M83" s="2"/>
      <c r="N83" s="2"/>
      <c r="O83" s="2"/>
    </row>
    <row r="84" spans="1:15" s="3" customFormat="1" ht="25.5" customHeight="1" thickBot="1" x14ac:dyDescent="0.5">
      <c r="A84" s="2"/>
      <c r="B84" s="1811" t="s">
        <v>257</v>
      </c>
      <c r="C84" s="1812"/>
      <c r="D84" s="1812"/>
      <c r="E84" s="1812"/>
      <c r="F84" s="1812"/>
      <c r="G84" s="1813"/>
      <c r="H84" s="421">
        <f>SUM(H63:H83)</f>
        <v>0</v>
      </c>
      <c r="I84" s="2"/>
      <c r="J84" s="2"/>
      <c r="K84" s="2"/>
      <c r="L84" s="2"/>
      <c r="M84" s="2"/>
      <c r="N84" s="2"/>
      <c r="O84" s="2"/>
    </row>
    <row r="85" spans="1:15" ht="19.2" x14ac:dyDescent="0.45">
      <c r="A85" s="1"/>
      <c r="B85" s="477"/>
      <c r="C85" s="472"/>
      <c r="D85" s="202" t="s">
        <v>258</v>
      </c>
      <c r="E85" s="473"/>
      <c r="F85" s="472"/>
      <c r="G85" s="474"/>
      <c r="H85" s="164"/>
      <c r="J85"/>
      <c r="K85"/>
      <c r="L85"/>
      <c r="M85"/>
      <c r="N85"/>
      <c r="O85"/>
    </row>
    <row r="86" spans="1:15" ht="19.2" x14ac:dyDescent="0.45">
      <c r="A86" s="1"/>
      <c r="B86" s="476"/>
      <c r="C86" s="478"/>
      <c r="D86" s="4" t="s">
        <v>259</v>
      </c>
      <c r="E86" s="466"/>
      <c r="F86" s="394"/>
      <c r="G86" s="465"/>
      <c r="H86" s="475"/>
      <c r="J86"/>
      <c r="K86"/>
      <c r="L86"/>
      <c r="M86"/>
      <c r="N86"/>
      <c r="O86"/>
    </row>
    <row r="87" spans="1:15" ht="57.6" x14ac:dyDescent="0.45">
      <c r="A87" s="1"/>
      <c r="B87" s="219">
        <v>51</v>
      </c>
      <c r="C87" s="156" t="s">
        <v>121</v>
      </c>
      <c r="D87" s="30" t="s">
        <v>260</v>
      </c>
      <c r="E87" s="432" t="s">
        <v>54</v>
      </c>
      <c r="F87" s="221">
        <v>11</v>
      </c>
      <c r="G87" s="438"/>
      <c r="H87" s="36">
        <f>(F87*G87)</f>
        <v>0</v>
      </c>
      <c r="I87"/>
      <c r="J87"/>
      <c r="K87"/>
      <c r="L87"/>
      <c r="M87"/>
      <c r="N87"/>
      <c r="O87"/>
    </row>
    <row r="88" spans="1:15" ht="57.6" x14ac:dyDescent="0.45">
      <c r="A88" s="1"/>
      <c r="B88" s="73">
        <v>52</v>
      </c>
      <c r="C88" s="156" t="s">
        <v>121</v>
      </c>
      <c r="D88" s="4" t="s">
        <v>261</v>
      </c>
      <c r="E88" s="400" t="s">
        <v>54</v>
      </c>
      <c r="F88" s="158">
        <v>54</v>
      </c>
      <c r="G88" s="157"/>
      <c r="H88" s="20">
        <f t="shared" ref="H88:H93" si="6">(F88*G88)</f>
        <v>0</v>
      </c>
      <c r="I88"/>
      <c r="J88"/>
      <c r="K88"/>
      <c r="L88"/>
      <c r="M88"/>
      <c r="N88"/>
      <c r="O88"/>
    </row>
    <row r="89" spans="1:15" ht="38.4" x14ac:dyDescent="0.45">
      <c r="A89" s="1"/>
      <c r="B89" s="29">
        <v>53</v>
      </c>
      <c r="C89" s="156" t="s">
        <v>121</v>
      </c>
      <c r="D89" s="4" t="s">
        <v>262</v>
      </c>
      <c r="E89" s="400" t="s">
        <v>54</v>
      </c>
      <c r="F89" s="158">
        <v>30</v>
      </c>
      <c r="G89" s="222"/>
      <c r="H89" s="20">
        <f t="shared" si="6"/>
        <v>0</v>
      </c>
      <c r="I89"/>
      <c r="J89"/>
      <c r="K89"/>
      <c r="L89"/>
      <c r="M89"/>
      <c r="N89"/>
      <c r="O89"/>
    </row>
    <row r="90" spans="1:15" ht="57.6" x14ac:dyDescent="0.45">
      <c r="A90" s="1"/>
      <c r="B90" s="29">
        <v>54</v>
      </c>
      <c r="C90" s="156" t="s">
        <v>121</v>
      </c>
      <c r="D90" s="4" t="s">
        <v>263</v>
      </c>
      <c r="E90" s="400" t="s">
        <v>54</v>
      </c>
      <c r="F90" s="158">
        <v>4</v>
      </c>
      <c r="G90" s="157"/>
      <c r="H90" s="20">
        <f t="shared" si="6"/>
        <v>0</v>
      </c>
      <c r="I90"/>
      <c r="J90"/>
      <c r="K90"/>
      <c r="L90"/>
      <c r="M90"/>
      <c r="N90"/>
      <c r="O90"/>
    </row>
    <row r="91" spans="1:15" ht="57.6" x14ac:dyDescent="0.45">
      <c r="A91" s="1"/>
      <c r="B91" s="73">
        <v>55</v>
      </c>
      <c r="C91" s="156" t="s">
        <v>121</v>
      </c>
      <c r="D91" s="4" t="s">
        <v>264</v>
      </c>
      <c r="E91" s="400" t="s">
        <v>54</v>
      </c>
      <c r="F91" s="158">
        <v>3</v>
      </c>
      <c r="G91" s="157"/>
      <c r="H91" s="20">
        <f t="shared" si="6"/>
        <v>0</v>
      </c>
      <c r="I91"/>
      <c r="J91"/>
      <c r="K91"/>
      <c r="L91"/>
      <c r="M91"/>
      <c r="N91"/>
      <c r="O91"/>
    </row>
    <row r="92" spans="1:15" ht="57.6" x14ac:dyDescent="0.45">
      <c r="A92" s="1"/>
      <c r="B92" s="29">
        <v>56</v>
      </c>
      <c r="C92" s="156" t="s">
        <v>121</v>
      </c>
      <c r="D92" s="4" t="s">
        <v>83</v>
      </c>
      <c r="E92" s="400" t="s">
        <v>38</v>
      </c>
      <c r="F92" s="158">
        <v>310</v>
      </c>
      <c r="G92" s="157"/>
      <c r="H92" s="20">
        <f t="shared" si="6"/>
        <v>0</v>
      </c>
      <c r="I92"/>
      <c r="J92"/>
      <c r="K92"/>
      <c r="L92"/>
      <c r="M92"/>
      <c r="N92"/>
      <c r="O92"/>
    </row>
    <row r="93" spans="1:15" ht="57.6" x14ac:dyDescent="0.45">
      <c r="A93" s="1"/>
      <c r="B93" s="29">
        <v>57</v>
      </c>
      <c r="C93" s="156" t="s">
        <v>123</v>
      </c>
      <c r="D93" s="4" t="s">
        <v>183</v>
      </c>
      <c r="E93" s="400" t="s">
        <v>40</v>
      </c>
      <c r="F93" s="158">
        <v>7</v>
      </c>
      <c r="G93" s="157"/>
      <c r="H93" s="20">
        <f t="shared" si="6"/>
        <v>0</v>
      </c>
      <c r="I93"/>
      <c r="J93"/>
      <c r="K93"/>
      <c r="L93"/>
      <c r="M93"/>
      <c r="N93"/>
      <c r="O93"/>
    </row>
    <row r="94" spans="1:15" ht="19.2" x14ac:dyDescent="0.45">
      <c r="A94" s="1"/>
      <c r="B94" s="479"/>
      <c r="C94" s="478"/>
      <c r="D94" s="4" t="s">
        <v>265</v>
      </c>
      <c r="E94" s="480"/>
      <c r="F94" s="158"/>
      <c r="G94" s="481"/>
      <c r="H94" s="57"/>
      <c r="I94"/>
      <c r="J94"/>
      <c r="K94"/>
      <c r="L94"/>
      <c r="M94"/>
      <c r="N94"/>
      <c r="O94"/>
    </row>
    <row r="95" spans="1:15" ht="57.6" x14ac:dyDescent="0.45">
      <c r="A95" s="1"/>
      <c r="B95" s="29">
        <v>58</v>
      </c>
      <c r="C95" s="156" t="s">
        <v>124</v>
      </c>
      <c r="D95" s="4" t="s">
        <v>84</v>
      </c>
      <c r="E95" s="400" t="s">
        <v>39</v>
      </c>
      <c r="F95" s="158">
        <v>10</v>
      </c>
      <c r="G95" s="157"/>
      <c r="H95" s="20">
        <f t="shared" ref="H95" si="7">(F95*G95)</f>
        <v>0</v>
      </c>
      <c r="I95"/>
      <c r="J95"/>
      <c r="K95"/>
      <c r="L95"/>
      <c r="M95"/>
      <c r="N95"/>
      <c r="O95"/>
    </row>
    <row r="96" spans="1:15" ht="19.2" x14ac:dyDescent="0.45">
      <c r="A96" s="1"/>
      <c r="B96" s="479"/>
      <c r="C96" s="478"/>
      <c r="D96" s="4" t="s">
        <v>266</v>
      </c>
      <c r="E96" s="483"/>
      <c r="F96" s="482"/>
      <c r="G96" s="481"/>
      <c r="H96" s="59"/>
      <c r="I96"/>
      <c r="J96"/>
      <c r="K96"/>
      <c r="L96"/>
      <c r="M96"/>
      <c r="N96"/>
      <c r="O96"/>
    </row>
    <row r="97" spans="1:15" ht="57.6" x14ac:dyDescent="0.45">
      <c r="A97" s="1"/>
      <c r="B97" s="431">
        <v>59</v>
      </c>
      <c r="C97" s="220" t="s">
        <v>216</v>
      </c>
      <c r="D97" s="30" t="s">
        <v>267</v>
      </c>
      <c r="E97" s="432" t="s">
        <v>54</v>
      </c>
      <c r="F97" s="416">
        <v>9</v>
      </c>
      <c r="G97" s="222"/>
      <c r="H97" s="36">
        <f t="shared" ref="H97:H104" si="8">(F97*G97)</f>
        <v>0</v>
      </c>
      <c r="I97"/>
      <c r="J97"/>
      <c r="K97"/>
      <c r="L97"/>
      <c r="M97"/>
      <c r="N97"/>
      <c r="O97"/>
    </row>
    <row r="98" spans="1:15" ht="38.4" x14ac:dyDescent="0.45">
      <c r="A98" s="1"/>
      <c r="B98" s="218">
        <v>60</v>
      </c>
      <c r="C98" s="220" t="s">
        <v>216</v>
      </c>
      <c r="D98" s="4" t="s">
        <v>268</v>
      </c>
      <c r="E98" s="400" t="s">
        <v>54</v>
      </c>
      <c r="F98" s="213">
        <v>6</v>
      </c>
      <c r="G98" s="157"/>
      <c r="H98" s="20">
        <f t="shared" si="8"/>
        <v>0</v>
      </c>
      <c r="I98"/>
      <c r="J98"/>
      <c r="K98"/>
      <c r="L98"/>
      <c r="M98"/>
      <c r="N98"/>
      <c r="O98"/>
    </row>
    <row r="99" spans="1:15" ht="57.6" x14ac:dyDescent="0.45">
      <c r="A99" s="1"/>
      <c r="B99" s="431">
        <v>61</v>
      </c>
      <c r="C99" s="156" t="s">
        <v>180</v>
      </c>
      <c r="D99" s="4" t="s">
        <v>269</v>
      </c>
      <c r="E99" s="400" t="s">
        <v>54</v>
      </c>
      <c r="F99" s="213">
        <v>9</v>
      </c>
      <c r="G99" s="157"/>
      <c r="H99" s="20">
        <f t="shared" si="8"/>
        <v>0</v>
      </c>
      <c r="I99"/>
      <c r="J99"/>
      <c r="K99"/>
      <c r="L99"/>
      <c r="M99"/>
      <c r="N99"/>
      <c r="O99"/>
    </row>
    <row r="100" spans="1:15" ht="76.8" x14ac:dyDescent="0.45">
      <c r="A100" s="1"/>
      <c r="B100" s="218">
        <v>62</v>
      </c>
      <c r="C100" s="156" t="s">
        <v>180</v>
      </c>
      <c r="D100" s="4" t="s">
        <v>270</v>
      </c>
      <c r="E100" s="400" t="s">
        <v>54</v>
      </c>
      <c r="F100" s="213">
        <v>1</v>
      </c>
      <c r="G100" s="157"/>
      <c r="H100" s="20">
        <f t="shared" si="8"/>
        <v>0</v>
      </c>
      <c r="I100"/>
      <c r="J100"/>
      <c r="K100"/>
      <c r="L100"/>
      <c r="M100"/>
      <c r="N100"/>
      <c r="O100"/>
    </row>
    <row r="101" spans="1:15" ht="38.4" x14ac:dyDescent="0.45">
      <c r="A101" s="1"/>
      <c r="B101" s="431">
        <v>63</v>
      </c>
      <c r="C101" s="156" t="s">
        <v>180</v>
      </c>
      <c r="D101" s="4" t="s">
        <v>271</v>
      </c>
      <c r="E101" s="400" t="s">
        <v>38</v>
      </c>
      <c r="F101" s="213">
        <v>230</v>
      </c>
      <c r="G101" s="157"/>
      <c r="H101" s="20">
        <f t="shared" si="8"/>
        <v>0</v>
      </c>
      <c r="I101"/>
      <c r="J101"/>
      <c r="K101"/>
      <c r="L101"/>
      <c r="M101"/>
      <c r="N101"/>
      <c r="O101"/>
    </row>
    <row r="102" spans="1:15" ht="38.4" x14ac:dyDescent="0.45">
      <c r="A102" s="1"/>
      <c r="B102" s="431">
        <v>64</v>
      </c>
      <c r="C102" s="156" t="s">
        <v>180</v>
      </c>
      <c r="D102" s="4" t="s">
        <v>272</v>
      </c>
      <c r="E102" s="400" t="s">
        <v>54</v>
      </c>
      <c r="F102" s="213">
        <v>4</v>
      </c>
      <c r="G102" s="157"/>
      <c r="H102" s="20">
        <f t="shared" si="8"/>
        <v>0</v>
      </c>
      <c r="I102"/>
      <c r="J102"/>
      <c r="K102"/>
      <c r="L102"/>
      <c r="M102"/>
      <c r="N102"/>
      <c r="O102"/>
    </row>
    <row r="103" spans="1:15" ht="57.6" x14ac:dyDescent="0.45">
      <c r="A103" s="1"/>
      <c r="B103" s="218">
        <v>65</v>
      </c>
      <c r="C103" s="181"/>
      <c r="D103" s="4" t="s">
        <v>273</v>
      </c>
      <c r="E103" s="400" t="s">
        <v>54</v>
      </c>
      <c r="F103" s="213">
        <v>22</v>
      </c>
      <c r="G103" s="157"/>
      <c r="H103" s="20">
        <f t="shared" si="8"/>
        <v>0</v>
      </c>
      <c r="I103"/>
      <c r="J103"/>
      <c r="K103"/>
      <c r="L103"/>
      <c r="M103"/>
      <c r="N103"/>
      <c r="O103"/>
    </row>
    <row r="104" spans="1:15" ht="76.8" x14ac:dyDescent="0.45">
      <c r="A104" s="1"/>
      <c r="B104" s="431">
        <v>66</v>
      </c>
      <c r="C104" s="181"/>
      <c r="D104" s="4" t="s">
        <v>274</v>
      </c>
      <c r="E104" s="400" t="s">
        <v>54</v>
      </c>
      <c r="F104" s="213">
        <v>6</v>
      </c>
      <c r="G104" s="157"/>
      <c r="H104" s="20">
        <f t="shared" si="8"/>
        <v>0</v>
      </c>
      <c r="I104"/>
      <c r="J104"/>
      <c r="K104"/>
      <c r="L104"/>
      <c r="M104"/>
      <c r="N104"/>
      <c r="O104"/>
    </row>
    <row r="105" spans="1:15" ht="58.2" thickBot="1" x14ac:dyDescent="0.5">
      <c r="A105" s="1"/>
      <c r="B105" s="436">
        <v>67</v>
      </c>
      <c r="C105" s="223"/>
      <c r="D105" s="159" t="s">
        <v>275</v>
      </c>
      <c r="E105" s="429" t="s">
        <v>54</v>
      </c>
      <c r="F105" s="407">
        <v>8</v>
      </c>
      <c r="G105" s="225"/>
      <c r="H105" s="39">
        <f>(F105*G105)</f>
        <v>0</v>
      </c>
      <c r="I105"/>
      <c r="J105"/>
      <c r="K105"/>
      <c r="L105"/>
      <c r="M105"/>
      <c r="N105"/>
      <c r="O105"/>
    </row>
    <row r="106" spans="1:15" ht="22.5" customHeight="1" thickBot="1" x14ac:dyDescent="0.5">
      <c r="A106" s="1"/>
      <c r="B106" s="1923" t="s">
        <v>276</v>
      </c>
      <c r="C106" s="1924"/>
      <c r="D106" s="1924"/>
      <c r="E106" s="1924"/>
      <c r="F106" s="1924"/>
      <c r="G106" s="1924"/>
      <c r="H106" s="152">
        <f>SUM(H87:H105)</f>
        <v>0</v>
      </c>
      <c r="J106"/>
      <c r="K106"/>
      <c r="L106"/>
      <c r="M106"/>
      <c r="N106"/>
      <c r="O106"/>
    </row>
    <row r="107" spans="1:15" ht="19.8" thickBot="1" x14ac:dyDescent="0.45">
      <c r="E107" s="227"/>
    </row>
    <row r="108" spans="1:15" ht="63" customHeight="1" thickBot="1" x14ac:dyDescent="0.45">
      <c r="A108" s="229"/>
      <c r="B108" s="189"/>
      <c r="C108" s="230"/>
      <c r="D108" s="1798" t="s">
        <v>277</v>
      </c>
      <c r="E108" s="1799"/>
      <c r="F108" s="1799"/>
      <c r="G108" s="1800"/>
      <c r="H108" s="231"/>
    </row>
    <row r="109" spans="1:15" ht="19.2" x14ac:dyDescent="0.4">
      <c r="A109" s="229"/>
      <c r="B109" s="12"/>
      <c r="C109" s="145"/>
      <c r="D109" s="232" t="s">
        <v>46</v>
      </c>
      <c r="E109" s="232"/>
      <c r="F109" s="233"/>
      <c r="G109" s="232"/>
      <c r="H109" s="234">
        <f>H30</f>
        <v>0</v>
      </c>
    </row>
    <row r="110" spans="1:15" ht="19.2" x14ac:dyDescent="0.4">
      <c r="A110" s="229"/>
      <c r="B110" s="13"/>
      <c r="C110" s="181"/>
      <c r="D110" s="25" t="s">
        <v>47</v>
      </c>
      <c r="E110" s="25"/>
      <c r="F110" s="98"/>
      <c r="G110" s="235"/>
      <c r="H110" s="236">
        <f>H36</f>
        <v>0</v>
      </c>
    </row>
    <row r="111" spans="1:15" s="1" customFormat="1" ht="19.2" x14ac:dyDescent="0.4">
      <c r="A111" s="229"/>
      <c r="B111" s="24"/>
      <c r="C111" s="237"/>
      <c r="D111" s="25" t="s">
        <v>48</v>
      </c>
      <c r="E111" s="26"/>
      <c r="F111" s="98"/>
      <c r="G111" s="235"/>
      <c r="H111" s="236">
        <f>H46</f>
        <v>0</v>
      </c>
    </row>
    <row r="112" spans="1:15" s="1" customFormat="1" ht="19.2" x14ac:dyDescent="0.4">
      <c r="A112" s="153"/>
      <c r="B112" s="5"/>
      <c r="C112" s="4"/>
      <c r="D112" s="26" t="s">
        <v>181</v>
      </c>
      <c r="E112" s="26"/>
      <c r="F112" s="99"/>
      <c r="G112" s="26"/>
      <c r="H112" s="236">
        <f>H56</f>
        <v>0</v>
      </c>
    </row>
    <row r="113" spans="1:15" s="1" customFormat="1" ht="19.2" x14ac:dyDescent="0.4">
      <c r="A113" s="153"/>
      <c r="B113" s="5"/>
      <c r="C113" s="4"/>
      <c r="D113" s="26" t="s">
        <v>112</v>
      </c>
      <c r="E113" s="26"/>
      <c r="F113" s="99"/>
      <c r="G113" s="26"/>
      <c r="H113" s="236">
        <f>H61</f>
        <v>0</v>
      </c>
    </row>
    <row r="114" spans="1:15" s="1" customFormat="1" ht="19.2" x14ac:dyDescent="0.4">
      <c r="A114" s="153"/>
      <c r="B114" s="5"/>
      <c r="C114" s="4"/>
      <c r="D114" s="26" t="s">
        <v>278</v>
      </c>
      <c r="E114" s="25"/>
      <c r="F114" s="99"/>
      <c r="G114" s="26"/>
      <c r="H114" s="435">
        <f>H84</f>
        <v>0</v>
      </c>
    </row>
    <row r="115" spans="1:15" s="1" customFormat="1" ht="33.75" customHeight="1" thickBot="1" x14ac:dyDescent="0.45">
      <c r="A115" s="153"/>
      <c r="B115" s="273"/>
      <c r="C115" s="274"/>
      <c r="D115" s="249" t="s">
        <v>279</v>
      </c>
      <c r="E115" s="249"/>
      <c r="F115" s="249"/>
      <c r="G115" s="249"/>
      <c r="H115" s="238">
        <f>H106</f>
        <v>0</v>
      </c>
    </row>
    <row r="116" spans="1:15" s="1" customFormat="1" ht="19.8" thickBot="1" x14ac:dyDescent="0.5">
      <c r="A116" s="153"/>
      <c r="B116" s="41"/>
      <c r="C116" s="85"/>
      <c r="D116" s="1801" t="s">
        <v>94</v>
      </c>
      <c r="E116" s="1802"/>
      <c r="F116" s="1802" t="s">
        <v>95</v>
      </c>
      <c r="G116" s="1803"/>
      <c r="H116" s="50">
        <f>SUM(H109:H115)</f>
        <v>0</v>
      </c>
    </row>
    <row r="117" spans="1:15" x14ac:dyDescent="0.4">
      <c r="D117" s="22" t="s">
        <v>49</v>
      </c>
    </row>
    <row r="118" spans="1:15" ht="19.2" x14ac:dyDescent="0.4">
      <c r="A118" s="210"/>
      <c r="B118" s="32"/>
      <c r="C118" s="32"/>
      <c r="D118" s="33" t="s">
        <v>73</v>
      </c>
      <c r="E118" s="32"/>
      <c r="F118" s="101"/>
      <c r="G118" s="239"/>
      <c r="H118" s="34"/>
      <c r="I118"/>
      <c r="J118"/>
      <c r="K118"/>
      <c r="L118"/>
      <c r="M118"/>
      <c r="N118"/>
      <c r="O118"/>
    </row>
    <row r="119" spans="1:15" ht="19.2" x14ac:dyDescent="0.4">
      <c r="A119" s="210"/>
      <c r="B119" s="32"/>
      <c r="C119" s="32"/>
      <c r="D119" s="33" t="s">
        <v>74</v>
      </c>
      <c r="E119" s="32"/>
      <c r="F119" s="101"/>
      <c r="G119" s="239"/>
      <c r="H119" s="34"/>
      <c r="I119"/>
      <c r="J119"/>
      <c r="K119"/>
      <c r="L119"/>
      <c r="M119"/>
      <c r="N119"/>
      <c r="O119"/>
    </row>
    <row r="120" spans="1:15" ht="19.2" x14ac:dyDescent="0.4">
      <c r="A120" s="210"/>
      <c r="B120" s="32"/>
      <c r="C120" s="32"/>
      <c r="D120" s="33" t="s">
        <v>75</v>
      </c>
      <c r="E120" s="32"/>
      <c r="F120" s="101"/>
      <c r="G120" s="239"/>
      <c r="H120" s="34"/>
      <c r="I120"/>
      <c r="J120"/>
      <c r="K120"/>
      <c r="L120"/>
      <c r="M120"/>
      <c r="N120"/>
      <c r="O120"/>
    </row>
  </sheetData>
  <mergeCells count="28">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84:G84"/>
    <mergeCell ref="B106:G106"/>
    <mergeCell ref="D108:G108"/>
    <mergeCell ref="D116:G116"/>
    <mergeCell ref="D19:H19"/>
    <mergeCell ref="E30:G30"/>
    <mergeCell ref="B36:G36"/>
    <mergeCell ref="B46:G46"/>
    <mergeCell ref="B56:G56"/>
    <mergeCell ref="B61:G61"/>
  </mergeCells>
  <pageMargins left="0.70866141732283505" right="0.70866141732283505" top="0.74803149606299202" bottom="0.74803149606299202" header="0.31496062992126" footer="0.31496062992126"/>
  <pageSetup paperSize="9" scale="52" fitToHeight="0" orientation="portrait" r:id="rId1"/>
  <headerFooter>
    <oddHeader>&amp;CБАРАЊЕ ЗА ПОНУДИ - Тендер 10-Дел 2а-Анекс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Кратово&amp;R&amp;P/&amp;N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7B561-EAF9-486C-866F-865BECF6DB34}">
  <dimension ref="A1:O112"/>
  <sheetViews>
    <sheetView view="pageBreakPreview" zoomScale="85" zoomScaleNormal="80" zoomScaleSheetLayoutView="85" workbookViewId="0">
      <selection activeCell="D6" sqref="D6:H6"/>
    </sheetView>
  </sheetViews>
  <sheetFormatPr defaultColWidth="9.109375" defaultRowHeight="19.2" x14ac:dyDescent="0.45"/>
  <cols>
    <col min="1" max="1" width="3.109375" style="484" customWidth="1"/>
    <col min="2" max="2" width="7.109375" style="1792" customWidth="1"/>
    <col min="3" max="3" width="8.6640625" style="1792" bestFit="1" customWidth="1"/>
    <col min="4" max="4" width="60.88671875" style="1792" customWidth="1"/>
    <col min="5" max="5" width="10.6640625" style="1792" customWidth="1"/>
    <col min="6" max="6" width="10.44140625" style="1792" bestFit="1" customWidth="1"/>
    <col min="7" max="7" width="14.5546875" style="1793" customWidth="1"/>
    <col min="8" max="8" width="25.5546875" style="1794" customWidth="1"/>
    <col min="9" max="9" width="3.109375" style="484" customWidth="1"/>
    <col min="10" max="10" width="9.109375" style="484"/>
    <col min="11" max="11" width="10.88671875" style="484" bestFit="1" customWidth="1"/>
    <col min="12" max="16384" width="9.109375" style="484"/>
  </cols>
  <sheetData>
    <row r="1" spans="1:15" ht="84.75" customHeight="1" thickBot="1" x14ac:dyDescent="0.5">
      <c r="B1" s="1983" t="s">
        <v>439</v>
      </c>
      <c r="C1" s="1984"/>
      <c r="D1" s="1984"/>
      <c r="E1" s="1984"/>
      <c r="F1" s="1984"/>
      <c r="G1" s="1984"/>
      <c r="H1" s="1985"/>
    </row>
    <row r="2" spans="1:15" ht="24.9" customHeight="1" thickBot="1" x14ac:dyDescent="0.5">
      <c r="B2" s="1986" t="s">
        <v>0</v>
      </c>
      <c r="C2" s="1987"/>
      <c r="D2" s="1987"/>
      <c r="E2" s="1987"/>
      <c r="F2" s="1987"/>
      <c r="G2" s="1987"/>
      <c r="H2" s="1988"/>
    </row>
    <row r="3" spans="1:15" s="485" customFormat="1" ht="30.75" customHeight="1" thickBot="1" x14ac:dyDescent="0.55000000000000004">
      <c r="B3" s="1986" t="s">
        <v>285</v>
      </c>
      <c r="C3" s="1987"/>
      <c r="D3" s="1987"/>
      <c r="E3" s="1987"/>
      <c r="F3" s="1987"/>
      <c r="G3" s="1987"/>
      <c r="H3" s="1989"/>
    </row>
    <row r="4" spans="1:15" ht="29.25" customHeight="1" thickBot="1" x14ac:dyDescent="0.5">
      <c r="B4" s="1625"/>
      <c r="C4" s="1626"/>
      <c r="D4" s="1990" t="s">
        <v>1</v>
      </c>
      <c r="E4" s="1990"/>
      <c r="F4" s="1990"/>
      <c r="G4" s="1990"/>
      <c r="H4" s="1991"/>
    </row>
    <row r="5" spans="1:15" ht="64.5" customHeight="1" x14ac:dyDescent="0.45">
      <c r="B5" s="1627"/>
      <c r="C5" s="1628" t="s">
        <v>2</v>
      </c>
      <c r="D5" s="1992" t="s">
        <v>3</v>
      </c>
      <c r="E5" s="1993"/>
      <c r="F5" s="1993"/>
      <c r="G5" s="1993"/>
      <c r="H5" s="1994"/>
    </row>
    <row r="6" spans="1:15" ht="174.75" customHeight="1" x14ac:dyDescent="0.45">
      <c r="B6" s="1629"/>
      <c r="C6" s="1630" t="s">
        <v>4</v>
      </c>
      <c r="D6" s="1971" t="s">
        <v>5</v>
      </c>
      <c r="E6" s="1971"/>
      <c r="F6" s="1971"/>
      <c r="G6" s="1971"/>
      <c r="H6" s="1972"/>
    </row>
    <row r="7" spans="1:15" ht="105.75" customHeight="1" x14ac:dyDescent="0.45">
      <c r="B7" s="1631"/>
      <c r="C7" s="1630" t="s">
        <v>6</v>
      </c>
      <c r="D7" s="1971" t="s">
        <v>7</v>
      </c>
      <c r="E7" s="1971"/>
      <c r="F7" s="1971"/>
      <c r="G7" s="1971"/>
      <c r="H7" s="1972"/>
    </row>
    <row r="8" spans="1:15" ht="99.75" customHeight="1" x14ac:dyDescent="0.45">
      <c r="B8" s="1631"/>
      <c r="C8" s="1630" t="s">
        <v>8</v>
      </c>
      <c r="D8" s="1971" t="s">
        <v>70</v>
      </c>
      <c r="E8" s="1971"/>
      <c r="F8" s="1971"/>
      <c r="G8" s="1971"/>
      <c r="H8" s="1972"/>
    </row>
    <row r="9" spans="1:15" ht="174.75" customHeight="1" x14ac:dyDescent="0.45">
      <c r="B9" s="1631"/>
      <c r="C9" s="1630" t="s">
        <v>9</v>
      </c>
      <c r="D9" s="1971" t="s">
        <v>56</v>
      </c>
      <c r="E9" s="1971"/>
      <c r="F9" s="1971"/>
      <c r="G9" s="1971"/>
      <c r="H9" s="1972"/>
    </row>
    <row r="10" spans="1:15" ht="106.5" customHeight="1" x14ac:dyDescent="0.45">
      <c r="B10" s="1631"/>
      <c r="C10" s="1630" t="s">
        <v>10</v>
      </c>
      <c r="D10" s="1971" t="s">
        <v>57</v>
      </c>
      <c r="E10" s="1971"/>
      <c r="F10" s="1971"/>
      <c r="G10" s="1971"/>
      <c r="H10" s="1972"/>
    </row>
    <row r="11" spans="1:15" ht="42" customHeight="1" x14ac:dyDescent="0.45">
      <c r="B11" s="1631"/>
      <c r="C11" s="1630" t="s">
        <v>11</v>
      </c>
      <c r="D11" s="1971" t="s">
        <v>12</v>
      </c>
      <c r="E11" s="1971"/>
      <c r="F11" s="1971"/>
      <c r="G11" s="1971"/>
      <c r="H11" s="1972"/>
    </row>
    <row r="12" spans="1:15" ht="173.25" customHeight="1" x14ac:dyDescent="0.45">
      <c r="B12" s="1631"/>
      <c r="C12" s="1630" t="s">
        <v>13</v>
      </c>
      <c r="D12" s="1971" t="s">
        <v>219</v>
      </c>
      <c r="E12" s="1971"/>
      <c r="F12" s="1971"/>
      <c r="G12" s="1971"/>
      <c r="H12" s="1972"/>
    </row>
    <row r="13" spans="1:15" ht="82.5" customHeight="1" x14ac:dyDescent="0.45">
      <c r="B13" s="1631"/>
      <c r="C13" s="1632" t="s">
        <v>14</v>
      </c>
      <c r="D13" s="1971" t="s">
        <v>15</v>
      </c>
      <c r="E13" s="1971"/>
      <c r="F13" s="1971"/>
      <c r="G13" s="1971"/>
      <c r="H13" s="1972"/>
    </row>
    <row r="14" spans="1:15" ht="141" customHeight="1" x14ac:dyDescent="0.45">
      <c r="B14" s="1631"/>
      <c r="C14" s="1630" t="s">
        <v>16</v>
      </c>
      <c r="D14" s="1971" t="s">
        <v>286</v>
      </c>
      <c r="E14" s="1971"/>
      <c r="F14" s="1971"/>
      <c r="G14" s="1971"/>
      <c r="H14" s="1972"/>
    </row>
    <row r="15" spans="1:15" customFormat="1" ht="211.5" customHeight="1" x14ac:dyDescent="0.4">
      <c r="A15" s="180"/>
      <c r="B15" s="29"/>
      <c r="C15" s="181" t="s">
        <v>17</v>
      </c>
      <c r="D15" s="1820" t="s">
        <v>823</v>
      </c>
      <c r="E15" s="1820"/>
      <c r="F15" s="1820"/>
      <c r="G15" s="1820"/>
      <c r="H15" s="1821"/>
      <c r="I15" s="1"/>
      <c r="J15" s="1"/>
      <c r="K15" s="1"/>
      <c r="L15" s="1"/>
      <c r="M15" s="1"/>
      <c r="N15" s="1"/>
      <c r="O15" s="1"/>
    </row>
    <row r="16" spans="1:15" ht="169.5" customHeight="1" x14ac:dyDescent="0.45">
      <c r="B16" s="1631"/>
      <c r="C16" s="1630" t="s">
        <v>19</v>
      </c>
      <c r="D16" s="1971" t="s">
        <v>20</v>
      </c>
      <c r="E16" s="1971"/>
      <c r="F16" s="1971"/>
      <c r="G16" s="1971"/>
      <c r="H16" s="1972"/>
    </row>
    <row r="17" spans="2:8" ht="117.75" customHeight="1" x14ac:dyDescent="0.45">
      <c r="B17" s="1631"/>
      <c r="C17" s="1630" t="s">
        <v>21</v>
      </c>
      <c r="D17" s="1971" t="s">
        <v>22</v>
      </c>
      <c r="E17" s="1971"/>
      <c r="F17" s="1971"/>
      <c r="G17" s="1971"/>
      <c r="H17" s="1972"/>
    </row>
    <row r="18" spans="2:8" ht="111" customHeight="1" x14ac:dyDescent="0.45">
      <c r="B18" s="1631"/>
      <c r="C18" s="1630" t="s">
        <v>23</v>
      </c>
      <c r="D18" s="1971" t="s">
        <v>81</v>
      </c>
      <c r="E18" s="1971"/>
      <c r="F18" s="1971"/>
      <c r="G18" s="1971"/>
      <c r="H18" s="1972"/>
    </row>
    <row r="19" spans="2:8" ht="87.75" customHeight="1" thickBot="1" x14ac:dyDescent="0.5">
      <c r="B19" s="1633"/>
      <c r="C19" s="1634" t="s">
        <v>24</v>
      </c>
      <c r="D19" s="1973" t="s">
        <v>71</v>
      </c>
      <c r="E19" s="1973"/>
      <c r="F19" s="1973"/>
      <c r="G19" s="1973"/>
      <c r="H19" s="1974"/>
    </row>
    <row r="20" spans="2:8" ht="19.8" thickBot="1" x14ac:dyDescent="0.5">
      <c r="B20" s="1635"/>
      <c r="C20" s="1635"/>
      <c r="D20" s="1635"/>
      <c r="E20" s="1635"/>
      <c r="F20" s="1636"/>
      <c r="G20" s="1637"/>
      <c r="H20" s="1638"/>
    </row>
    <row r="21" spans="2:8" ht="19.8" thickBot="1" x14ac:dyDescent="0.5">
      <c r="B21" s="1639"/>
      <c r="C21" s="1640"/>
      <c r="D21" s="1641" t="s">
        <v>287</v>
      </c>
      <c r="E21" s="1642"/>
      <c r="F21" s="1643"/>
      <c r="G21" s="1644"/>
      <c r="H21" s="1645"/>
    </row>
    <row r="22" spans="2:8" ht="57.6" x14ac:dyDescent="0.45">
      <c r="B22" s="1627" t="s">
        <v>25</v>
      </c>
      <c r="C22" s="1646" t="s">
        <v>220</v>
      </c>
      <c r="D22" s="1646" t="s">
        <v>26</v>
      </c>
      <c r="E22" s="1646" t="s">
        <v>27</v>
      </c>
      <c r="F22" s="1647" t="s">
        <v>28</v>
      </c>
      <c r="G22" s="1648" t="s">
        <v>29</v>
      </c>
      <c r="H22" s="1649" t="s">
        <v>30</v>
      </c>
    </row>
    <row r="23" spans="2:8" ht="19.8" thickBot="1" x14ac:dyDescent="0.5">
      <c r="B23" s="1650">
        <v>1</v>
      </c>
      <c r="C23" s="1651">
        <v>2</v>
      </c>
      <c r="D23" s="1651">
        <v>3</v>
      </c>
      <c r="E23" s="1651">
        <v>4</v>
      </c>
      <c r="F23" s="1651">
        <v>5</v>
      </c>
      <c r="G23" s="1652">
        <v>6</v>
      </c>
      <c r="H23" s="1653">
        <v>7</v>
      </c>
    </row>
    <row r="24" spans="2:8" ht="24.9" customHeight="1" thickBot="1" x14ac:dyDescent="0.5">
      <c r="B24" s="502"/>
      <c r="C24" s="503"/>
      <c r="D24" s="430" t="s">
        <v>31</v>
      </c>
      <c r="E24" s="504"/>
      <c r="F24" s="504"/>
      <c r="G24" s="1654"/>
      <c r="H24" s="1655"/>
    </row>
    <row r="25" spans="2:8" ht="24.9" customHeight="1" x14ac:dyDescent="0.45">
      <c r="B25" s="1656">
        <v>1</v>
      </c>
      <c r="C25" s="1657" t="s">
        <v>61</v>
      </c>
      <c r="D25" s="1658" t="s">
        <v>32</v>
      </c>
      <c r="E25" s="1659" t="s">
        <v>33</v>
      </c>
      <c r="F25" s="1660">
        <v>1</v>
      </c>
      <c r="G25" s="1661"/>
      <c r="H25" s="1662">
        <f>F25*G25</f>
        <v>0</v>
      </c>
    </row>
    <row r="26" spans="2:8" ht="43.5" customHeight="1" x14ac:dyDescent="0.45">
      <c r="B26" s="1663">
        <v>2</v>
      </c>
      <c r="C26" s="1664" t="s">
        <v>51</v>
      </c>
      <c r="D26" s="1665" t="s">
        <v>34</v>
      </c>
      <c r="E26" s="1666" t="s">
        <v>33</v>
      </c>
      <c r="F26" s="1667">
        <v>1</v>
      </c>
      <c r="G26" s="1668"/>
      <c r="H26" s="1669">
        <f t="shared" ref="H26:H30" si="0">F26*G26</f>
        <v>0</v>
      </c>
    </row>
    <row r="27" spans="2:8" ht="24.9" customHeight="1" x14ac:dyDescent="0.45">
      <c r="B27" s="1663">
        <v>3</v>
      </c>
      <c r="C27" s="1670" t="s">
        <v>62</v>
      </c>
      <c r="D27" s="1665" t="s">
        <v>35</v>
      </c>
      <c r="E27" s="1666" t="s">
        <v>33</v>
      </c>
      <c r="F27" s="1667">
        <v>1</v>
      </c>
      <c r="G27" s="1668"/>
      <c r="H27" s="1669">
        <f t="shared" si="0"/>
        <v>0</v>
      </c>
    </row>
    <row r="28" spans="2:8" ht="46.5" customHeight="1" x14ac:dyDescent="0.45">
      <c r="B28" s="1663">
        <v>4</v>
      </c>
      <c r="C28" s="1670" t="s">
        <v>63</v>
      </c>
      <c r="D28" s="1665" t="s">
        <v>53</v>
      </c>
      <c r="E28" s="1666" t="s">
        <v>33</v>
      </c>
      <c r="F28" s="1667">
        <v>1</v>
      </c>
      <c r="G28" s="1668"/>
      <c r="H28" s="1669">
        <f t="shared" si="0"/>
        <v>0</v>
      </c>
    </row>
    <row r="29" spans="2:8" ht="84.75" customHeight="1" x14ac:dyDescent="0.45">
      <c r="B29" s="1663">
        <v>5</v>
      </c>
      <c r="C29" s="1670" t="s">
        <v>64</v>
      </c>
      <c r="D29" s="1665" t="s">
        <v>55</v>
      </c>
      <c r="E29" s="1666" t="s">
        <v>33</v>
      </c>
      <c r="F29" s="1667">
        <v>1</v>
      </c>
      <c r="G29" s="1668"/>
      <c r="H29" s="1669">
        <f t="shared" si="0"/>
        <v>0</v>
      </c>
    </row>
    <row r="30" spans="2:8" ht="62.25" customHeight="1" thickBot="1" x14ac:dyDescent="0.5">
      <c r="B30" s="1671">
        <v>6</v>
      </c>
      <c r="C30" s="1672">
        <v>14</v>
      </c>
      <c r="D30" s="1673" t="s">
        <v>288</v>
      </c>
      <c r="E30" s="1672" t="s">
        <v>33</v>
      </c>
      <c r="F30" s="1674">
        <v>1</v>
      </c>
      <c r="G30" s="1675"/>
      <c r="H30" s="1676">
        <f t="shared" si="0"/>
        <v>0</v>
      </c>
    </row>
    <row r="31" spans="2:8" ht="24.9" customHeight="1" thickBot="1" x14ac:dyDescent="0.5">
      <c r="B31" s="1975" t="s">
        <v>289</v>
      </c>
      <c r="C31" s="1976"/>
      <c r="D31" s="1976"/>
      <c r="E31" s="1976"/>
      <c r="F31" s="1976"/>
      <c r="G31" s="1977"/>
      <c r="H31" s="1677">
        <f>SUM(H25:H30)</f>
        <v>0</v>
      </c>
    </row>
    <row r="32" spans="2:8" ht="24.9" customHeight="1" thickBot="1" x14ac:dyDescent="0.5">
      <c r="B32" s="502"/>
      <c r="C32" s="503"/>
      <c r="D32" s="430" t="s">
        <v>36</v>
      </c>
      <c r="E32" s="504"/>
      <c r="F32" s="504"/>
      <c r="G32" s="1678"/>
      <c r="H32" s="1679"/>
    </row>
    <row r="33" spans="2:8" ht="24.9" customHeight="1" x14ac:dyDescent="0.45">
      <c r="B33" s="1656">
        <v>7</v>
      </c>
      <c r="C33" s="1657" t="s">
        <v>65</v>
      </c>
      <c r="D33" s="1680" t="s">
        <v>86</v>
      </c>
      <c r="E33" s="1659" t="s">
        <v>37</v>
      </c>
      <c r="F33" s="1660">
        <v>0.28000000000000003</v>
      </c>
      <c r="G33" s="1661"/>
      <c r="H33" s="1662">
        <f>F33*G33</f>
        <v>0</v>
      </c>
    </row>
    <row r="34" spans="2:8" ht="81.75" customHeight="1" x14ac:dyDescent="0.45">
      <c r="B34" s="1663">
        <v>8</v>
      </c>
      <c r="C34" s="1670" t="s">
        <v>87</v>
      </c>
      <c r="D34" s="1681" t="s">
        <v>290</v>
      </c>
      <c r="E34" s="1666" t="s">
        <v>39</v>
      </c>
      <c r="F34" s="1667">
        <v>2206.42</v>
      </c>
      <c r="G34" s="1668"/>
      <c r="H34" s="1669">
        <f>F34*G34</f>
        <v>0</v>
      </c>
    </row>
    <row r="35" spans="2:8" ht="82.5" customHeight="1" x14ac:dyDescent="0.45">
      <c r="B35" s="1663">
        <v>9</v>
      </c>
      <c r="C35" s="1670" t="s">
        <v>87</v>
      </c>
      <c r="D35" s="1681" t="s">
        <v>291</v>
      </c>
      <c r="E35" s="1666" t="s">
        <v>39</v>
      </c>
      <c r="F35" s="1667">
        <v>801.26</v>
      </c>
      <c r="G35" s="1668"/>
      <c r="H35" s="1669">
        <f>F35*G35</f>
        <v>0</v>
      </c>
    </row>
    <row r="36" spans="2:8" ht="85.5" customHeight="1" x14ac:dyDescent="0.45">
      <c r="B36" s="1663">
        <v>10</v>
      </c>
      <c r="C36" s="1670" t="s">
        <v>292</v>
      </c>
      <c r="D36" s="1681" t="s">
        <v>293</v>
      </c>
      <c r="E36" s="1666" t="s">
        <v>38</v>
      </c>
      <c r="F36" s="1667">
        <v>545.79999999999995</v>
      </c>
      <c r="G36" s="1668"/>
      <c r="H36" s="1669">
        <f>F36*G36</f>
        <v>0</v>
      </c>
    </row>
    <row r="37" spans="2:8" ht="24.9" customHeight="1" thickBot="1" x14ac:dyDescent="0.5">
      <c r="B37" s="1682">
        <v>11</v>
      </c>
      <c r="C37" s="1683" t="s">
        <v>88</v>
      </c>
      <c r="D37" s="1684" t="s">
        <v>294</v>
      </c>
      <c r="E37" s="1672" t="s">
        <v>38</v>
      </c>
      <c r="F37" s="1674">
        <v>51.95</v>
      </c>
      <c r="G37" s="1675"/>
      <c r="H37" s="1676">
        <f>F37*G37</f>
        <v>0</v>
      </c>
    </row>
    <row r="38" spans="2:8" s="488" customFormat="1" ht="24.9" customHeight="1" thickBot="1" x14ac:dyDescent="0.35">
      <c r="B38" s="1975" t="s">
        <v>295</v>
      </c>
      <c r="C38" s="1978"/>
      <c r="D38" s="1978"/>
      <c r="E38" s="1978"/>
      <c r="F38" s="1978"/>
      <c r="G38" s="1979"/>
      <c r="H38" s="1677">
        <f>SUM(H33:H37)</f>
        <v>0</v>
      </c>
    </row>
    <row r="39" spans="2:8" ht="24.9" customHeight="1" thickBot="1" x14ac:dyDescent="0.5">
      <c r="B39" s="502"/>
      <c r="C39" s="503"/>
      <c r="D39" s="430" t="s">
        <v>296</v>
      </c>
      <c r="E39" s="504"/>
      <c r="F39" s="504"/>
      <c r="G39" s="1678"/>
      <c r="H39" s="1679"/>
    </row>
    <row r="40" spans="2:8" ht="102" customHeight="1" x14ac:dyDescent="0.45">
      <c r="B40" s="1685">
        <v>12</v>
      </c>
      <c r="C40" s="1657" t="s">
        <v>66</v>
      </c>
      <c r="D40" s="1680" t="s">
        <v>297</v>
      </c>
      <c r="E40" s="1659" t="s">
        <v>40</v>
      </c>
      <c r="F40" s="1660">
        <v>781.66</v>
      </c>
      <c r="G40" s="1661"/>
      <c r="H40" s="1662">
        <f>F40*G40</f>
        <v>0</v>
      </c>
    </row>
    <row r="41" spans="2:8" s="488" customFormat="1" ht="24.9" customHeight="1" x14ac:dyDescent="0.3">
      <c r="B41" s="1663">
        <v>13</v>
      </c>
      <c r="C41" s="1686" t="s">
        <v>163</v>
      </c>
      <c r="D41" s="1687" t="s">
        <v>298</v>
      </c>
      <c r="E41" s="1688" t="s">
        <v>39</v>
      </c>
      <c r="F41" s="1689">
        <v>3181.24</v>
      </c>
      <c r="G41" s="1690"/>
      <c r="H41" s="1691">
        <f>F41*G41</f>
        <v>0</v>
      </c>
    </row>
    <row r="42" spans="2:8" ht="46.5" customHeight="1" thickBot="1" x14ac:dyDescent="0.5">
      <c r="B42" s="1692">
        <v>14</v>
      </c>
      <c r="C42" s="1683" t="s">
        <v>142</v>
      </c>
      <c r="D42" s="1693" t="s">
        <v>143</v>
      </c>
      <c r="E42" s="1672" t="s">
        <v>41</v>
      </c>
      <c r="F42" s="1674">
        <v>5</v>
      </c>
      <c r="G42" s="1675"/>
      <c r="H42" s="1676">
        <f>F42*G42</f>
        <v>0</v>
      </c>
    </row>
    <row r="43" spans="2:8" ht="24.9" customHeight="1" thickBot="1" x14ac:dyDescent="0.5">
      <c r="B43" s="1975" t="s">
        <v>299</v>
      </c>
      <c r="C43" s="1978"/>
      <c r="D43" s="1978"/>
      <c r="E43" s="1978"/>
      <c r="F43" s="1978"/>
      <c r="G43" s="1978"/>
      <c r="H43" s="1694">
        <f>SUM(H40:H42)</f>
        <v>0</v>
      </c>
    </row>
    <row r="44" spans="2:8" ht="24.9" customHeight="1" thickBot="1" x14ac:dyDescent="0.5">
      <c r="B44" s="502"/>
      <c r="C44" s="503"/>
      <c r="D44" s="430" t="s">
        <v>300</v>
      </c>
      <c r="E44" s="504"/>
      <c r="F44" s="504"/>
      <c r="G44" s="1678"/>
      <c r="H44" s="1679"/>
    </row>
    <row r="45" spans="2:8" ht="66" customHeight="1" x14ac:dyDescent="0.45">
      <c r="B45" s="1695">
        <v>15</v>
      </c>
      <c r="C45" s="1657" t="s">
        <v>68</v>
      </c>
      <c r="D45" s="1680" t="s">
        <v>301</v>
      </c>
      <c r="E45" s="1696" t="s">
        <v>40</v>
      </c>
      <c r="F45" s="1660">
        <v>659.7</v>
      </c>
      <c r="G45" s="1661"/>
      <c r="H45" s="1662">
        <f t="shared" ref="H45:H51" si="1">F45*G45</f>
        <v>0</v>
      </c>
    </row>
    <row r="46" spans="2:8" ht="44.25" customHeight="1" x14ac:dyDescent="0.45">
      <c r="B46" s="1631">
        <v>16</v>
      </c>
      <c r="C46" s="1670" t="s">
        <v>147</v>
      </c>
      <c r="D46" s="1681" t="s">
        <v>302</v>
      </c>
      <c r="E46" s="1697" t="s">
        <v>39</v>
      </c>
      <c r="F46" s="1667">
        <v>2206.42</v>
      </c>
      <c r="G46" s="1668"/>
      <c r="H46" s="1669">
        <f t="shared" si="1"/>
        <v>0</v>
      </c>
    </row>
    <row r="47" spans="2:8" ht="38.4" x14ac:dyDescent="0.45">
      <c r="B47" s="1631">
        <v>17</v>
      </c>
      <c r="C47" s="1670" t="s">
        <v>147</v>
      </c>
      <c r="D47" s="1681" t="s">
        <v>303</v>
      </c>
      <c r="E47" s="1697" t="s">
        <v>39</v>
      </c>
      <c r="F47" s="1667">
        <v>2206.42</v>
      </c>
      <c r="G47" s="1668"/>
      <c r="H47" s="1669">
        <f t="shared" si="1"/>
        <v>0</v>
      </c>
    </row>
    <row r="48" spans="2:8" ht="60" customHeight="1" x14ac:dyDescent="0.45">
      <c r="B48" s="1631">
        <v>18</v>
      </c>
      <c r="C48" s="1670" t="s">
        <v>304</v>
      </c>
      <c r="D48" s="1681" t="s">
        <v>305</v>
      </c>
      <c r="E48" s="1697" t="s">
        <v>39</v>
      </c>
      <c r="F48" s="1667">
        <v>2206.42</v>
      </c>
      <c r="G48" s="1668"/>
      <c r="H48" s="1669">
        <f t="shared" si="1"/>
        <v>0</v>
      </c>
    </row>
    <row r="49" spans="2:8" ht="66.75" customHeight="1" x14ac:dyDescent="0.45">
      <c r="B49" s="1631">
        <v>19</v>
      </c>
      <c r="C49" s="1670" t="s">
        <v>306</v>
      </c>
      <c r="D49" s="1681" t="s">
        <v>307</v>
      </c>
      <c r="E49" s="1697" t="s">
        <v>38</v>
      </c>
      <c r="F49" s="1667">
        <v>545.79999999999995</v>
      </c>
      <c r="G49" s="1668"/>
      <c r="H49" s="1669">
        <f t="shared" si="1"/>
        <v>0</v>
      </c>
    </row>
    <row r="50" spans="2:8" ht="59.25" customHeight="1" x14ac:dyDescent="0.45">
      <c r="B50" s="1631">
        <v>20</v>
      </c>
      <c r="C50" s="1670" t="s">
        <v>308</v>
      </c>
      <c r="D50" s="1681" t="s">
        <v>309</v>
      </c>
      <c r="E50" s="1697" t="s">
        <v>38</v>
      </c>
      <c r="F50" s="1667">
        <v>538.13</v>
      </c>
      <c r="G50" s="1668"/>
      <c r="H50" s="1669">
        <f t="shared" si="1"/>
        <v>0</v>
      </c>
    </row>
    <row r="51" spans="2:8" ht="65.25" customHeight="1" thickBot="1" x14ac:dyDescent="0.5">
      <c r="B51" s="1633">
        <v>21</v>
      </c>
      <c r="C51" s="1683" t="s">
        <v>79</v>
      </c>
      <c r="D51" s="1693" t="s">
        <v>310</v>
      </c>
      <c r="E51" s="1698" t="s">
        <v>39</v>
      </c>
      <c r="F51" s="1674">
        <v>801.26</v>
      </c>
      <c r="G51" s="1675"/>
      <c r="H51" s="1699">
        <f t="shared" si="1"/>
        <v>0</v>
      </c>
    </row>
    <row r="52" spans="2:8" s="489" customFormat="1" ht="24.9" customHeight="1" thickBot="1" x14ac:dyDescent="0.5">
      <c r="B52" s="1980" t="s">
        <v>311</v>
      </c>
      <c r="C52" s="1981"/>
      <c r="D52" s="1981"/>
      <c r="E52" s="1981"/>
      <c r="F52" s="1981"/>
      <c r="G52" s="1982"/>
      <c r="H52" s="1694">
        <f>SUM(H45:H51)</f>
        <v>0</v>
      </c>
    </row>
    <row r="53" spans="2:8" ht="24.9" customHeight="1" thickBot="1" x14ac:dyDescent="0.5">
      <c r="B53" s="502"/>
      <c r="C53" s="503"/>
      <c r="D53" s="430" t="s">
        <v>177</v>
      </c>
      <c r="E53" s="504"/>
      <c r="F53" s="504"/>
      <c r="G53" s="1678"/>
      <c r="H53" s="1679"/>
    </row>
    <row r="54" spans="2:8" ht="46.5" customHeight="1" x14ac:dyDescent="0.45">
      <c r="B54" s="1656">
        <v>22</v>
      </c>
      <c r="C54" s="1700"/>
      <c r="D54" s="1701" t="s">
        <v>312</v>
      </c>
      <c r="E54" s="1702" t="s">
        <v>38</v>
      </c>
      <c r="F54" s="1703">
        <v>272</v>
      </c>
      <c r="G54" s="1704"/>
      <c r="H54" s="1705">
        <f>F54*G54</f>
        <v>0</v>
      </c>
    </row>
    <row r="55" spans="2:8" ht="98.25" customHeight="1" x14ac:dyDescent="0.45">
      <c r="B55" s="1958">
        <v>23</v>
      </c>
      <c r="C55" s="1969"/>
      <c r="D55" s="1707" t="s">
        <v>313</v>
      </c>
      <c r="E55" s="1666" t="s">
        <v>40</v>
      </c>
      <c r="F55" s="1708">
        <v>370.4</v>
      </c>
      <c r="G55" s="1668"/>
      <c r="H55" s="1669">
        <f>F55*G55</f>
        <v>0</v>
      </c>
    </row>
    <row r="56" spans="2:8" ht="24.9" customHeight="1" x14ac:dyDescent="0.45">
      <c r="B56" s="1959"/>
      <c r="C56" s="1970"/>
      <c r="D56" s="1709" t="s">
        <v>314</v>
      </c>
      <c r="E56" s="1710" t="s">
        <v>40</v>
      </c>
      <c r="F56" s="1711">
        <v>92.6</v>
      </c>
      <c r="G56" s="1712"/>
      <c r="H56" s="1713">
        <f>F56*G56</f>
        <v>0</v>
      </c>
    </row>
    <row r="57" spans="2:8" ht="24.9" customHeight="1" x14ac:dyDescent="0.45">
      <c r="B57" s="1663">
        <v>24</v>
      </c>
      <c r="C57" s="1714"/>
      <c r="D57" s="1715" t="s">
        <v>315</v>
      </c>
      <c r="E57" s="1710" t="s">
        <v>39</v>
      </c>
      <c r="F57" s="1711">
        <v>272</v>
      </c>
      <c r="G57" s="1712"/>
      <c r="H57" s="1713">
        <f t="shared" ref="H57:H78" si="2">F57*G57</f>
        <v>0</v>
      </c>
    </row>
    <row r="58" spans="2:8" ht="49.5" customHeight="1" x14ac:dyDescent="0.45">
      <c r="B58" s="1663">
        <v>25</v>
      </c>
      <c r="C58" s="1716"/>
      <c r="D58" s="1681" t="s">
        <v>316</v>
      </c>
      <c r="E58" s="1666" t="s">
        <v>40</v>
      </c>
      <c r="F58" s="1667">
        <v>171.18</v>
      </c>
      <c r="G58" s="1668"/>
      <c r="H58" s="1713">
        <f t="shared" si="2"/>
        <v>0</v>
      </c>
    </row>
    <row r="59" spans="2:8" ht="27" customHeight="1" x14ac:dyDescent="0.45">
      <c r="B59" s="1663">
        <v>26</v>
      </c>
      <c r="C59" s="1716"/>
      <c r="D59" s="1681" t="s">
        <v>317</v>
      </c>
      <c r="E59" s="1666" t="s">
        <v>40</v>
      </c>
      <c r="F59" s="1667">
        <v>225.76</v>
      </c>
      <c r="G59" s="1668"/>
      <c r="H59" s="1713">
        <f t="shared" si="2"/>
        <v>0</v>
      </c>
    </row>
    <row r="60" spans="2:8" ht="48" customHeight="1" x14ac:dyDescent="0.45">
      <c r="B60" s="1706">
        <v>27</v>
      </c>
      <c r="C60" s="1716"/>
      <c r="D60" s="1681" t="s">
        <v>318</v>
      </c>
      <c r="E60" s="1666" t="s">
        <v>40</v>
      </c>
      <c r="F60" s="1667">
        <v>463</v>
      </c>
      <c r="G60" s="1668"/>
      <c r="H60" s="1669">
        <f t="shared" si="2"/>
        <v>0</v>
      </c>
    </row>
    <row r="61" spans="2:8" ht="66" customHeight="1" x14ac:dyDescent="0.45">
      <c r="B61" s="1958">
        <v>28</v>
      </c>
      <c r="C61" s="1960"/>
      <c r="D61" s="1717" t="s">
        <v>319</v>
      </c>
      <c r="E61" s="1718" t="s">
        <v>39</v>
      </c>
      <c r="F61" s="1719">
        <v>224.4</v>
      </c>
      <c r="G61" s="1720"/>
      <c r="H61" s="1721">
        <f t="shared" si="2"/>
        <v>0</v>
      </c>
    </row>
    <row r="62" spans="2:8" s="490" customFormat="1" ht="28.5" customHeight="1" x14ac:dyDescent="0.3">
      <c r="B62" s="1959"/>
      <c r="C62" s="1961"/>
      <c r="D62" s="1723" t="s">
        <v>320</v>
      </c>
      <c r="E62" s="1724" t="s">
        <v>39</v>
      </c>
      <c r="F62" s="1725">
        <v>224.4</v>
      </c>
      <c r="G62" s="1726"/>
      <c r="H62" s="1727">
        <f t="shared" si="2"/>
        <v>0</v>
      </c>
    </row>
    <row r="63" spans="2:8" ht="207.75" customHeight="1" x14ac:dyDescent="0.45">
      <c r="B63" s="1706">
        <v>29</v>
      </c>
      <c r="C63" s="1722"/>
      <c r="D63" s="1681" t="s">
        <v>321</v>
      </c>
      <c r="E63" s="1728" t="s">
        <v>38</v>
      </c>
      <c r="F63" s="1729">
        <v>317</v>
      </c>
      <c r="G63" s="1730"/>
      <c r="H63" s="1699">
        <f t="shared" si="2"/>
        <v>0</v>
      </c>
    </row>
    <row r="64" spans="2:8" ht="47.25" customHeight="1" x14ac:dyDescent="0.45">
      <c r="B64" s="1958">
        <v>30</v>
      </c>
      <c r="C64" s="1960"/>
      <c r="D64" s="1731" t="s">
        <v>322</v>
      </c>
      <c r="E64" s="1732"/>
      <c r="F64" s="1733"/>
      <c r="G64" s="1734"/>
      <c r="H64" s="1735"/>
    </row>
    <row r="65" spans="2:8" ht="20.100000000000001" customHeight="1" x14ac:dyDescent="0.45">
      <c r="B65" s="1962"/>
      <c r="C65" s="1963"/>
      <c r="D65" s="1736" t="s">
        <v>323</v>
      </c>
      <c r="E65" s="1718" t="s">
        <v>41</v>
      </c>
      <c r="F65" s="1719">
        <v>7</v>
      </c>
      <c r="G65" s="1720"/>
      <c r="H65" s="1721">
        <f t="shared" si="2"/>
        <v>0</v>
      </c>
    </row>
    <row r="66" spans="2:8" ht="20.100000000000001" customHeight="1" x14ac:dyDescent="0.45">
      <c r="B66" s="1962"/>
      <c r="C66" s="1963"/>
      <c r="D66" s="1737" t="s">
        <v>324</v>
      </c>
      <c r="E66" s="1738" t="s">
        <v>41</v>
      </c>
      <c r="F66" s="1739">
        <v>7</v>
      </c>
      <c r="G66" s="1740"/>
      <c r="H66" s="1741">
        <f t="shared" si="2"/>
        <v>0</v>
      </c>
    </row>
    <row r="67" spans="2:8" ht="20.100000000000001" customHeight="1" x14ac:dyDescent="0.45">
      <c r="B67" s="1962"/>
      <c r="C67" s="1963"/>
      <c r="D67" s="1737" t="s">
        <v>325</v>
      </c>
      <c r="E67" s="1738" t="s">
        <v>41</v>
      </c>
      <c r="F67" s="1739">
        <v>2</v>
      </c>
      <c r="G67" s="1740"/>
      <c r="H67" s="1741">
        <f t="shared" si="2"/>
        <v>0</v>
      </c>
    </row>
    <row r="68" spans="2:8" ht="20.100000000000001" customHeight="1" x14ac:dyDescent="0.45">
      <c r="B68" s="1959"/>
      <c r="C68" s="1961"/>
      <c r="D68" s="1723" t="s">
        <v>326</v>
      </c>
      <c r="E68" s="1710" t="s">
        <v>41</v>
      </c>
      <c r="F68" s="1711">
        <v>7</v>
      </c>
      <c r="G68" s="1712"/>
      <c r="H68" s="1713">
        <f t="shared" si="2"/>
        <v>0</v>
      </c>
    </row>
    <row r="69" spans="2:8" ht="62.25" customHeight="1" x14ac:dyDescent="0.45">
      <c r="B69" s="1706">
        <v>31</v>
      </c>
      <c r="C69" s="1722"/>
      <c r="D69" s="1715" t="s">
        <v>327</v>
      </c>
      <c r="E69" s="1710" t="s">
        <v>41</v>
      </c>
      <c r="F69" s="1711">
        <v>7</v>
      </c>
      <c r="G69" s="1712"/>
      <c r="H69" s="1713">
        <f t="shared" si="2"/>
        <v>0</v>
      </c>
    </row>
    <row r="70" spans="2:8" ht="40.5" customHeight="1" x14ac:dyDescent="0.45">
      <c r="B70" s="1706">
        <v>32</v>
      </c>
      <c r="C70" s="1722"/>
      <c r="D70" s="1715" t="s">
        <v>328</v>
      </c>
      <c r="E70" s="1710" t="s">
        <v>38</v>
      </c>
      <c r="F70" s="1711">
        <v>317</v>
      </c>
      <c r="G70" s="1712"/>
      <c r="H70" s="1713">
        <f t="shared" si="2"/>
        <v>0</v>
      </c>
    </row>
    <row r="71" spans="2:8" ht="68.25" customHeight="1" x14ac:dyDescent="0.45">
      <c r="B71" s="1706">
        <v>33</v>
      </c>
      <c r="C71" s="1722"/>
      <c r="D71" s="1715" t="s">
        <v>329</v>
      </c>
      <c r="E71" s="1710" t="s">
        <v>38</v>
      </c>
      <c r="F71" s="1711">
        <v>317</v>
      </c>
      <c r="G71" s="1712"/>
      <c r="H71" s="1713">
        <f t="shared" si="2"/>
        <v>0</v>
      </c>
    </row>
    <row r="72" spans="2:8" ht="87.75" customHeight="1" x14ac:dyDescent="0.45">
      <c r="B72" s="1742">
        <v>34</v>
      </c>
      <c r="C72" s="1743"/>
      <c r="D72" s="1744" t="s">
        <v>330</v>
      </c>
      <c r="E72" s="1745" t="s">
        <v>41</v>
      </c>
      <c r="F72" s="1746">
        <v>4</v>
      </c>
      <c r="G72" s="1747"/>
      <c r="H72" s="1748">
        <f t="shared" si="2"/>
        <v>0</v>
      </c>
    </row>
    <row r="73" spans="2:8" ht="176.25" customHeight="1" x14ac:dyDescent="0.45">
      <c r="B73" s="1706">
        <v>35</v>
      </c>
      <c r="C73" s="1722"/>
      <c r="D73" s="1715" t="s">
        <v>331</v>
      </c>
      <c r="E73" s="1710" t="s">
        <v>41</v>
      </c>
      <c r="F73" s="1711">
        <v>8</v>
      </c>
      <c r="G73" s="1712"/>
      <c r="H73" s="1713">
        <f t="shared" si="2"/>
        <v>0</v>
      </c>
    </row>
    <row r="74" spans="2:8" ht="151.5" customHeight="1" x14ac:dyDescent="0.45">
      <c r="B74" s="1706">
        <v>36</v>
      </c>
      <c r="C74" s="1722"/>
      <c r="D74" s="1715" t="s">
        <v>332</v>
      </c>
      <c r="E74" s="1710" t="s">
        <v>41</v>
      </c>
      <c r="F74" s="1711">
        <v>4</v>
      </c>
      <c r="G74" s="1712"/>
      <c r="H74" s="1713">
        <f t="shared" si="2"/>
        <v>0</v>
      </c>
    </row>
    <row r="75" spans="2:8" ht="63" customHeight="1" x14ac:dyDescent="0.45">
      <c r="B75" s="1706">
        <v>37</v>
      </c>
      <c r="C75" s="1722"/>
      <c r="D75" s="1715" t="s">
        <v>333</v>
      </c>
      <c r="E75" s="1710" t="s">
        <v>41</v>
      </c>
      <c r="F75" s="1711">
        <v>4</v>
      </c>
      <c r="G75" s="1712"/>
      <c r="H75" s="1713">
        <f t="shared" si="2"/>
        <v>0</v>
      </c>
    </row>
    <row r="76" spans="2:8" ht="47.25" customHeight="1" x14ac:dyDescent="0.45">
      <c r="B76" s="1706">
        <v>38</v>
      </c>
      <c r="C76" s="1722"/>
      <c r="D76" s="1715" t="s">
        <v>334</v>
      </c>
      <c r="E76" s="1710" t="s">
        <v>40</v>
      </c>
      <c r="F76" s="1711">
        <v>2</v>
      </c>
      <c r="G76" s="1712"/>
      <c r="H76" s="1713">
        <f t="shared" si="2"/>
        <v>0</v>
      </c>
    </row>
    <row r="77" spans="2:8" ht="48" customHeight="1" x14ac:dyDescent="0.45">
      <c r="B77" s="1706">
        <v>39</v>
      </c>
      <c r="C77" s="1722"/>
      <c r="D77" s="1715" t="s">
        <v>335</v>
      </c>
      <c r="E77" s="1710" t="s">
        <v>40</v>
      </c>
      <c r="F77" s="1711">
        <v>3.42</v>
      </c>
      <c r="G77" s="1712"/>
      <c r="H77" s="1713">
        <f t="shared" si="2"/>
        <v>0</v>
      </c>
    </row>
    <row r="78" spans="2:8" ht="42.75" customHeight="1" x14ac:dyDescent="0.45">
      <c r="B78" s="1706">
        <v>40</v>
      </c>
      <c r="C78" s="1722"/>
      <c r="D78" s="1715" t="s">
        <v>336</v>
      </c>
      <c r="E78" s="1710" t="s">
        <v>250</v>
      </c>
      <c r="F78" s="1711">
        <v>53</v>
      </c>
      <c r="G78" s="1712"/>
      <c r="H78" s="1713">
        <f t="shared" si="2"/>
        <v>0</v>
      </c>
    </row>
    <row r="79" spans="2:8" ht="39" thickBot="1" x14ac:dyDescent="0.5">
      <c r="B79" s="1671">
        <v>41</v>
      </c>
      <c r="C79" s="1749"/>
      <c r="D79" s="1750" t="s">
        <v>337</v>
      </c>
      <c r="E79" s="1751" t="s">
        <v>250</v>
      </c>
      <c r="F79" s="1752">
        <v>16</v>
      </c>
      <c r="G79" s="1753"/>
      <c r="H79" s="1713">
        <f>F79*G79</f>
        <v>0</v>
      </c>
    </row>
    <row r="80" spans="2:8" ht="24.9" customHeight="1" thickBot="1" x14ac:dyDescent="0.5">
      <c r="B80" s="1964" t="s">
        <v>338</v>
      </c>
      <c r="C80" s="1965"/>
      <c r="D80" s="1965"/>
      <c r="E80" s="1965"/>
      <c r="F80" s="1965"/>
      <c r="G80" s="1966"/>
      <c r="H80" s="1754">
        <f>SUM(H54:H79)</f>
        <v>0</v>
      </c>
    </row>
    <row r="81" spans="2:8" ht="24.9" customHeight="1" thickBot="1" x14ac:dyDescent="0.5">
      <c r="B81" s="502"/>
      <c r="C81" s="503"/>
      <c r="D81" s="430" t="s">
        <v>339</v>
      </c>
      <c r="E81" s="504"/>
      <c r="F81" s="504"/>
      <c r="G81" s="1678"/>
      <c r="H81" s="1679"/>
    </row>
    <row r="82" spans="2:8" ht="24.9" customHeight="1" thickBot="1" x14ac:dyDescent="0.5">
      <c r="B82" s="424"/>
      <c r="C82" s="425"/>
      <c r="D82" s="426" t="s">
        <v>116</v>
      </c>
      <c r="E82" s="192"/>
      <c r="F82" s="192"/>
      <c r="G82" s="1755"/>
      <c r="H82" s="1756"/>
    </row>
    <row r="83" spans="2:8" ht="85.5" customHeight="1" x14ac:dyDescent="0.45">
      <c r="B83" s="427">
        <v>42</v>
      </c>
      <c r="C83" s="194" t="s">
        <v>121</v>
      </c>
      <c r="D83" s="202" t="s">
        <v>149</v>
      </c>
      <c r="E83" s="122" t="s">
        <v>54</v>
      </c>
      <c r="F83" s="428">
        <v>2</v>
      </c>
      <c r="G83" s="1212"/>
      <c r="H83" s="18">
        <f>(F83*G83)</f>
        <v>0</v>
      </c>
    </row>
    <row r="84" spans="2:8" ht="77.25" customHeight="1" x14ac:dyDescent="0.45">
      <c r="B84" s="29">
        <v>43</v>
      </c>
      <c r="C84" s="156" t="s">
        <v>121</v>
      </c>
      <c r="D84" s="4" t="s">
        <v>340</v>
      </c>
      <c r="E84" s="28" t="s">
        <v>54</v>
      </c>
      <c r="F84" s="158">
        <v>3</v>
      </c>
      <c r="G84" s="333"/>
      <c r="H84" s="20">
        <f t="shared" ref="H84" si="3">(F84*G84)</f>
        <v>0</v>
      </c>
    </row>
    <row r="85" spans="2:8" ht="66" customHeight="1" x14ac:dyDescent="0.45">
      <c r="B85" s="29">
        <v>44</v>
      </c>
      <c r="C85" s="156" t="s">
        <v>121</v>
      </c>
      <c r="D85" s="4" t="s">
        <v>135</v>
      </c>
      <c r="E85" s="28" t="s">
        <v>54</v>
      </c>
      <c r="F85" s="158">
        <v>21</v>
      </c>
      <c r="G85" s="333"/>
      <c r="H85" s="20">
        <f>(F85*G85)</f>
        <v>0</v>
      </c>
    </row>
    <row r="86" spans="2:8" ht="72.75" customHeight="1" x14ac:dyDescent="0.45">
      <c r="B86" s="29">
        <v>45</v>
      </c>
      <c r="C86" s="156" t="s">
        <v>121</v>
      </c>
      <c r="D86" s="4" t="s">
        <v>341</v>
      </c>
      <c r="E86" s="28" t="s">
        <v>54</v>
      </c>
      <c r="F86" s="158">
        <v>2</v>
      </c>
      <c r="G86" s="333"/>
      <c r="H86" s="20">
        <f>(F86*G86)</f>
        <v>0</v>
      </c>
    </row>
    <row r="87" spans="2:8" ht="81" customHeight="1" x14ac:dyDescent="0.45">
      <c r="B87" s="29">
        <v>46</v>
      </c>
      <c r="C87" s="156" t="s">
        <v>121</v>
      </c>
      <c r="D87" s="4" t="s">
        <v>342</v>
      </c>
      <c r="E87" s="28" t="s">
        <v>54</v>
      </c>
      <c r="F87" s="158">
        <v>2</v>
      </c>
      <c r="G87" s="333"/>
      <c r="H87" s="20">
        <f>(F87*G87)</f>
        <v>0</v>
      </c>
    </row>
    <row r="88" spans="2:8" ht="99" customHeight="1" x14ac:dyDescent="0.45">
      <c r="B88" s="29">
        <v>47</v>
      </c>
      <c r="C88" s="156" t="s">
        <v>121</v>
      </c>
      <c r="D88" s="4" t="s">
        <v>343</v>
      </c>
      <c r="E88" s="28" t="s">
        <v>38</v>
      </c>
      <c r="F88" s="158">
        <v>73.400000000000006</v>
      </c>
      <c r="G88" s="333"/>
      <c r="H88" s="20">
        <f>(F88*G88)</f>
        <v>0</v>
      </c>
    </row>
    <row r="89" spans="2:8" ht="84" customHeight="1" x14ac:dyDescent="0.45">
      <c r="B89" s="29">
        <v>48</v>
      </c>
      <c r="C89" s="156" t="s">
        <v>123</v>
      </c>
      <c r="D89" s="4" t="s">
        <v>183</v>
      </c>
      <c r="E89" s="28" t="s">
        <v>40</v>
      </c>
      <c r="F89" s="158">
        <v>1.82</v>
      </c>
      <c r="G89" s="333"/>
      <c r="H89" s="20">
        <f>(F89*G89)</f>
        <v>0</v>
      </c>
    </row>
    <row r="90" spans="2:8" ht="24.9" customHeight="1" thickBot="1" x14ac:dyDescent="0.5">
      <c r="B90" s="526"/>
      <c r="C90" s="527"/>
      <c r="D90" s="471" t="s">
        <v>117</v>
      </c>
      <c r="E90" s="528"/>
      <c r="F90" s="528"/>
      <c r="G90" s="1757"/>
      <c r="H90" s="1758"/>
    </row>
    <row r="91" spans="2:8" ht="82.5" customHeight="1" x14ac:dyDescent="0.45">
      <c r="B91" s="1695">
        <v>49</v>
      </c>
      <c r="C91" s="194" t="s">
        <v>124</v>
      </c>
      <c r="D91" s="202" t="s">
        <v>93</v>
      </c>
      <c r="E91" s="122" t="s">
        <v>39</v>
      </c>
      <c r="F91" s="428">
        <v>38</v>
      </c>
      <c r="G91" s="1212"/>
      <c r="H91" s="18">
        <f t="shared" ref="H91:H93" si="4">(F91*G91)</f>
        <v>0</v>
      </c>
    </row>
    <row r="92" spans="2:8" ht="82.5" customHeight="1" x14ac:dyDescent="0.45">
      <c r="B92" s="1631">
        <v>50</v>
      </c>
      <c r="C92" s="156" t="s">
        <v>124</v>
      </c>
      <c r="D92" s="4" t="s">
        <v>84</v>
      </c>
      <c r="E92" s="28" t="s">
        <v>39</v>
      </c>
      <c r="F92" s="158">
        <v>109.5</v>
      </c>
      <c r="G92" s="333"/>
      <c r="H92" s="20">
        <f t="shared" si="4"/>
        <v>0</v>
      </c>
    </row>
    <row r="93" spans="2:8" ht="82.5" customHeight="1" thickBot="1" x14ac:dyDescent="0.5">
      <c r="B93" s="1633">
        <v>51</v>
      </c>
      <c r="C93" s="205" t="s">
        <v>124</v>
      </c>
      <c r="D93" s="90" t="s">
        <v>98</v>
      </c>
      <c r="E93" s="47" t="s">
        <v>39</v>
      </c>
      <c r="F93" s="206">
        <v>30</v>
      </c>
      <c r="G93" s="1213"/>
      <c r="H93" s="48">
        <f t="shared" si="4"/>
        <v>0</v>
      </c>
    </row>
    <row r="94" spans="2:8" ht="24.9" customHeight="1" thickBot="1" x14ac:dyDescent="0.5">
      <c r="B94" s="526"/>
      <c r="C94" s="527"/>
      <c r="D94" s="471" t="s">
        <v>118</v>
      </c>
      <c r="E94" s="528"/>
      <c r="F94" s="528"/>
      <c r="G94" s="1757"/>
      <c r="H94" s="1758"/>
    </row>
    <row r="95" spans="2:8" ht="90.75" customHeight="1" x14ac:dyDescent="0.45">
      <c r="B95" s="906">
        <v>52</v>
      </c>
      <c r="C95" s="194"/>
      <c r="D95" s="202" t="s">
        <v>344</v>
      </c>
      <c r="E95" s="122" t="s">
        <v>54</v>
      </c>
      <c r="F95" s="428">
        <v>28</v>
      </c>
      <c r="G95" s="1212"/>
      <c r="H95" s="18">
        <f t="shared" ref="H95:H98" si="5">(F95*G95)</f>
        <v>0</v>
      </c>
    </row>
    <row r="96" spans="2:8" ht="108.75" customHeight="1" x14ac:dyDescent="0.45">
      <c r="B96" s="819">
        <v>53</v>
      </c>
      <c r="C96" s="156"/>
      <c r="D96" s="4" t="s">
        <v>215</v>
      </c>
      <c r="E96" s="28" t="s">
        <v>54</v>
      </c>
      <c r="F96" s="158">
        <v>4</v>
      </c>
      <c r="G96" s="333"/>
      <c r="H96" s="20">
        <f t="shared" si="5"/>
        <v>0</v>
      </c>
    </row>
    <row r="97" spans="2:8" ht="99.75" customHeight="1" x14ac:dyDescent="0.45">
      <c r="B97" s="819">
        <v>54</v>
      </c>
      <c r="C97" s="156" t="s">
        <v>180</v>
      </c>
      <c r="D97" s="4" t="s">
        <v>198</v>
      </c>
      <c r="E97" s="28" t="s">
        <v>54</v>
      </c>
      <c r="F97" s="158">
        <v>3</v>
      </c>
      <c r="G97" s="333"/>
      <c r="H97" s="20">
        <f t="shared" si="5"/>
        <v>0</v>
      </c>
    </row>
    <row r="98" spans="2:8" ht="93" customHeight="1" thickBot="1" x14ac:dyDescent="0.5">
      <c r="B98" s="1759">
        <v>55</v>
      </c>
      <c r="C98" s="205"/>
      <c r="D98" s="90" t="s">
        <v>275</v>
      </c>
      <c r="E98" s="47" t="s">
        <v>54</v>
      </c>
      <c r="F98" s="206">
        <v>214</v>
      </c>
      <c r="G98" s="1213"/>
      <c r="H98" s="48">
        <f t="shared" si="5"/>
        <v>0</v>
      </c>
    </row>
    <row r="99" spans="2:8" s="489" customFormat="1" ht="24.9" customHeight="1" thickBot="1" x14ac:dyDescent="0.5">
      <c r="B99" s="1967" t="s">
        <v>345</v>
      </c>
      <c r="C99" s="1968"/>
      <c r="D99" s="1968"/>
      <c r="E99" s="1968"/>
      <c r="F99" s="1968"/>
      <c r="G99" s="1968"/>
      <c r="H99" s="1761">
        <f>SUM(H83:H98)</f>
        <v>0</v>
      </c>
    </row>
    <row r="100" spans="2:8" ht="19.8" thickBot="1" x14ac:dyDescent="0.5">
      <c r="B100" s="1762"/>
      <c r="C100" s="1763"/>
      <c r="D100" s="1763"/>
      <c r="E100" s="1763"/>
      <c r="F100" s="1763"/>
      <c r="G100" s="1764"/>
      <c r="H100" s="1765"/>
    </row>
    <row r="101" spans="2:8" x14ac:dyDescent="0.45">
      <c r="B101" s="1627"/>
      <c r="C101" s="1766"/>
      <c r="D101" s="1952" t="s">
        <v>346</v>
      </c>
      <c r="E101" s="1953"/>
      <c r="F101" s="1953"/>
      <c r="G101" s="1954"/>
      <c r="H101" s="1767"/>
    </row>
    <row r="102" spans="2:8" x14ac:dyDescent="0.45">
      <c r="B102" s="1629"/>
      <c r="C102" s="1630"/>
      <c r="D102" s="1768" t="s">
        <v>46</v>
      </c>
      <c r="E102" s="1768"/>
      <c r="F102" s="1769"/>
      <c r="G102" s="1770"/>
      <c r="H102" s="1771">
        <f>H31</f>
        <v>0</v>
      </c>
    </row>
    <row r="103" spans="2:8" x14ac:dyDescent="0.45">
      <c r="B103" s="1772"/>
      <c r="C103" s="1630"/>
      <c r="D103" s="1768" t="s">
        <v>47</v>
      </c>
      <c r="E103" s="1768"/>
      <c r="F103" s="1769"/>
      <c r="G103" s="1773"/>
      <c r="H103" s="1771">
        <f>H38</f>
        <v>0</v>
      </c>
    </row>
    <row r="104" spans="2:8" x14ac:dyDescent="0.45">
      <c r="B104" s="1629"/>
      <c r="C104" s="1681"/>
      <c r="D104" s="1774" t="s">
        <v>48</v>
      </c>
      <c r="E104" s="1774"/>
      <c r="F104" s="1775"/>
      <c r="G104" s="1776"/>
      <c r="H104" s="1771">
        <f>H43</f>
        <v>0</v>
      </c>
    </row>
    <row r="105" spans="2:8" x14ac:dyDescent="0.45">
      <c r="B105" s="1777"/>
      <c r="C105" s="1630"/>
      <c r="D105" s="1768" t="s">
        <v>113</v>
      </c>
      <c r="E105" s="1768"/>
      <c r="F105" s="1769"/>
      <c r="G105" s="1778"/>
      <c r="H105" s="1771">
        <f>H52</f>
        <v>0</v>
      </c>
    </row>
    <row r="106" spans="2:8" x14ac:dyDescent="0.45">
      <c r="B106" s="1772"/>
      <c r="C106" s="1681"/>
      <c r="D106" s="1774" t="s">
        <v>112</v>
      </c>
      <c r="E106" s="1774"/>
      <c r="F106" s="1775"/>
      <c r="G106" s="1776"/>
      <c r="H106" s="1771">
        <f>H80</f>
        <v>0</v>
      </c>
    </row>
    <row r="107" spans="2:8" ht="39" thickBot="1" x14ac:dyDescent="0.5">
      <c r="B107" s="1760"/>
      <c r="C107" s="1693"/>
      <c r="D107" s="1779" t="s">
        <v>347</v>
      </c>
      <c r="E107" s="1779"/>
      <c r="F107" s="1779"/>
      <c r="G107" s="1780"/>
      <c r="H107" s="1781">
        <f>H99</f>
        <v>0</v>
      </c>
    </row>
    <row r="108" spans="2:8" ht="24.75" customHeight="1" thickBot="1" x14ac:dyDescent="0.5">
      <c r="B108" s="1955" t="s">
        <v>350</v>
      </c>
      <c r="C108" s="1956"/>
      <c r="D108" s="1956"/>
      <c r="E108" s="1956"/>
      <c r="F108" s="1956"/>
      <c r="G108" s="1957"/>
      <c r="H108" s="1782">
        <f>SUM(H102:H107)</f>
        <v>0</v>
      </c>
    </row>
    <row r="109" spans="2:8" ht="52.5" customHeight="1" x14ac:dyDescent="0.45">
      <c r="B109" s="1783"/>
      <c r="C109" s="1783"/>
      <c r="D109" s="1784" t="s">
        <v>73</v>
      </c>
      <c r="E109" s="1783"/>
      <c r="F109" s="1785"/>
      <c r="G109" s="1786"/>
      <c r="H109" s="1787"/>
    </row>
    <row r="110" spans="2:8" ht="34.5" customHeight="1" x14ac:dyDescent="0.45">
      <c r="B110" s="1783"/>
      <c r="C110" s="1783"/>
      <c r="D110" s="1784" t="s">
        <v>74</v>
      </c>
      <c r="E110" s="1783"/>
      <c r="F110" s="1785"/>
      <c r="G110" s="1786"/>
      <c r="H110" s="1787"/>
    </row>
    <row r="111" spans="2:8" ht="28.5" customHeight="1" x14ac:dyDescent="0.45">
      <c r="B111" s="1788"/>
      <c r="C111" s="1783"/>
      <c r="D111" s="1784" t="s">
        <v>75</v>
      </c>
      <c r="E111" s="1783"/>
      <c r="F111" s="1785"/>
      <c r="G111" s="1786"/>
      <c r="H111" s="1787"/>
    </row>
    <row r="112" spans="2:8" x14ac:dyDescent="0.45">
      <c r="B112" s="1788"/>
      <c r="C112" s="1788"/>
      <c r="D112" s="1789"/>
      <c r="E112" s="1788"/>
      <c r="F112" s="1790"/>
      <c r="G112" s="1791"/>
      <c r="H112" s="1638"/>
    </row>
  </sheetData>
  <mergeCells count="33">
    <mergeCell ref="D12:H12"/>
    <mergeCell ref="B1:H1"/>
    <mergeCell ref="B2:H2"/>
    <mergeCell ref="B3:H3"/>
    <mergeCell ref="D4:H4"/>
    <mergeCell ref="D5:H5"/>
    <mergeCell ref="D6:H6"/>
    <mergeCell ref="D7:H7"/>
    <mergeCell ref="D8:H8"/>
    <mergeCell ref="D9:H9"/>
    <mergeCell ref="D10:H10"/>
    <mergeCell ref="D11:H11"/>
    <mergeCell ref="B55:B56"/>
    <mergeCell ref="C55:C56"/>
    <mergeCell ref="D13:H13"/>
    <mergeCell ref="D14:H14"/>
    <mergeCell ref="D15:H15"/>
    <mergeCell ref="D16:H16"/>
    <mergeCell ref="D17:H17"/>
    <mergeCell ref="D18:H18"/>
    <mergeCell ref="D19:H19"/>
    <mergeCell ref="B31:G31"/>
    <mergeCell ref="B38:G38"/>
    <mergeCell ref="B43:G43"/>
    <mergeCell ref="B52:G52"/>
    <mergeCell ref="D101:G101"/>
    <mergeCell ref="B108:G108"/>
    <mergeCell ref="B61:B62"/>
    <mergeCell ref="C61:C62"/>
    <mergeCell ref="B64:B68"/>
    <mergeCell ref="C64:C68"/>
    <mergeCell ref="B80:G80"/>
    <mergeCell ref="B99:G99"/>
  </mergeCells>
  <printOptions horizontalCentered="1"/>
  <pageMargins left="0.25" right="0.25" top="0.9" bottom="0.75" header="0.3" footer="0.3"/>
  <pageSetup paperSize="9" scale="68" orientation="portrait" r:id="rId1"/>
  <headerFooter>
    <oddHeader xml:space="preserve">&amp;CБАРАЊЕ ЗА ПОНУДИ - Тендер 10-Дел 2а-АНЕКС БР.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oddHeader>
    <oddFooter xml:space="preserve">&amp;LОпштина Кочани&amp;CРеконструкција на дел од ул.„Бел Камен“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CDCB-EBCE-4850-9DC0-3F5A7116EB7E}">
  <sheetPr>
    <pageSetUpPr fitToPage="1"/>
  </sheetPr>
  <dimension ref="A1:AD82"/>
  <sheetViews>
    <sheetView view="pageBreakPreview" zoomScale="70" zoomScaleNormal="80" zoomScaleSheetLayoutView="70" zoomScalePageLayoutView="40" workbookViewId="0">
      <selection activeCell="D6" sqref="D6:H6"/>
    </sheetView>
  </sheetViews>
  <sheetFormatPr defaultRowHeight="16.8" x14ac:dyDescent="0.4"/>
  <cols>
    <col min="1" max="1" width="3.44140625" style="153" customWidth="1"/>
    <col min="2" max="2" width="9.88671875" style="21" customWidth="1"/>
    <col min="3" max="3" width="11.6640625" style="21" customWidth="1"/>
    <col min="4" max="4" width="75.5546875" style="22" customWidth="1"/>
    <col min="5" max="5" width="10.33203125" style="21" customWidth="1"/>
    <col min="6" max="6" width="15.88671875" style="96" customWidth="1"/>
    <col min="7" max="7" width="15.44140625" style="228" customWidth="1"/>
    <col min="8" max="8" width="21.5546875" style="23" customWidth="1"/>
    <col min="9" max="9" width="3.6640625" style="1" customWidth="1"/>
    <col min="10" max="30" width="9.109375" style="1"/>
    <col min="243" max="243" width="3.44140625" customWidth="1"/>
    <col min="244" max="244" width="7" customWidth="1"/>
    <col min="245" max="245" width="9.88671875" customWidth="1"/>
    <col min="246" max="246" width="64.109375" customWidth="1"/>
    <col min="247" max="247" width="11.44140625" customWidth="1"/>
    <col min="248" max="248" width="12.88671875" customWidth="1"/>
    <col min="249" max="249" width="15.44140625" customWidth="1"/>
    <col min="250" max="250" width="19.44140625" customWidth="1"/>
    <col min="251" max="251" width="13.88671875" customWidth="1"/>
    <col min="499" max="499" width="3.44140625" customWidth="1"/>
    <col min="500" max="500" width="7" customWidth="1"/>
    <col min="501" max="501" width="9.88671875" customWidth="1"/>
    <col min="502" max="502" width="64.109375" customWidth="1"/>
    <col min="503" max="503" width="11.44140625" customWidth="1"/>
    <col min="504" max="504" width="12.88671875" customWidth="1"/>
    <col min="505" max="505" width="15.44140625" customWidth="1"/>
    <col min="506" max="506" width="19.44140625" customWidth="1"/>
    <col min="507" max="507" width="13.88671875" customWidth="1"/>
    <col min="755" max="755" width="3.44140625" customWidth="1"/>
    <col min="756" max="756" width="7" customWidth="1"/>
    <col min="757" max="757" width="9.88671875" customWidth="1"/>
    <col min="758" max="758" width="64.109375" customWidth="1"/>
    <col min="759" max="759" width="11.44140625" customWidth="1"/>
    <col min="760" max="760" width="12.88671875" customWidth="1"/>
    <col min="761" max="761" width="15.44140625" customWidth="1"/>
    <col min="762" max="762" width="19.44140625" customWidth="1"/>
    <col min="763" max="763" width="13.88671875" customWidth="1"/>
    <col min="1011" max="1011" width="3.44140625" customWidth="1"/>
    <col min="1012" max="1012" width="7" customWidth="1"/>
    <col min="1013" max="1013" width="9.88671875" customWidth="1"/>
    <col min="1014" max="1014" width="64.109375" customWidth="1"/>
    <col min="1015" max="1015" width="11.44140625" customWidth="1"/>
    <col min="1016" max="1016" width="12.88671875" customWidth="1"/>
    <col min="1017" max="1017" width="15.44140625" customWidth="1"/>
    <col min="1018" max="1018" width="19.44140625" customWidth="1"/>
    <col min="1019" max="1019" width="13.88671875" customWidth="1"/>
    <col min="1267" max="1267" width="3.44140625" customWidth="1"/>
    <col min="1268" max="1268" width="7" customWidth="1"/>
    <col min="1269" max="1269" width="9.88671875" customWidth="1"/>
    <col min="1270" max="1270" width="64.109375" customWidth="1"/>
    <col min="1271" max="1271" width="11.44140625" customWidth="1"/>
    <col min="1272" max="1272" width="12.88671875" customWidth="1"/>
    <col min="1273" max="1273" width="15.44140625" customWidth="1"/>
    <col min="1274" max="1274" width="19.44140625" customWidth="1"/>
    <col min="1275" max="1275" width="13.88671875" customWidth="1"/>
    <col min="1523" max="1523" width="3.44140625" customWidth="1"/>
    <col min="1524" max="1524" width="7" customWidth="1"/>
    <col min="1525" max="1525" width="9.88671875" customWidth="1"/>
    <col min="1526" max="1526" width="64.109375" customWidth="1"/>
    <col min="1527" max="1527" width="11.44140625" customWidth="1"/>
    <col min="1528" max="1528" width="12.88671875" customWidth="1"/>
    <col min="1529" max="1529" width="15.44140625" customWidth="1"/>
    <col min="1530" max="1530" width="19.44140625" customWidth="1"/>
    <col min="1531" max="1531" width="13.88671875" customWidth="1"/>
    <col min="1779" max="1779" width="3.44140625" customWidth="1"/>
    <col min="1780" max="1780" width="7" customWidth="1"/>
    <col min="1781" max="1781" width="9.88671875" customWidth="1"/>
    <col min="1782" max="1782" width="64.109375" customWidth="1"/>
    <col min="1783" max="1783" width="11.44140625" customWidth="1"/>
    <col min="1784" max="1784" width="12.88671875" customWidth="1"/>
    <col min="1785" max="1785" width="15.44140625" customWidth="1"/>
    <col min="1786" max="1786" width="19.44140625" customWidth="1"/>
    <col min="1787" max="1787" width="13.88671875" customWidth="1"/>
    <col min="2035" max="2035" width="3.44140625" customWidth="1"/>
    <col min="2036" max="2036" width="7" customWidth="1"/>
    <col min="2037" max="2037" width="9.88671875" customWidth="1"/>
    <col min="2038" max="2038" width="64.109375" customWidth="1"/>
    <col min="2039" max="2039" width="11.44140625" customWidth="1"/>
    <col min="2040" max="2040" width="12.88671875" customWidth="1"/>
    <col min="2041" max="2041" width="15.44140625" customWidth="1"/>
    <col min="2042" max="2042" width="19.44140625" customWidth="1"/>
    <col min="2043" max="2043" width="13.88671875" customWidth="1"/>
    <col min="2291" max="2291" width="3.44140625" customWidth="1"/>
    <col min="2292" max="2292" width="7" customWidth="1"/>
    <col min="2293" max="2293" width="9.88671875" customWidth="1"/>
    <col min="2294" max="2294" width="64.109375" customWidth="1"/>
    <col min="2295" max="2295" width="11.44140625" customWidth="1"/>
    <col min="2296" max="2296" width="12.88671875" customWidth="1"/>
    <col min="2297" max="2297" width="15.44140625" customWidth="1"/>
    <col min="2298" max="2298" width="19.44140625" customWidth="1"/>
    <col min="2299" max="2299" width="13.88671875" customWidth="1"/>
    <col min="2547" max="2547" width="3.44140625" customWidth="1"/>
    <col min="2548" max="2548" width="7" customWidth="1"/>
    <col min="2549" max="2549" width="9.88671875" customWidth="1"/>
    <col min="2550" max="2550" width="64.109375" customWidth="1"/>
    <col min="2551" max="2551" width="11.44140625" customWidth="1"/>
    <col min="2552" max="2552" width="12.88671875" customWidth="1"/>
    <col min="2553" max="2553" width="15.44140625" customWidth="1"/>
    <col min="2554" max="2554" width="19.44140625" customWidth="1"/>
    <col min="2555" max="2555" width="13.88671875" customWidth="1"/>
    <col min="2803" max="2803" width="3.44140625" customWidth="1"/>
    <col min="2804" max="2804" width="7" customWidth="1"/>
    <col min="2805" max="2805" width="9.88671875" customWidth="1"/>
    <col min="2806" max="2806" width="64.109375" customWidth="1"/>
    <col min="2807" max="2807" width="11.44140625" customWidth="1"/>
    <col min="2808" max="2808" width="12.88671875" customWidth="1"/>
    <col min="2809" max="2809" width="15.44140625" customWidth="1"/>
    <col min="2810" max="2810" width="19.44140625" customWidth="1"/>
    <col min="2811" max="2811" width="13.88671875" customWidth="1"/>
    <col min="3059" max="3059" width="3.44140625" customWidth="1"/>
    <col min="3060" max="3060" width="7" customWidth="1"/>
    <col min="3061" max="3061" width="9.88671875" customWidth="1"/>
    <col min="3062" max="3062" width="64.109375" customWidth="1"/>
    <col min="3063" max="3063" width="11.44140625" customWidth="1"/>
    <col min="3064" max="3064" width="12.88671875" customWidth="1"/>
    <col min="3065" max="3065" width="15.44140625" customWidth="1"/>
    <col min="3066" max="3066" width="19.44140625" customWidth="1"/>
    <col min="3067" max="3067" width="13.88671875" customWidth="1"/>
    <col min="3315" max="3315" width="3.44140625" customWidth="1"/>
    <col min="3316" max="3316" width="7" customWidth="1"/>
    <col min="3317" max="3317" width="9.88671875" customWidth="1"/>
    <col min="3318" max="3318" width="64.109375" customWidth="1"/>
    <col min="3319" max="3319" width="11.44140625" customWidth="1"/>
    <col min="3320" max="3320" width="12.88671875" customWidth="1"/>
    <col min="3321" max="3321" width="15.44140625" customWidth="1"/>
    <col min="3322" max="3322" width="19.44140625" customWidth="1"/>
    <col min="3323" max="3323" width="13.88671875" customWidth="1"/>
    <col min="3571" max="3571" width="3.44140625" customWidth="1"/>
    <col min="3572" max="3572" width="7" customWidth="1"/>
    <col min="3573" max="3573" width="9.88671875" customWidth="1"/>
    <col min="3574" max="3574" width="64.109375" customWidth="1"/>
    <col min="3575" max="3575" width="11.44140625" customWidth="1"/>
    <col min="3576" max="3576" width="12.88671875" customWidth="1"/>
    <col min="3577" max="3577" width="15.44140625" customWidth="1"/>
    <col min="3578" max="3578" width="19.44140625" customWidth="1"/>
    <col min="3579" max="3579" width="13.88671875" customWidth="1"/>
    <col min="3827" max="3827" width="3.44140625" customWidth="1"/>
    <col min="3828" max="3828" width="7" customWidth="1"/>
    <col min="3829" max="3829" width="9.88671875" customWidth="1"/>
    <col min="3830" max="3830" width="64.109375" customWidth="1"/>
    <col min="3831" max="3831" width="11.44140625" customWidth="1"/>
    <col min="3832" max="3832" width="12.88671875" customWidth="1"/>
    <col min="3833" max="3833" width="15.44140625" customWidth="1"/>
    <col min="3834" max="3834" width="19.44140625" customWidth="1"/>
    <col min="3835" max="3835" width="13.88671875" customWidth="1"/>
    <col min="4083" max="4083" width="3.44140625" customWidth="1"/>
    <col min="4084" max="4084" width="7" customWidth="1"/>
    <col min="4085" max="4085" width="9.88671875" customWidth="1"/>
    <col min="4086" max="4086" width="64.109375" customWidth="1"/>
    <col min="4087" max="4087" width="11.44140625" customWidth="1"/>
    <col min="4088" max="4088" width="12.88671875" customWidth="1"/>
    <col min="4089" max="4089" width="15.44140625" customWidth="1"/>
    <col min="4090" max="4090" width="19.44140625" customWidth="1"/>
    <col min="4091" max="4091" width="13.88671875" customWidth="1"/>
    <col min="4339" max="4339" width="3.44140625" customWidth="1"/>
    <col min="4340" max="4340" width="7" customWidth="1"/>
    <col min="4341" max="4341" width="9.88671875" customWidth="1"/>
    <col min="4342" max="4342" width="64.109375" customWidth="1"/>
    <col min="4343" max="4343" width="11.44140625" customWidth="1"/>
    <col min="4344" max="4344" width="12.88671875" customWidth="1"/>
    <col min="4345" max="4345" width="15.44140625" customWidth="1"/>
    <col min="4346" max="4346" width="19.44140625" customWidth="1"/>
    <col min="4347" max="4347" width="13.88671875" customWidth="1"/>
    <col min="4595" max="4595" width="3.44140625" customWidth="1"/>
    <col min="4596" max="4596" width="7" customWidth="1"/>
    <col min="4597" max="4597" width="9.88671875" customWidth="1"/>
    <col min="4598" max="4598" width="64.109375" customWidth="1"/>
    <col min="4599" max="4599" width="11.44140625" customWidth="1"/>
    <col min="4600" max="4600" width="12.88671875" customWidth="1"/>
    <col min="4601" max="4601" width="15.44140625" customWidth="1"/>
    <col min="4602" max="4602" width="19.44140625" customWidth="1"/>
    <col min="4603" max="4603" width="13.88671875" customWidth="1"/>
    <col min="4851" max="4851" width="3.44140625" customWidth="1"/>
    <col min="4852" max="4852" width="7" customWidth="1"/>
    <col min="4853" max="4853" width="9.88671875" customWidth="1"/>
    <col min="4854" max="4854" width="64.109375" customWidth="1"/>
    <col min="4855" max="4855" width="11.44140625" customWidth="1"/>
    <col min="4856" max="4856" width="12.88671875" customWidth="1"/>
    <col min="4857" max="4857" width="15.44140625" customWidth="1"/>
    <col min="4858" max="4858" width="19.44140625" customWidth="1"/>
    <col min="4859" max="4859" width="13.88671875" customWidth="1"/>
    <col min="5107" max="5107" width="3.44140625" customWidth="1"/>
    <col min="5108" max="5108" width="7" customWidth="1"/>
    <col min="5109" max="5109" width="9.88671875" customWidth="1"/>
    <col min="5110" max="5110" width="64.109375" customWidth="1"/>
    <col min="5111" max="5111" width="11.44140625" customWidth="1"/>
    <col min="5112" max="5112" width="12.88671875" customWidth="1"/>
    <col min="5113" max="5113" width="15.44140625" customWidth="1"/>
    <col min="5114" max="5114" width="19.44140625" customWidth="1"/>
    <col min="5115" max="5115" width="13.88671875" customWidth="1"/>
    <col min="5363" max="5363" width="3.44140625" customWidth="1"/>
    <col min="5364" max="5364" width="7" customWidth="1"/>
    <col min="5365" max="5365" width="9.88671875" customWidth="1"/>
    <col min="5366" max="5366" width="64.109375" customWidth="1"/>
    <col min="5367" max="5367" width="11.44140625" customWidth="1"/>
    <col min="5368" max="5368" width="12.88671875" customWidth="1"/>
    <col min="5369" max="5369" width="15.44140625" customWidth="1"/>
    <col min="5370" max="5370" width="19.44140625" customWidth="1"/>
    <col min="5371" max="5371" width="13.88671875" customWidth="1"/>
    <col min="5619" max="5619" width="3.44140625" customWidth="1"/>
    <col min="5620" max="5620" width="7" customWidth="1"/>
    <col min="5621" max="5621" width="9.88671875" customWidth="1"/>
    <col min="5622" max="5622" width="64.109375" customWidth="1"/>
    <col min="5623" max="5623" width="11.44140625" customWidth="1"/>
    <col min="5624" max="5624" width="12.88671875" customWidth="1"/>
    <col min="5625" max="5625" width="15.44140625" customWidth="1"/>
    <col min="5626" max="5626" width="19.44140625" customWidth="1"/>
    <col min="5627" max="5627" width="13.88671875" customWidth="1"/>
    <col min="5875" max="5875" width="3.44140625" customWidth="1"/>
    <col min="5876" max="5876" width="7" customWidth="1"/>
    <col min="5877" max="5877" width="9.88671875" customWidth="1"/>
    <col min="5878" max="5878" width="64.109375" customWidth="1"/>
    <col min="5879" max="5879" width="11.44140625" customWidth="1"/>
    <col min="5880" max="5880" width="12.88671875" customWidth="1"/>
    <col min="5881" max="5881" width="15.44140625" customWidth="1"/>
    <col min="5882" max="5882" width="19.44140625" customWidth="1"/>
    <col min="5883" max="5883" width="13.88671875" customWidth="1"/>
    <col min="6131" max="6131" width="3.44140625" customWidth="1"/>
    <col min="6132" max="6132" width="7" customWidth="1"/>
    <col min="6133" max="6133" width="9.88671875" customWidth="1"/>
    <col min="6134" max="6134" width="64.109375" customWidth="1"/>
    <col min="6135" max="6135" width="11.44140625" customWidth="1"/>
    <col min="6136" max="6136" width="12.88671875" customWidth="1"/>
    <col min="6137" max="6137" width="15.44140625" customWidth="1"/>
    <col min="6138" max="6138" width="19.44140625" customWidth="1"/>
    <col min="6139" max="6139" width="13.88671875" customWidth="1"/>
    <col min="6387" max="6387" width="3.44140625" customWidth="1"/>
    <col min="6388" max="6388" width="7" customWidth="1"/>
    <col min="6389" max="6389" width="9.88671875" customWidth="1"/>
    <col min="6390" max="6390" width="64.109375" customWidth="1"/>
    <col min="6391" max="6391" width="11.44140625" customWidth="1"/>
    <col min="6392" max="6392" width="12.88671875" customWidth="1"/>
    <col min="6393" max="6393" width="15.44140625" customWidth="1"/>
    <col min="6394" max="6394" width="19.44140625" customWidth="1"/>
    <col min="6395" max="6395" width="13.88671875" customWidth="1"/>
    <col min="6643" max="6643" width="3.44140625" customWidth="1"/>
    <col min="6644" max="6644" width="7" customWidth="1"/>
    <col min="6645" max="6645" width="9.88671875" customWidth="1"/>
    <col min="6646" max="6646" width="64.109375" customWidth="1"/>
    <col min="6647" max="6647" width="11.44140625" customWidth="1"/>
    <col min="6648" max="6648" width="12.88671875" customWidth="1"/>
    <col min="6649" max="6649" width="15.44140625" customWidth="1"/>
    <col min="6650" max="6650" width="19.44140625" customWidth="1"/>
    <col min="6651" max="6651" width="13.88671875" customWidth="1"/>
    <col min="6899" max="6899" width="3.44140625" customWidth="1"/>
    <col min="6900" max="6900" width="7" customWidth="1"/>
    <col min="6901" max="6901" width="9.88671875" customWidth="1"/>
    <col min="6902" max="6902" width="64.109375" customWidth="1"/>
    <col min="6903" max="6903" width="11.44140625" customWidth="1"/>
    <col min="6904" max="6904" width="12.88671875" customWidth="1"/>
    <col min="6905" max="6905" width="15.44140625" customWidth="1"/>
    <col min="6906" max="6906" width="19.44140625" customWidth="1"/>
    <col min="6907" max="6907" width="13.88671875" customWidth="1"/>
    <col min="7155" max="7155" width="3.44140625" customWidth="1"/>
    <col min="7156" max="7156" width="7" customWidth="1"/>
    <col min="7157" max="7157" width="9.88671875" customWidth="1"/>
    <col min="7158" max="7158" width="64.109375" customWidth="1"/>
    <col min="7159" max="7159" width="11.44140625" customWidth="1"/>
    <col min="7160" max="7160" width="12.88671875" customWidth="1"/>
    <col min="7161" max="7161" width="15.44140625" customWidth="1"/>
    <col min="7162" max="7162" width="19.44140625" customWidth="1"/>
    <col min="7163" max="7163" width="13.88671875" customWidth="1"/>
    <col min="7411" max="7411" width="3.44140625" customWidth="1"/>
    <col min="7412" max="7412" width="7" customWidth="1"/>
    <col min="7413" max="7413" width="9.88671875" customWidth="1"/>
    <col min="7414" max="7414" width="64.109375" customWidth="1"/>
    <col min="7415" max="7415" width="11.44140625" customWidth="1"/>
    <col min="7416" max="7416" width="12.88671875" customWidth="1"/>
    <col min="7417" max="7417" width="15.44140625" customWidth="1"/>
    <col min="7418" max="7418" width="19.44140625" customWidth="1"/>
    <col min="7419" max="7419" width="13.88671875" customWidth="1"/>
    <col min="7667" max="7667" width="3.44140625" customWidth="1"/>
    <col min="7668" max="7668" width="7" customWidth="1"/>
    <col min="7669" max="7669" width="9.88671875" customWidth="1"/>
    <col min="7670" max="7670" width="64.109375" customWidth="1"/>
    <col min="7671" max="7671" width="11.44140625" customWidth="1"/>
    <col min="7672" max="7672" width="12.88671875" customWidth="1"/>
    <col min="7673" max="7673" width="15.44140625" customWidth="1"/>
    <col min="7674" max="7674" width="19.44140625" customWidth="1"/>
    <col min="7675" max="7675" width="13.88671875" customWidth="1"/>
    <col min="7923" max="7923" width="3.44140625" customWidth="1"/>
    <col min="7924" max="7924" width="7" customWidth="1"/>
    <col min="7925" max="7925" width="9.88671875" customWidth="1"/>
    <col min="7926" max="7926" width="64.109375" customWidth="1"/>
    <col min="7927" max="7927" width="11.44140625" customWidth="1"/>
    <col min="7928" max="7928" width="12.88671875" customWidth="1"/>
    <col min="7929" max="7929" width="15.44140625" customWidth="1"/>
    <col min="7930" max="7930" width="19.44140625" customWidth="1"/>
    <col min="7931" max="7931" width="13.88671875" customWidth="1"/>
    <col min="8179" max="8179" width="3.44140625" customWidth="1"/>
    <col min="8180" max="8180" width="7" customWidth="1"/>
    <col min="8181" max="8181" width="9.88671875" customWidth="1"/>
    <col min="8182" max="8182" width="64.109375" customWidth="1"/>
    <col min="8183" max="8183" width="11.44140625" customWidth="1"/>
    <col min="8184" max="8184" width="12.88671875" customWidth="1"/>
    <col min="8185" max="8185" width="15.44140625" customWidth="1"/>
    <col min="8186" max="8186" width="19.44140625" customWidth="1"/>
    <col min="8187" max="8187" width="13.88671875" customWidth="1"/>
    <col min="8435" max="8435" width="3.44140625" customWidth="1"/>
    <col min="8436" max="8436" width="7" customWidth="1"/>
    <col min="8437" max="8437" width="9.88671875" customWidth="1"/>
    <col min="8438" max="8438" width="64.109375" customWidth="1"/>
    <col min="8439" max="8439" width="11.44140625" customWidth="1"/>
    <col min="8440" max="8440" width="12.88671875" customWidth="1"/>
    <col min="8441" max="8441" width="15.44140625" customWidth="1"/>
    <col min="8442" max="8442" width="19.44140625" customWidth="1"/>
    <col min="8443" max="8443" width="13.88671875" customWidth="1"/>
    <col min="8691" max="8691" width="3.44140625" customWidth="1"/>
    <col min="8692" max="8692" width="7" customWidth="1"/>
    <col min="8693" max="8693" width="9.88671875" customWidth="1"/>
    <col min="8694" max="8694" width="64.109375" customWidth="1"/>
    <col min="8695" max="8695" width="11.44140625" customWidth="1"/>
    <col min="8696" max="8696" width="12.88671875" customWidth="1"/>
    <col min="8697" max="8697" width="15.44140625" customWidth="1"/>
    <col min="8698" max="8698" width="19.44140625" customWidth="1"/>
    <col min="8699" max="8699" width="13.88671875" customWidth="1"/>
    <col min="8947" max="8947" width="3.44140625" customWidth="1"/>
    <col min="8948" max="8948" width="7" customWidth="1"/>
    <col min="8949" max="8949" width="9.88671875" customWidth="1"/>
    <col min="8950" max="8950" width="64.109375" customWidth="1"/>
    <col min="8951" max="8951" width="11.44140625" customWidth="1"/>
    <col min="8952" max="8952" width="12.88671875" customWidth="1"/>
    <col min="8953" max="8953" width="15.44140625" customWidth="1"/>
    <col min="8954" max="8954" width="19.44140625" customWidth="1"/>
    <col min="8955" max="8955" width="13.88671875" customWidth="1"/>
    <col min="9203" max="9203" width="3.44140625" customWidth="1"/>
    <col min="9204" max="9204" width="7" customWidth="1"/>
    <col min="9205" max="9205" width="9.88671875" customWidth="1"/>
    <col min="9206" max="9206" width="64.109375" customWidth="1"/>
    <col min="9207" max="9207" width="11.44140625" customWidth="1"/>
    <col min="9208" max="9208" width="12.88671875" customWidth="1"/>
    <col min="9209" max="9209" width="15.44140625" customWidth="1"/>
    <col min="9210" max="9210" width="19.44140625" customWidth="1"/>
    <col min="9211" max="9211" width="13.88671875" customWidth="1"/>
    <col min="9459" max="9459" width="3.44140625" customWidth="1"/>
    <col min="9460" max="9460" width="7" customWidth="1"/>
    <col min="9461" max="9461" width="9.88671875" customWidth="1"/>
    <col min="9462" max="9462" width="64.109375" customWidth="1"/>
    <col min="9463" max="9463" width="11.44140625" customWidth="1"/>
    <col min="9464" max="9464" width="12.88671875" customWidth="1"/>
    <col min="9465" max="9465" width="15.44140625" customWidth="1"/>
    <col min="9466" max="9466" width="19.44140625" customWidth="1"/>
    <col min="9467" max="9467" width="13.88671875" customWidth="1"/>
    <col min="9715" max="9715" width="3.44140625" customWidth="1"/>
    <col min="9716" max="9716" width="7" customWidth="1"/>
    <col min="9717" max="9717" width="9.88671875" customWidth="1"/>
    <col min="9718" max="9718" width="64.109375" customWidth="1"/>
    <col min="9719" max="9719" width="11.44140625" customWidth="1"/>
    <col min="9720" max="9720" width="12.88671875" customWidth="1"/>
    <col min="9721" max="9721" width="15.44140625" customWidth="1"/>
    <col min="9722" max="9722" width="19.44140625" customWidth="1"/>
    <col min="9723" max="9723" width="13.88671875" customWidth="1"/>
    <col min="9971" max="9971" width="3.44140625" customWidth="1"/>
    <col min="9972" max="9972" width="7" customWidth="1"/>
    <col min="9973" max="9973" width="9.88671875" customWidth="1"/>
    <col min="9974" max="9974" width="64.109375" customWidth="1"/>
    <col min="9975" max="9975" width="11.44140625" customWidth="1"/>
    <col min="9976" max="9976" width="12.88671875" customWidth="1"/>
    <col min="9977" max="9977" width="15.44140625" customWidth="1"/>
    <col min="9978" max="9978" width="19.44140625" customWidth="1"/>
    <col min="9979" max="9979" width="13.88671875" customWidth="1"/>
    <col min="10227" max="10227" width="3.44140625" customWidth="1"/>
    <col min="10228" max="10228" width="7" customWidth="1"/>
    <col min="10229" max="10229" width="9.88671875" customWidth="1"/>
    <col min="10230" max="10230" width="64.109375" customWidth="1"/>
    <col min="10231" max="10231" width="11.44140625" customWidth="1"/>
    <col min="10232" max="10232" width="12.88671875" customWidth="1"/>
    <col min="10233" max="10233" width="15.44140625" customWidth="1"/>
    <col min="10234" max="10234" width="19.44140625" customWidth="1"/>
    <col min="10235" max="10235" width="13.88671875" customWidth="1"/>
    <col min="10483" max="10483" width="3.44140625" customWidth="1"/>
    <col min="10484" max="10484" width="7" customWidth="1"/>
    <col min="10485" max="10485" width="9.88671875" customWidth="1"/>
    <col min="10486" max="10486" width="64.109375" customWidth="1"/>
    <col min="10487" max="10487" width="11.44140625" customWidth="1"/>
    <col min="10488" max="10488" width="12.88671875" customWidth="1"/>
    <col min="10489" max="10489" width="15.44140625" customWidth="1"/>
    <col min="10490" max="10490" width="19.44140625" customWidth="1"/>
    <col min="10491" max="10491" width="13.88671875" customWidth="1"/>
    <col min="10739" max="10739" width="3.44140625" customWidth="1"/>
    <col min="10740" max="10740" width="7" customWidth="1"/>
    <col min="10741" max="10741" width="9.88671875" customWidth="1"/>
    <col min="10742" max="10742" width="64.109375" customWidth="1"/>
    <col min="10743" max="10743" width="11.44140625" customWidth="1"/>
    <col min="10744" max="10744" width="12.88671875" customWidth="1"/>
    <col min="10745" max="10745" width="15.44140625" customWidth="1"/>
    <col min="10746" max="10746" width="19.44140625" customWidth="1"/>
    <col min="10747" max="10747" width="13.88671875" customWidth="1"/>
    <col min="10995" max="10995" width="3.44140625" customWidth="1"/>
    <col min="10996" max="10996" width="7" customWidth="1"/>
    <col min="10997" max="10997" width="9.88671875" customWidth="1"/>
    <col min="10998" max="10998" width="64.109375" customWidth="1"/>
    <col min="10999" max="10999" width="11.44140625" customWidth="1"/>
    <col min="11000" max="11000" width="12.88671875" customWidth="1"/>
    <col min="11001" max="11001" width="15.44140625" customWidth="1"/>
    <col min="11002" max="11002" width="19.44140625" customWidth="1"/>
    <col min="11003" max="11003" width="13.88671875" customWidth="1"/>
    <col min="11251" max="11251" width="3.44140625" customWidth="1"/>
    <col min="11252" max="11252" width="7" customWidth="1"/>
    <col min="11253" max="11253" width="9.88671875" customWidth="1"/>
    <col min="11254" max="11254" width="64.109375" customWidth="1"/>
    <col min="11255" max="11255" width="11.44140625" customWidth="1"/>
    <col min="11256" max="11256" width="12.88671875" customWidth="1"/>
    <col min="11257" max="11257" width="15.44140625" customWidth="1"/>
    <col min="11258" max="11258" width="19.44140625" customWidth="1"/>
    <col min="11259" max="11259" width="13.88671875" customWidth="1"/>
    <col min="11507" max="11507" width="3.44140625" customWidth="1"/>
    <col min="11508" max="11508" width="7" customWidth="1"/>
    <col min="11509" max="11509" width="9.88671875" customWidth="1"/>
    <col min="11510" max="11510" width="64.109375" customWidth="1"/>
    <col min="11511" max="11511" width="11.44140625" customWidth="1"/>
    <col min="11512" max="11512" width="12.88671875" customWidth="1"/>
    <col min="11513" max="11513" width="15.44140625" customWidth="1"/>
    <col min="11514" max="11514" width="19.44140625" customWidth="1"/>
    <col min="11515" max="11515" width="13.88671875" customWidth="1"/>
    <col min="11763" max="11763" width="3.44140625" customWidth="1"/>
    <col min="11764" max="11764" width="7" customWidth="1"/>
    <col min="11765" max="11765" width="9.88671875" customWidth="1"/>
    <col min="11766" max="11766" width="64.109375" customWidth="1"/>
    <col min="11767" max="11767" width="11.44140625" customWidth="1"/>
    <col min="11768" max="11768" width="12.88671875" customWidth="1"/>
    <col min="11769" max="11769" width="15.44140625" customWidth="1"/>
    <col min="11770" max="11770" width="19.44140625" customWidth="1"/>
    <col min="11771" max="11771" width="13.88671875" customWidth="1"/>
    <col min="12019" max="12019" width="3.44140625" customWidth="1"/>
    <col min="12020" max="12020" width="7" customWidth="1"/>
    <col min="12021" max="12021" width="9.88671875" customWidth="1"/>
    <col min="12022" max="12022" width="64.109375" customWidth="1"/>
    <col min="12023" max="12023" width="11.44140625" customWidth="1"/>
    <col min="12024" max="12024" width="12.88671875" customWidth="1"/>
    <col min="12025" max="12025" width="15.44140625" customWidth="1"/>
    <col min="12026" max="12026" width="19.44140625" customWidth="1"/>
    <col min="12027" max="12027" width="13.88671875" customWidth="1"/>
    <col min="12275" max="12275" width="3.44140625" customWidth="1"/>
    <col min="12276" max="12276" width="7" customWidth="1"/>
    <col min="12277" max="12277" width="9.88671875" customWidth="1"/>
    <col min="12278" max="12278" width="64.109375" customWidth="1"/>
    <col min="12279" max="12279" width="11.44140625" customWidth="1"/>
    <col min="12280" max="12280" width="12.88671875" customWidth="1"/>
    <col min="12281" max="12281" width="15.44140625" customWidth="1"/>
    <col min="12282" max="12282" width="19.44140625" customWidth="1"/>
    <col min="12283" max="12283" width="13.88671875" customWidth="1"/>
    <col min="12531" max="12531" width="3.44140625" customWidth="1"/>
    <col min="12532" max="12532" width="7" customWidth="1"/>
    <col min="12533" max="12533" width="9.88671875" customWidth="1"/>
    <col min="12534" max="12534" width="64.109375" customWidth="1"/>
    <col min="12535" max="12535" width="11.44140625" customWidth="1"/>
    <col min="12536" max="12536" width="12.88671875" customWidth="1"/>
    <col min="12537" max="12537" width="15.44140625" customWidth="1"/>
    <col min="12538" max="12538" width="19.44140625" customWidth="1"/>
    <col min="12539" max="12539" width="13.88671875" customWidth="1"/>
    <col min="12787" max="12787" width="3.44140625" customWidth="1"/>
    <col min="12788" max="12788" width="7" customWidth="1"/>
    <col min="12789" max="12789" width="9.88671875" customWidth="1"/>
    <col min="12790" max="12790" width="64.109375" customWidth="1"/>
    <col min="12791" max="12791" width="11.44140625" customWidth="1"/>
    <col min="12792" max="12792" width="12.88671875" customWidth="1"/>
    <col min="12793" max="12793" width="15.44140625" customWidth="1"/>
    <col min="12794" max="12794" width="19.44140625" customWidth="1"/>
    <col min="12795" max="12795" width="13.88671875" customWidth="1"/>
    <col min="13043" max="13043" width="3.44140625" customWidth="1"/>
    <col min="13044" max="13044" width="7" customWidth="1"/>
    <col min="13045" max="13045" width="9.88671875" customWidth="1"/>
    <col min="13046" max="13046" width="64.109375" customWidth="1"/>
    <col min="13047" max="13047" width="11.44140625" customWidth="1"/>
    <col min="13048" max="13048" width="12.88671875" customWidth="1"/>
    <col min="13049" max="13049" width="15.44140625" customWidth="1"/>
    <col min="13050" max="13050" width="19.44140625" customWidth="1"/>
    <col min="13051" max="13051" width="13.88671875" customWidth="1"/>
    <col min="13299" max="13299" width="3.44140625" customWidth="1"/>
    <col min="13300" max="13300" width="7" customWidth="1"/>
    <col min="13301" max="13301" width="9.88671875" customWidth="1"/>
    <col min="13302" max="13302" width="64.109375" customWidth="1"/>
    <col min="13303" max="13303" width="11.44140625" customWidth="1"/>
    <col min="13304" max="13304" width="12.88671875" customWidth="1"/>
    <col min="13305" max="13305" width="15.44140625" customWidth="1"/>
    <col min="13306" max="13306" width="19.44140625" customWidth="1"/>
    <col min="13307" max="13307" width="13.88671875" customWidth="1"/>
    <col min="13555" max="13555" width="3.44140625" customWidth="1"/>
    <col min="13556" max="13556" width="7" customWidth="1"/>
    <col min="13557" max="13557" width="9.88671875" customWidth="1"/>
    <col min="13558" max="13558" width="64.109375" customWidth="1"/>
    <col min="13559" max="13559" width="11.44140625" customWidth="1"/>
    <col min="13560" max="13560" width="12.88671875" customWidth="1"/>
    <col min="13561" max="13561" width="15.44140625" customWidth="1"/>
    <col min="13562" max="13562" width="19.44140625" customWidth="1"/>
    <col min="13563" max="13563" width="13.88671875" customWidth="1"/>
    <col min="13811" max="13811" width="3.44140625" customWidth="1"/>
    <col min="13812" max="13812" width="7" customWidth="1"/>
    <col min="13813" max="13813" width="9.88671875" customWidth="1"/>
    <col min="13814" max="13814" width="64.109375" customWidth="1"/>
    <col min="13815" max="13815" width="11.44140625" customWidth="1"/>
    <col min="13816" max="13816" width="12.88671875" customWidth="1"/>
    <col min="13817" max="13817" width="15.44140625" customWidth="1"/>
    <col min="13818" max="13818" width="19.44140625" customWidth="1"/>
    <col min="13819" max="13819" width="13.88671875" customWidth="1"/>
    <col min="14067" max="14067" width="3.44140625" customWidth="1"/>
    <col min="14068" max="14068" width="7" customWidth="1"/>
    <col min="14069" max="14069" width="9.88671875" customWidth="1"/>
    <col min="14070" max="14070" width="64.109375" customWidth="1"/>
    <col min="14071" max="14071" width="11.44140625" customWidth="1"/>
    <col min="14072" max="14072" width="12.88671875" customWidth="1"/>
    <col min="14073" max="14073" width="15.44140625" customWidth="1"/>
    <col min="14074" max="14074" width="19.44140625" customWidth="1"/>
    <col min="14075" max="14075" width="13.88671875" customWidth="1"/>
    <col min="14323" max="14323" width="3.44140625" customWidth="1"/>
    <col min="14324" max="14324" width="7" customWidth="1"/>
    <col min="14325" max="14325" width="9.88671875" customWidth="1"/>
    <col min="14326" max="14326" width="64.109375" customWidth="1"/>
    <col min="14327" max="14327" width="11.44140625" customWidth="1"/>
    <col min="14328" max="14328" width="12.88671875" customWidth="1"/>
    <col min="14329" max="14329" width="15.44140625" customWidth="1"/>
    <col min="14330" max="14330" width="19.44140625" customWidth="1"/>
    <col min="14331" max="14331" width="13.88671875" customWidth="1"/>
    <col min="14579" max="14579" width="3.44140625" customWidth="1"/>
    <col min="14580" max="14580" width="7" customWidth="1"/>
    <col min="14581" max="14581" width="9.88671875" customWidth="1"/>
    <col min="14582" max="14582" width="64.109375" customWidth="1"/>
    <col min="14583" max="14583" width="11.44140625" customWidth="1"/>
    <col min="14584" max="14584" width="12.88671875" customWidth="1"/>
    <col min="14585" max="14585" width="15.44140625" customWidth="1"/>
    <col min="14586" max="14586" width="19.44140625" customWidth="1"/>
    <col min="14587" max="14587" width="13.88671875" customWidth="1"/>
    <col min="14835" max="14835" width="3.44140625" customWidth="1"/>
    <col min="14836" max="14836" width="7" customWidth="1"/>
    <col min="14837" max="14837" width="9.88671875" customWidth="1"/>
    <col min="14838" max="14838" width="64.109375" customWidth="1"/>
    <col min="14839" max="14839" width="11.44140625" customWidth="1"/>
    <col min="14840" max="14840" width="12.88671875" customWidth="1"/>
    <col min="14841" max="14841" width="15.44140625" customWidth="1"/>
    <col min="14842" max="14842" width="19.44140625" customWidth="1"/>
    <col min="14843" max="14843" width="13.88671875" customWidth="1"/>
    <col min="15091" max="15091" width="3.44140625" customWidth="1"/>
    <col min="15092" max="15092" width="7" customWidth="1"/>
    <col min="15093" max="15093" width="9.88671875" customWidth="1"/>
    <col min="15094" max="15094" width="64.109375" customWidth="1"/>
    <col min="15095" max="15095" width="11.44140625" customWidth="1"/>
    <col min="15096" max="15096" width="12.88671875" customWidth="1"/>
    <col min="15097" max="15097" width="15.44140625" customWidth="1"/>
    <col min="15098" max="15098" width="19.44140625" customWidth="1"/>
    <col min="15099" max="15099" width="13.88671875" customWidth="1"/>
    <col min="15347" max="15347" width="3.44140625" customWidth="1"/>
    <col min="15348" max="15348" width="7" customWidth="1"/>
    <col min="15349" max="15349" width="9.88671875" customWidth="1"/>
    <col min="15350" max="15350" width="64.109375" customWidth="1"/>
    <col min="15351" max="15351" width="11.44140625" customWidth="1"/>
    <col min="15352" max="15352" width="12.88671875" customWidth="1"/>
    <col min="15353" max="15353" width="15.44140625" customWidth="1"/>
    <col min="15354" max="15354" width="19.44140625" customWidth="1"/>
    <col min="15355" max="15355" width="13.88671875" customWidth="1"/>
    <col min="15603" max="15603" width="3.44140625" customWidth="1"/>
    <col min="15604" max="15604" width="7" customWidth="1"/>
    <col min="15605" max="15605" width="9.88671875" customWidth="1"/>
    <col min="15606" max="15606" width="64.109375" customWidth="1"/>
    <col min="15607" max="15607" width="11.44140625" customWidth="1"/>
    <col min="15608" max="15608" width="12.88671875" customWidth="1"/>
    <col min="15609" max="15609" width="15.44140625" customWidth="1"/>
    <col min="15610" max="15610" width="19.44140625" customWidth="1"/>
    <col min="15611" max="15611" width="13.88671875" customWidth="1"/>
    <col min="15859" max="15859" width="3.44140625" customWidth="1"/>
    <col min="15860" max="15860" width="7" customWidth="1"/>
    <col min="15861" max="15861" width="9.88671875" customWidth="1"/>
    <col min="15862" max="15862" width="64.109375" customWidth="1"/>
    <col min="15863" max="15863" width="11.44140625" customWidth="1"/>
    <col min="15864" max="15864" width="12.88671875" customWidth="1"/>
    <col min="15865" max="15865" width="15.44140625" customWidth="1"/>
    <col min="15866" max="15866" width="19.44140625" customWidth="1"/>
    <col min="15867" max="15867" width="13.88671875" customWidth="1"/>
    <col min="16115" max="16115" width="3.44140625" customWidth="1"/>
    <col min="16116" max="16116" width="7" customWidth="1"/>
    <col min="16117" max="16117" width="9.88671875" customWidth="1"/>
    <col min="16118" max="16118" width="64.109375" customWidth="1"/>
    <col min="16119" max="16119" width="11.44140625" customWidth="1"/>
    <col min="16120" max="16120" width="12.88671875" customWidth="1"/>
    <col min="16121" max="16121" width="15.44140625" customWidth="1"/>
    <col min="16122" max="16122" width="19.44140625" customWidth="1"/>
    <col min="16123" max="16123" width="13.88671875" customWidth="1"/>
  </cols>
  <sheetData>
    <row r="1" spans="1:30" ht="94.5" customHeight="1" thickBot="1" x14ac:dyDescent="0.45">
      <c r="B1" s="2000" t="s">
        <v>439</v>
      </c>
      <c r="C1" s="2001"/>
      <c r="D1" s="2001"/>
      <c r="E1" s="2001"/>
      <c r="F1" s="2001"/>
      <c r="G1" s="2001"/>
      <c r="H1" s="2002"/>
    </row>
    <row r="2" spans="1:30" ht="24.9" customHeight="1" thickBot="1" x14ac:dyDescent="0.45">
      <c r="B2" s="2003" t="s">
        <v>0</v>
      </c>
      <c r="C2" s="2004"/>
      <c r="D2" s="2004"/>
      <c r="E2" s="2004"/>
      <c r="F2" s="2004"/>
      <c r="G2" s="2004"/>
      <c r="H2" s="2005"/>
    </row>
    <row r="3" spans="1:30" s="501" customFormat="1" ht="24.9" customHeight="1" thickBot="1" x14ac:dyDescent="0.55000000000000004">
      <c r="A3" s="499"/>
      <c r="B3" s="2003" t="s">
        <v>351</v>
      </c>
      <c r="C3" s="2004"/>
      <c r="D3" s="2004"/>
      <c r="E3" s="2004"/>
      <c r="F3" s="2004"/>
      <c r="G3" s="2004"/>
      <c r="H3" s="2006"/>
      <c r="I3" s="500"/>
      <c r="J3" s="500"/>
      <c r="K3" s="500"/>
      <c r="L3" s="500"/>
      <c r="M3" s="500"/>
      <c r="N3" s="500"/>
      <c r="O3" s="500"/>
      <c r="P3" s="500"/>
      <c r="Q3" s="500"/>
      <c r="R3" s="500"/>
      <c r="S3" s="500"/>
      <c r="T3" s="500"/>
      <c r="U3" s="500"/>
      <c r="V3" s="500"/>
      <c r="W3" s="500"/>
      <c r="X3" s="500"/>
      <c r="Y3" s="500"/>
      <c r="Z3" s="500"/>
      <c r="AA3" s="500"/>
      <c r="AB3" s="500"/>
      <c r="AC3" s="500"/>
      <c r="AD3" s="500"/>
    </row>
    <row r="4" spans="1:30" ht="24.9" customHeight="1" thickBot="1" x14ac:dyDescent="0.45">
      <c r="B4" s="178"/>
      <c r="C4" s="179"/>
      <c r="D4" s="1831" t="s">
        <v>1</v>
      </c>
      <c r="E4" s="1831"/>
      <c r="F4" s="1831"/>
      <c r="G4" s="1831"/>
      <c r="H4" s="1832"/>
    </row>
    <row r="5" spans="1:30" ht="53.25" customHeight="1" x14ac:dyDescent="0.4">
      <c r="A5" s="180"/>
      <c r="B5" s="12"/>
      <c r="C5" s="145" t="s">
        <v>2</v>
      </c>
      <c r="D5" s="1833" t="s">
        <v>3</v>
      </c>
      <c r="E5" s="1834"/>
      <c r="F5" s="1834"/>
      <c r="G5" s="1834"/>
      <c r="H5" s="1835"/>
    </row>
    <row r="6" spans="1:30" ht="131.25" customHeight="1" x14ac:dyDescent="0.4">
      <c r="A6" s="180"/>
      <c r="B6" s="13"/>
      <c r="C6" s="181" t="s">
        <v>4</v>
      </c>
      <c r="D6" s="1818" t="s">
        <v>5</v>
      </c>
      <c r="E6" s="1818"/>
      <c r="F6" s="1818"/>
      <c r="G6" s="1818"/>
      <c r="H6" s="1819"/>
    </row>
    <row r="7" spans="1:30" ht="98.25" customHeight="1" x14ac:dyDescent="0.4">
      <c r="A7" s="180"/>
      <c r="B7" s="29"/>
      <c r="C7" s="181" t="s">
        <v>6</v>
      </c>
      <c r="D7" s="1818" t="s">
        <v>7</v>
      </c>
      <c r="E7" s="1818"/>
      <c r="F7" s="1818"/>
      <c r="G7" s="1818"/>
      <c r="H7" s="1819"/>
    </row>
    <row r="8" spans="1:30" ht="95.25" customHeight="1" x14ac:dyDescent="0.4">
      <c r="A8" s="180"/>
      <c r="B8" s="29"/>
      <c r="C8" s="181" t="s">
        <v>8</v>
      </c>
      <c r="D8" s="1818" t="s">
        <v>70</v>
      </c>
      <c r="E8" s="1818"/>
      <c r="F8" s="1818"/>
      <c r="G8" s="1818"/>
      <c r="H8" s="1819"/>
    </row>
    <row r="9" spans="1:30" ht="161.25" customHeight="1" x14ac:dyDescent="0.4">
      <c r="A9" s="180"/>
      <c r="B9" s="29"/>
      <c r="C9" s="181" t="s">
        <v>9</v>
      </c>
      <c r="D9" s="1818" t="s">
        <v>56</v>
      </c>
      <c r="E9" s="1818"/>
      <c r="F9" s="1818"/>
      <c r="G9" s="1818"/>
      <c r="H9" s="1819"/>
    </row>
    <row r="10" spans="1:30" ht="80.25" customHeight="1" x14ac:dyDescent="0.4">
      <c r="A10" s="180"/>
      <c r="B10" s="29"/>
      <c r="C10" s="181" t="s">
        <v>10</v>
      </c>
      <c r="D10" s="1818" t="s">
        <v>57</v>
      </c>
      <c r="E10" s="1818"/>
      <c r="F10" s="1818"/>
      <c r="G10" s="1818"/>
      <c r="H10" s="1819"/>
    </row>
    <row r="11" spans="1:30" ht="63.75" customHeight="1" x14ac:dyDescent="0.4">
      <c r="A11" s="180"/>
      <c r="B11" s="29"/>
      <c r="C11" s="181" t="s">
        <v>11</v>
      </c>
      <c r="D11" s="1818" t="s">
        <v>12</v>
      </c>
      <c r="E11" s="1818"/>
      <c r="F11" s="1818"/>
      <c r="G11" s="1818"/>
      <c r="H11" s="1819"/>
    </row>
    <row r="12" spans="1:30" ht="133.5" customHeight="1" x14ac:dyDescent="0.4">
      <c r="A12" s="180"/>
      <c r="B12" s="29"/>
      <c r="C12" s="181" t="s">
        <v>13</v>
      </c>
      <c r="D12" s="1818" t="s">
        <v>219</v>
      </c>
      <c r="E12" s="1818"/>
      <c r="F12" s="1818"/>
      <c r="G12" s="1818"/>
      <c r="H12" s="1819"/>
    </row>
    <row r="13" spans="1:30" ht="62.25" customHeight="1" x14ac:dyDescent="0.4">
      <c r="A13" s="180"/>
      <c r="B13" s="29"/>
      <c r="C13" s="182" t="s">
        <v>14</v>
      </c>
      <c r="D13" s="1818" t="s">
        <v>15</v>
      </c>
      <c r="E13" s="1818"/>
      <c r="F13" s="1818"/>
      <c r="G13" s="1818"/>
      <c r="H13" s="1819"/>
    </row>
    <row r="14" spans="1:30" ht="111" customHeight="1" x14ac:dyDescent="0.4">
      <c r="A14" s="180"/>
      <c r="B14" s="29"/>
      <c r="C14" s="181" t="s">
        <v>16</v>
      </c>
      <c r="D14" s="1818" t="s">
        <v>286</v>
      </c>
      <c r="E14" s="1818"/>
      <c r="F14" s="1818"/>
      <c r="G14" s="1818"/>
      <c r="H14" s="1819"/>
    </row>
    <row r="15" spans="1:30" ht="194.25" customHeight="1" x14ac:dyDescent="0.4">
      <c r="A15" s="180"/>
      <c r="B15" s="29"/>
      <c r="C15" s="181" t="s">
        <v>17</v>
      </c>
      <c r="D15" s="1820" t="s">
        <v>823</v>
      </c>
      <c r="E15" s="1820"/>
      <c r="F15" s="1820"/>
      <c r="G15" s="1820"/>
      <c r="H15" s="1821"/>
      <c r="P15"/>
      <c r="Q15"/>
      <c r="R15"/>
      <c r="S15"/>
      <c r="T15"/>
      <c r="U15"/>
      <c r="V15"/>
      <c r="W15"/>
      <c r="X15"/>
      <c r="Y15"/>
      <c r="Z15"/>
      <c r="AA15"/>
      <c r="AB15"/>
      <c r="AC15"/>
      <c r="AD15"/>
    </row>
    <row r="16" spans="1:30" ht="156" customHeight="1" x14ac:dyDescent="0.4">
      <c r="A16" s="180"/>
      <c r="B16" s="29"/>
      <c r="C16" s="181" t="s">
        <v>19</v>
      </c>
      <c r="D16" s="1818" t="s">
        <v>20</v>
      </c>
      <c r="E16" s="1818"/>
      <c r="F16" s="1818"/>
      <c r="G16" s="1818"/>
      <c r="H16" s="1819"/>
    </row>
    <row r="17" spans="1:30" ht="93" customHeight="1" x14ac:dyDescent="0.4">
      <c r="A17" s="180"/>
      <c r="B17" s="29"/>
      <c r="C17" s="181" t="s">
        <v>21</v>
      </c>
      <c r="D17" s="1818" t="s">
        <v>22</v>
      </c>
      <c r="E17" s="1818"/>
      <c r="F17" s="1818"/>
      <c r="G17" s="1818"/>
      <c r="H17" s="1819"/>
    </row>
    <row r="18" spans="1:30" ht="89.25" customHeight="1" x14ac:dyDescent="0.4">
      <c r="A18" s="180"/>
      <c r="B18" s="29"/>
      <c r="C18" s="181" t="s">
        <v>23</v>
      </c>
      <c r="D18" s="1818" t="s">
        <v>81</v>
      </c>
      <c r="E18" s="1818"/>
      <c r="F18" s="1818"/>
      <c r="G18" s="1818"/>
      <c r="H18" s="1819"/>
    </row>
    <row r="19" spans="1:30" ht="81.75" customHeight="1" thickBot="1" x14ac:dyDescent="0.45">
      <c r="A19" s="180"/>
      <c r="B19" s="14"/>
      <c r="C19" s="183" t="s">
        <v>24</v>
      </c>
      <c r="D19" s="1804" t="s">
        <v>71</v>
      </c>
      <c r="E19" s="1804"/>
      <c r="F19" s="1804"/>
      <c r="G19" s="1804"/>
      <c r="H19" s="1805"/>
    </row>
    <row r="20" spans="1:30" ht="17.399999999999999" thickBot="1" x14ac:dyDescent="0.45">
      <c r="B20" s="15"/>
      <c r="C20" s="15"/>
      <c r="D20" s="15"/>
      <c r="E20" s="15"/>
      <c r="F20" s="91"/>
      <c r="G20" s="15"/>
      <c r="H20" s="1220"/>
    </row>
    <row r="21" spans="1:30" ht="57.6" x14ac:dyDescent="0.4">
      <c r="B21" s="12" t="s">
        <v>25</v>
      </c>
      <c r="C21" s="16" t="s">
        <v>220</v>
      </c>
      <c r="D21" s="16" t="s">
        <v>26</v>
      </c>
      <c r="E21" s="16" t="s">
        <v>27</v>
      </c>
      <c r="F21" s="92" t="s">
        <v>28</v>
      </c>
      <c r="G21" s="184" t="s">
        <v>29</v>
      </c>
      <c r="H21" s="17" t="s">
        <v>30</v>
      </c>
    </row>
    <row r="22" spans="1:30" ht="19.8" thickBot="1" x14ac:dyDescent="0.45">
      <c r="B22" s="185">
        <v>1</v>
      </c>
      <c r="C22" s="186">
        <v>2</v>
      </c>
      <c r="D22" s="186">
        <v>3</v>
      </c>
      <c r="E22" s="186">
        <v>4</v>
      </c>
      <c r="F22" s="186">
        <v>5</v>
      </c>
      <c r="G22" s="187">
        <v>6</v>
      </c>
      <c r="H22" s="1221">
        <v>7</v>
      </c>
    </row>
    <row r="23" spans="1:30" ht="24.9" customHeight="1" thickBot="1" x14ac:dyDescent="0.5">
      <c r="B23" s="502"/>
      <c r="C23" s="503"/>
      <c r="D23" s="430" t="s">
        <v>31</v>
      </c>
      <c r="E23" s="504"/>
      <c r="F23" s="504"/>
      <c r="G23" s="505"/>
      <c r="H23" s="1222"/>
    </row>
    <row r="24" spans="1:30" ht="24.9" customHeight="1" x14ac:dyDescent="0.45">
      <c r="B24" s="138">
        <v>1</v>
      </c>
      <c r="C24" s="194" t="s">
        <v>61</v>
      </c>
      <c r="D24" s="506" t="s">
        <v>32</v>
      </c>
      <c r="E24" s="145" t="s">
        <v>33</v>
      </c>
      <c r="F24" s="115">
        <v>1</v>
      </c>
      <c r="G24" s="197"/>
      <c r="H24" s="18">
        <f t="shared" ref="H24:H29" si="0">F24*G24</f>
        <v>0</v>
      </c>
    </row>
    <row r="25" spans="1:30" ht="42.75" customHeight="1" x14ac:dyDescent="0.45">
      <c r="B25" s="27">
        <v>2</v>
      </c>
      <c r="C25" s="392" t="s">
        <v>51</v>
      </c>
      <c r="D25" s="418" t="s">
        <v>34</v>
      </c>
      <c r="E25" s="28" t="s">
        <v>33</v>
      </c>
      <c r="F25" s="94">
        <v>1</v>
      </c>
      <c r="G25" s="157"/>
      <c r="H25" s="20">
        <f t="shared" si="0"/>
        <v>0</v>
      </c>
    </row>
    <row r="26" spans="1:30" ht="24.9" customHeight="1" x14ac:dyDescent="0.45">
      <c r="B26" s="27">
        <v>3</v>
      </c>
      <c r="C26" s="156" t="s">
        <v>62</v>
      </c>
      <c r="D26" s="418" t="s">
        <v>35</v>
      </c>
      <c r="E26" s="28" t="s">
        <v>33</v>
      </c>
      <c r="F26" s="94">
        <v>1</v>
      </c>
      <c r="G26" s="157"/>
      <c r="H26" s="20">
        <f t="shared" si="0"/>
        <v>0</v>
      </c>
    </row>
    <row r="27" spans="1:30" ht="49.5" customHeight="1" x14ac:dyDescent="0.45">
      <c r="B27" s="27">
        <v>4</v>
      </c>
      <c r="C27" s="156" t="s">
        <v>63</v>
      </c>
      <c r="D27" s="418" t="s">
        <v>53</v>
      </c>
      <c r="E27" s="28" t="s">
        <v>33</v>
      </c>
      <c r="F27" s="94">
        <v>1</v>
      </c>
      <c r="G27" s="157"/>
      <c r="H27" s="20">
        <f t="shared" si="0"/>
        <v>0</v>
      </c>
    </row>
    <row r="28" spans="1:30" ht="68.25" customHeight="1" x14ac:dyDescent="0.45">
      <c r="B28" s="27">
        <v>5</v>
      </c>
      <c r="C28" s="156" t="s">
        <v>64</v>
      </c>
      <c r="D28" s="418" t="s">
        <v>55</v>
      </c>
      <c r="E28" s="28" t="s">
        <v>33</v>
      </c>
      <c r="F28" s="94">
        <v>1</v>
      </c>
      <c r="G28" s="157"/>
      <c r="H28" s="20">
        <f t="shared" si="0"/>
        <v>0</v>
      </c>
    </row>
    <row r="29" spans="1:30" ht="67.5" customHeight="1" thickBot="1" x14ac:dyDescent="0.5">
      <c r="B29" s="45">
        <v>6</v>
      </c>
      <c r="C29" s="183">
        <v>1.9</v>
      </c>
      <c r="D29" s="507" t="s">
        <v>288</v>
      </c>
      <c r="E29" s="47" t="s">
        <v>33</v>
      </c>
      <c r="F29" s="95">
        <v>1</v>
      </c>
      <c r="G29" s="200"/>
      <c r="H29" s="48">
        <f t="shared" si="0"/>
        <v>0</v>
      </c>
    </row>
    <row r="30" spans="1:30" ht="24.9" customHeight="1" thickBot="1" x14ac:dyDescent="0.45">
      <c r="B30" s="49"/>
      <c r="C30" s="201"/>
      <c r="D30" s="201"/>
      <c r="E30" s="1949" t="s">
        <v>289</v>
      </c>
      <c r="F30" s="1949"/>
      <c r="G30" s="1950"/>
      <c r="H30" s="50">
        <f>SUM(H24:H29)</f>
        <v>0</v>
      </c>
    </row>
    <row r="31" spans="1:30" s="3" customFormat="1" ht="24.9" customHeight="1" thickBot="1" x14ac:dyDescent="0.5">
      <c r="A31" s="2"/>
      <c r="B31" s="502"/>
      <c r="C31" s="503"/>
      <c r="D31" s="430" t="s">
        <v>36</v>
      </c>
      <c r="E31" s="504"/>
      <c r="F31" s="504"/>
      <c r="G31" s="505"/>
      <c r="H31" s="1222"/>
      <c r="I31" s="2"/>
      <c r="J31" s="2"/>
      <c r="K31" s="2"/>
      <c r="L31" s="2"/>
      <c r="M31" s="2"/>
      <c r="N31" s="2"/>
      <c r="O31" s="2"/>
      <c r="P31" s="2"/>
      <c r="Q31" s="2"/>
      <c r="R31" s="2"/>
      <c r="S31" s="2"/>
      <c r="T31" s="2"/>
      <c r="U31" s="2"/>
      <c r="V31" s="2"/>
      <c r="W31" s="2"/>
      <c r="X31" s="2"/>
      <c r="Y31" s="2"/>
      <c r="Z31" s="2"/>
      <c r="AA31" s="2"/>
      <c r="AB31" s="2"/>
      <c r="AC31" s="2"/>
      <c r="AD31" s="2"/>
    </row>
    <row r="32" spans="1:30" s="3" customFormat="1" ht="29.25" customHeight="1" x14ac:dyDescent="0.45">
      <c r="A32" s="2"/>
      <c r="B32" s="138">
        <v>7</v>
      </c>
      <c r="C32" s="194" t="s">
        <v>352</v>
      </c>
      <c r="D32" s="202" t="s">
        <v>86</v>
      </c>
      <c r="E32" s="122" t="s">
        <v>37</v>
      </c>
      <c r="F32" s="428">
        <v>0.16200000000000001</v>
      </c>
      <c r="G32" s="197"/>
      <c r="H32" s="18">
        <f>F32*G32</f>
        <v>0</v>
      </c>
      <c r="I32" s="2"/>
      <c r="J32" s="2"/>
      <c r="K32" s="2"/>
      <c r="L32" s="2"/>
      <c r="M32" s="2"/>
      <c r="N32" s="2"/>
      <c r="O32" s="2"/>
      <c r="P32" s="2"/>
      <c r="Q32" s="2"/>
      <c r="R32" s="2"/>
      <c r="S32" s="2"/>
      <c r="T32" s="2"/>
      <c r="U32" s="2"/>
      <c r="V32" s="2"/>
      <c r="W32" s="2"/>
      <c r="X32" s="2"/>
      <c r="Y32" s="2"/>
      <c r="Z32" s="2"/>
      <c r="AA32" s="2"/>
      <c r="AB32" s="2"/>
      <c r="AC32" s="2"/>
      <c r="AD32" s="2"/>
    </row>
    <row r="33" spans="1:30" s="3" customFormat="1" ht="29.25" customHeight="1" thickBot="1" x14ac:dyDescent="0.5">
      <c r="A33" s="2"/>
      <c r="B33" s="508">
        <v>8</v>
      </c>
      <c r="C33" s="509" t="s">
        <v>65</v>
      </c>
      <c r="D33" s="510" t="s">
        <v>353</v>
      </c>
      <c r="E33" s="261" t="s">
        <v>38</v>
      </c>
      <c r="F33" s="224">
        <v>25</v>
      </c>
      <c r="G33" s="225"/>
      <c r="H33" s="39">
        <f t="shared" ref="H33" si="1">F33*G33</f>
        <v>0</v>
      </c>
      <c r="I33" s="2"/>
      <c r="J33" s="2"/>
      <c r="K33" s="2"/>
      <c r="L33" s="2"/>
      <c r="M33" s="2"/>
      <c r="N33" s="2"/>
      <c r="O33" s="2"/>
      <c r="P33" s="2"/>
      <c r="Q33" s="2"/>
      <c r="R33" s="2"/>
      <c r="S33" s="2"/>
      <c r="T33" s="2"/>
      <c r="U33" s="2"/>
      <c r="V33" s="2"/>
      <c r="W33" s="2"/>
      <c r="X33" s="2"/>
      <c r="Y33" s="2"/>
      <c r="Z33" s="2"/>
      <c r="AA33" s="2"/>
      <c r="AB33" s="2"/>
      <c r="AC33" s="2"/>
      <c r="AD33" s="2"/>
    </row>
    <row r="34" spans="1:30" s="3" customFormat="1" ht="24.9" customHeight="1" thickBot="1" x14ac:dyDescent="0.5">
      <c r="A34" s="2"/>
      <c r="B34" s="1811" t="s">
        <v>354</v>
      </c>
      <c r="C34" s="1812"/>
      <c r="D34" s="1812"/>
      <c r="E34" s="1812"/>
      <c r="F34" s="1812"/>
      <c r="G34" s="1813"/>
      <c r="H34" s="152">
        <f>SUM(H32:H33)</f>
        <v>0</v>
      </c>
      <c r="I34" s="2"/>
      <c r="J34" s="2"/>
      <c r="K34" s="2"/>
      <c r="L34" s="2"/>
      <c r="M34" s="2"/>
      <c r="N34" s="2"/>
      <c r="O34" s="2"/>
      <c r="P34" s="2"/>
      <c r="Q34" s="2"/>
      <c r="R34" s="2"/>
      <c r="S34" s="2"/>
      <c r="T34" s="2"/>
      <c r="U34" s="2"/>
      <c r="V34" s="2"/>
      <c r="W34" s="2"/>
      <c r="X34" s="2"/>
      <c r="Y34" s="2"/>
      <c r="Z34" s="2"/>
      <c r="AA34" s="2"/>
      <c r="AB34" s="2"/>
      <c r="AC34" s="2"/>
      <c r="AD34" s="2"/>
    </row>
    <row r="35" spans="1:30" s="3" customFormat="1" ht="24.9" customHeight="1" thickBot="1" x14ac:dyDescent="0.5">
      <c r="A35" s="2"/>
      <c r="B35" s="502"/>
      <c r="C35" s="503"/>
      <c r="D35" s="430" t="s">
        <v>89</v>
      </c>
      <c r="E35" s="504"/>
      <c r="F35" s="504"/>
      <c r="G35" s="505"/>
      <c r="H35" s="1222"/>
      <c r="I35" s="2"/>
      <c r="J35" s="2"/>
      <c r="K35" s="2"/>
      <c r="L35" s="2"/>
      <c r="M35" s="2"/>
      <c r="N35" s="2"/>
      <c r="O35" s="2"/>
      <c r="P35" s="2"/>
      <c r="Q35" s="2"/>
      <c r="R35" s="2"/>
      <c r="S35" s="2"/>
      <c r="T35" s="2"/>
      <c r="U35" s="2"/>
      <c r="V35" s="2"/>
      <c r="W35" s="2"/>
      <c r="X35" s="2"/>
      <c r="Y35" s="2"/>
      <c r="Z35" s="2"/>
      <c r="AA35" s="2"/>
      <c r="AB35" s="2"/>
      <c r="AC35" s="2"/>
      <c r="AD35" s="2"/>
    </row>
    <row r="36" spans="1:30" s="3" customFormat="1" ht="45.75" customHeight="1" x14ac:dyDescent="0.45">
      <c r="A36" s="2"/>
      <c r="B36" s="138">
        <v>9</v>
      </c>
      <c r="C36" s="194" t="s">
        <v>355</v>
      </c>
      <c r="D36" s="397" t="s">
        <v>356</v>
      </c>
      <c r="E36" s="398" t="s">
        <v>40</v>
      </c>
      <c r="F36" s="428">
        <f>761*0.2</f>
        <v>152.20000000000002</v>
      </c>
      <c r="G36" s="197"/>
      <c r="H36" s="18">
        <f>F36*G36</f>
        <v>0</v>
      </c>
      <c r="I36" s="2"/>
      <c r="J36" s="2"/>
      <c r="K36" s="2"/>
      <c r="L36" s="2"/>
      <c r="M36" s="2"/>
      <c r="N36" s="2"/>
      <c r="O36" s="2"/>
      <c r="P36" s="2"/>
      <c r="Q36" s="2"/>
      <c r="R36" s="2"/>
      <c r="S36" s="2"/>
      <c r="T36" s="2"/>
      <c r="U36" s="2"/>
      <c r="V36" s="2"/>
      <c r="W36" s="2"/>
      <c r="X36" s="2"/>
      <c r="Y36" s="2"/>
      <c r="Z36" s="2"/>
      <c r="AA36" s="2"/>
      <c r="AB36" s="2"/>
      <c r="AC36" s="2"/>
      <c r="AD36" s="2"/>
    </row>
    <row r="37" spans="1:30" s="8" customFormat="1" ht="48" customHeight="1" x14ac:dyDescent="0.45">
      <c r="A37" s="7"/>
      <c r="B37" s="27">
        <v>10</v>
      </c>
      <c r="C37" s="156" t="s">
        <v>66</v>
      </c>
      <c r="D37" s="399" t="s">
        <v>357</v>
      </c>
      <c r="E37" s="400" t="s">
        <v>40</v>
      </c>
      <c r="F37" s="158">
        <f>761*0.8</f>
        <v>608.80000000000007</v>
      </c>
      <c r="G37" s="157"/>
      <c r="H37" s="20">
        <f>F37*G37</f>
        <v>0</v>
      </c>
      <c r="I37" s="7"/>
      <c r="J37" s="7"/>
      <c r="K37" s="174"/>
      <c r="L37" s="7"/>
      <c r="M37" s="7"/>
      <c r="N37" s="7"/>
      <c r="O37" s="7"/>
      <c r="P37" s="7"/>
      <c r="Q37" s="7"/>
      <c r="R37" s="7"/>
      <c r="S37" s="7"/>
      <c r="T37" s="7"/>
      <c r="U37" s="7"/>
      <c r="V37" s="7"/>
      <c r="W37" s="7"/>
      <c r="X37" s="7"/>
      <c r="Y37" s="7"/>
      <c r="Z37" s="7"/>
      <c r="AA37" s="7"/>
      <c r="AB37" s="7"/>
      <c r="AC37" s="7"/>
      <c r="AD37" s="7"/>
    </row>
    <row r="38" spans="1:30" s="8" customFormat="1" ht="31.5" customHeight="1" x14ac:dyDescent="0.45">
      <c r="A38" s="7"/>
      <c r="B38" s="27">
        <v>11</v>
      </c>
      <c r="C38" s="156" t="s">
        <v>163</v>
      </c>
      <c r="D38" s="399" t="s">
        <v>164</v>
      </c>
      <c r="E38" s="400" t="s">
        <v>39</v>
      </c>
      <c r="F38" s="158">
        <v>1620</v>
      </c>
      <c r="G38" s="157"/>
      <c r="H38" s="20">
        <f>F38*G38</f>
        <v>0</v>
      </c>
      <c r="I38" s="7"/>
      <c r="J38" s="7"/>
      <c r="K38" s="7"/>
      <c r="L38" s="7"/>
      <c r="M38" s="7"/>
      <c r="N38" s="7"/>
      <c r="O38" s="7"/>
      <c r="P38" s="7"/>
      <c r="Q38" s="7"/>
      <c r="R38" s="7"/>
      <c r="S38" s="7"/>
      <c r="T38" s="7"/>
      <c r="U38" s="7"/>
      <c r="V38" s="7"/>
      <c r="W38" s="7"/>
      <c r="X38" s="7"/>
      <c r="Y38" s="7"/>
      <c r="Z38" s="7"/>
      <c r="AA38" s="7"/>
      <c r="AB38" s="7"/>
      <c r="AC38" s="7"/>
      <c r="AD38" s="7"/>
    </row>
    <row r="39" spans="1:30" s="3" customFormat="1" ht="48.75" customHeight="1" x14ac:dyDescent="0.45">
      <c r="A39" s="2"/>
      <c r="B39" s="27">
        <v>12</v>
      </c>
      <c r="C39" s="156" t="s">
        <v>120</v>
      </c>
      <c r="D39" s="399" t="s">
        <v>358</v>
      </c>
      <c r="E39" s="400" t="s">
        <v>40</v>
      </c>
      <c r="F39" s="158">
        <v>10</v>
      </c>
      <c r="G39" s="157"/>
      <c r="H39" s="20">
        <f>F39*G39</f>
        <v>0</v>
      </c>
      <c r="I39" s="2"/>
      <c r="J39" s="2"/>
      <c r="K39" s="2"/>
      <c r="L39" s="2"/>
      <c r="M39" s="2"/>
      <c r="N39" s="2"/>
      <c r="O39" s="2"/>
      <c r="P39" s="2"/>
      <c r="Q39" s="2"/>
      <c r="R39" s="2"/>
      <c r="S39" s="2"/>
      <c r="T39" s="2"/>
      <c r="U39" s="2"/>
      <c r="V39" s="2"/>
      <c r="W39" s="2"/>
      <c r="X39" s="2"/>
      <c r="Y39" s="2"/>
      <c r="Z39" s="2"/>
      <c r="AA39" s="2"/>
      <c r="AB39" s="2"/>
      <c r="AC39" s="2"/>
      <c r="AD39" s="2"/>
    </row>
    <row r="40" spans="1:30" ht="51" customHeight="1" thickBot="1" x14ac:dyDescent="0.5">
      <c r="B40" s="45">
        <v>13</v>
      </c>
      <c r="C40" s="205" t="s">
        <v>67</v>
      </c>
      <c r="D40" s="403" t="s">
        <v>143</v>
      </c>
      <c r="E40" s="404" t="s">
        <v>41</v>
      </c>
      <c r="F40" s="206">
        <v>8</v>
      </c>
      <c r="G40" s="200"/>
      <c r="H40" s="48">
        <f t="shared" ref="H40" si="2">F40*G40</f>
        <v>0</v>
      </c>
    </row>
    <row r="41" spans="1:30" s="3" customFormat="1" ht="24.9" customHeight="1" thickBot="1" x14ac:dyDescent="0.5">
      <c r="A41" s="2"/>
      <c r="B41" s="1926" t="s">
        <v>43</v>
      </c>
      <c r="C41" s="1927"/>
      <c r="D41" s="1927"/>
      <c r="E41" s="1927"/>
      <c r="F41" s="1927"/>
      <c r="G41" s="1928"/>
      <c r="H41" s="50">
        <f>SUM(H36:H40)</f>
        <v>0</v>
      </c>
      <c r="I41" s="2"/>
      <c r="J41" s="2"/>
      <c r="K41" s="2"/>
      <c r="L41" s="2"/>
      <c r="M41" s="2"/>
      <c r="N41" s="2"/>
      <c r="O41" s="2"/>
      <c r="P41" s="2"/>
      <c r="Q41" s="2"/>
      <c r="R41" s="2"/>
      <c r="S41" s="2"/>
      <c r="T41" s="2"/>
      <c r="U41" s="2"/>
      <c r="V41" s="2"/>
      <c r="W41" s="2"/>
      <c r="X41" s="2"/>
      <c r="Y41" s="2"/>
      <c r="Z41" s="2"/>
      <c r="AA41" s="2"/>
      <c r="AB41" s="2"/>
      <c r="AC41" s="2"/>
      <c r="AD41" s="2"/>
    </row>
    <row r="42" spans="1:30" s="3" customFormat="1" ht="24.9" customHeight="1" thickBot="1" x14ac:dyDescent="0.5">
      <c r="A42" s="2"/>
      <c r="B42" s="502"/>
      <c r="C42" s="503"/>
      <c r="D42" s="430" t="s">
        <v>44</v>
      </c>
      <c r="E42" s="504"/>
      <c r="F42" s="504"/>
      <c r="G42" s="505"/>
      <c r="H42" s="1222"/>
      <c r="I42" s="2"/>
      <c r="J42" s="2"/>
      <c r="K42" s="2"/>
      <c r="L42" s="2"/>
      <c r="M42" s="2"/>
      <c r="N42" s="2"/>
      <c r="O42" s="2"/>
      <c r="P42" s="2"/>
      <c r="Q42" s="2"/>
      <c r="R42" s="2"/>
      <c r="S42" s="2"/>
      <c r="T42" s="2"/>
      <c r="U42" s="2"/>
      <c r="V42" s="2"/>
      <c r="W42" s="2"/>
      <c r="X42" s="2"/>
      <c r="Y42" s="2"/>
      <c r="Z42" s="2"/>
      <c r="AA42" s="2"/>
      <c r="AB42" s="2"/>
      <c r="AC42" s="2"/>
      <c r="AD42" s="2"/>
    </row>
    <row r="43" spans="1:30" s="3" customFormat="1" ht="69" customHeight="1" x14ac:dyDescent="0.45">
      <c r="A43" s="2"/>
      <c r="B43" s="138">
        <v>14</v>
      </c>
      <c r="C43" s="194" t="s">
        <v>68</v>
      </c>
      <c r="D43" s="202" t="s">
        <v>359</v>
      </c>
      <c r="E43" s="122" t="s">
        <v>40</v>
      </c>
      <c r="F43" s="428">
        <v>463</v>
      </c>
      <c r="G43" s="197"/>
      <c r="H43" s="18">
        <f t="shared" ref="H43:H49" si="3">(F43*G43)</f>
        <v>0</v>
      </c>
      <c r="I43" s="2"/>
      <c r="J43" s="2"/>
      <c r="K43" s="2"/>
      <c r="L43" s="2"/>
      <c r="M43" s="2"/>
      <c r="N43" s="2"/>
      <c r="O43" s="2"/>
      <c r="P43" s="2"/>
      <c r="Q43" s="2"/>
      <c r="R43" s="2"/>
      <c r="S43" s="2"/>
      <c r="T43" s="2"/>
      <c r="U43" s="2"/>
      <c r="V43" s="2"/>
      <c r="W43" s="2"/>
      <c r="X43" s="2"/>
      <c r="Y43" s="2"/>
      <c r="Z43" s="2"/>
      <c r="AA43" s="2"/>
      <c r="AB43" s="2"/>
      <c r="AC43" s="2"/>
      <c r="AD43" s="2"/>
    </row>
    <row r="44" spans="1:30" s="3" customFormat="1" ht="73.5" customHeight="1" x14ac:dyDescent="0.45">
      <c r="A44" s="2"/>
      <c r="B44" s="27">
        <v>15</v>
      </c>
      <c r="C44" s="156" t="s">
        <v>147</v>
      </c>
      <c r="D44" s="4" t="s">
        <v>360</v>
      </c>
      <c r="E44" s="28" t="s">
        <v>39</v>
      </c>
      <c r="F44" s="158">
        <v>195</v>
      </c>
      <c r="G44" s="157"/>
      <c r="H44" s="20">
        <f t="shared" si="3"/>
        <v>0</v>
      </c>
      <c r="I44" s="2"/>
      <c r="J44" s="2"/>
      <c r="K44" s="2"/>
      <c r="L44" s="2"/>
      <c r="M44" s="2"/>
      <c r="N44" s="2"/>
      <c r="O44" s="2"/>
      <c r="P44" s="2"/>
      <c r="Q44" s="2"/>
      <c r="R44" s="2"/>
      <c r="S44" s="2"/>
      <c r="T44" s="2"/>
      <c r="U44" s="2"/>
      <c r="V44" s="2"/>
      <c r="W44" s="2"/>
      <c r="X44" s="2"/>
      <c r="Y44" s="2"/>
      <c r="Z44" s="2"/>
      <c r="AA44" s="2"/>
      <c r="AB44" s="2"/>
      <c r="AC44" s="2"/>
      <c r="AD44" s="2"/>
    </row>
    <row r="45" spans="1:30" s="3" customFormat="1" ht="50.25" customHeight="1" x14ac:dyDescent="0.45">
      <c r="A45" s="2"/>
      <c r="B45" s="27">
        <v>16</v>
      </c>
      <c r="C45" s="156" t="s">
        <v>80</v>
      </c>
      <c r="D45" s="4" t="s">
        <v>361</v>
      </c>
      <c r="E45" s="28" t="s">
        <v>39</v>
      </c>
      <c r="F45" s="158">
        <v>1030</v>
      </c>
      <c r="G45" s="157"/>
      <c r="H45" s="20">
        <f t="shared" si="3"/>
        <v>0</v>
      </c>
      <c r="I45" s="2"/>
      <c r="J45" s="2"/>
      <c r="K45" s="2"/>
      <c r="L45" s="2"/>
      <c r="M45" s="2"/>
      <c r="N45" s="2"/>
      <c r="O45" s="2"/>
      <c r="P45" s="2"/>
      <c r="Q45" s="2"/>
      <c r="R45" s="2"/>
      <c r="S45" s="2"/>
      <c r="T45" s="2"/>
      <c r="U45" s="2"/>
      <c r="V45" s="2"/>
      <c r="W45" s="2"/>
      <c r="X45" s="2"/>
      <c r="Y45" s="2"/>
      <c r="Z45" s="2"/>
      <c r="AA45" s="2"/>
      <c r="AB45" s="2"/>
      <c r="AC45" s="2"/>
      <c r="AD45" s="2"/>
    </row>
    <row r="46" spans="1:30" ht="33" customHeight="1" x14ac:dyDescent="0.45">
      <c r="A46" s="210"/>
      <c r="B46" s="27">
        <v>17</v>
      </c>
      <c r="C46" s="156" t="s">
        <v>108</v>
      </c>
      <c r="D46" s="4" t="s">
        <v>76</v>
      </c>
      <c r="E46" s="28" t="s">
        <v>38</v>
      </c>
      <c r="F46" s="511">
        <v>10</v>
      </c>
      <c r="G46" s="512"/>
      <c r="H46" s="20">
        <f t="shared" si="3"/>
        <v>0</v>
      </c>
      <c r="I46"/>
      <c r="J46"/>
      <c r="K46"/>
      <c r="L46"/>
      <c r="M46"/>
      <c r="N46"/>
      <c r="O46"/>
      <c r="P46"/>
      <c r="Q46"/>
      <c r="R46"/>
      <c r="S46"/>
      <c r="T46"/>
      <c r="U46"/>
      <c r="V46"/>
      <c r="W46"/>
      <c r="X46"/>
      <c r="Y46"/>
      <c r="Z46"/>
      <c r="AA46"/>
      <c r="AB46"/>
      <c r="AC46"/>
      <c r="AD46"/>
    </row>
    <row r="47" spans="1:30" s="3" customFormat="1" ht="49.5" customHeight="1" x14ac:dyDescent="0.45">
      <c r="A47" s="2"/>
      <c r="B47" s="27">
        <v>18</v>
      </c>
      <c r="C47" s="156" t="s">
        <v>362</v>
      </c>
      <c r="D47" s="4" t="s">
        <v>363</v>
      </c>
      <c r="E47" s="28" t="s">
        <v>38</v>
      </c>
      <c r="F47" s="158">
        <v>290</v>
      </c>
      <c r="G47" s="157"/>
      <c r="H47" s="20">
        <f t="shared" si="3"/>
        <v>0</v>
      </c>
      <c r="I47" s="2"/>
      <c r="J47" s="2"/>
      <c r="K47" s="2"/>
      <c r="L47" s="2"/>
      <c r="M47" s="2"/>
      <c r="N47" s="2"/>
      <c r="O47" s="2"/>
      <c r="P47" s="2"/>
      <c r="Q47" s="2"/>
      <c r="R47" s="2"/>
      <c r="S47" s="2"/>
      <c r="T47" s="2"/>
      <c r="U47" s="2"/>
      <c r="V47" s="2"/>
      <c r="W47" s="2"/>
      <c r="X47" s="2"/>
      <c r="Y47" s="2"/>
      <c r="Z47" s="2"/>
      <c r="AA47" s="2"/>
      <c r="AB47" s="2"/>
      <c r="AC47" s="2"/>
      <c r="AD47" s="2"/>
    </row>
    <row r="48" spans="1:30" ht="54" customHeight="1" x14ac:dyDescent="0.45">
      <c r="A48" s="215"/>
      <c r="B48" s="27">
        <v>19</v>
      </c>
      <c r="C48" s="156" t="s">
        <v>364</v>
      </c>
      <c r="D48" s="4" t="s">
        <v>365</v>
      </c>
      <c r="E48" s="28" t="s">
        <v>39</v>
      </c>
      <c r="F48" s="158">
        <v>450</v>
      </c>
      <c r="G48" s="157"/>
      <c r="H48" s="20">
        <f t="shared" si="3"/>
        <v>0</v>
      </c>
      <c r="I48"/>
      <c r="J48"/>
      <c r="K48"/>
      <c r="L48"/>
      <c r="M48"/>
      <c r="N48"/>
      <c r="O48"/>
      <c r="P48"/>
      <c r="Q48"/>
      <c r="R48"/>
      <c r="S48"/>
      <c r="T48"/>
      <c r="U48"/>
      <c r="V48"/>
      <c r="W48"/>
      <c r="X48"/>
      <c r="Y48"/>
      <c r="Z48"/>
      <c r="AA48"/>
      <c r="AB48"/>
      <c r="AC48"/>
      <c r="AD48"/>
    </row>
    <row r="49" spans="1:30" s="2" customFormat="1" ht="50.25" customHeight="1" thickBot="1" x14ac:dyDescent="0.5">
      <c r="B49" s="45">
        <v>20</v>
      </c>
      <c r="C49" s="205" t="s">
        <v>366</v>
      </c>
      <c r="D49" s="90" t="s">
        <v>367</v>
      </c>
      <c r="E49" s="47" t="s">
        <v>38</v>
      </c>
      <c r="F49" s="206">
        <v>290</v>
      </c>
      <c r="G49" s="200"/>
      <c r="H49" s="48">
        <f t="shared" si="3"/>
        <v>0</v>
      </c>
    </row>
    <row r="50" spans="1:30" s="514" customFormat="1" ht="24.9" customHeight="1" thickBot="1" x14ac:dyDescent="0.35">
      <c r="A50" s="513"/>
      <c r="B50" s="1814" t="s">
        <v>45</v>
      </c>
      <c r="C50" s="1815"/>
      <c r="D50" s="1815"/>
      <c r="E50" s="1815"/>
      <c r="F50" s="1815"/>
      <c r="G50" s="1815"/>
      <c r="H50" s="152">
        <f>SUM(H43:H49)</f>
        <v>0</v>
      </c>
      <c r="I50" s="513"/>
      <c r="J50" s="513"/>
      <c r="K50" s="513"/>
      <c r="L50" s="513"/>
      <c r="M50" s="513"/>
      <c r="N50" s="513"/>
      <c r="O50" s="513"/>
      <c r="P50" s="513"/>
      <c r="Q50" s="513"/>
      <c r="R50" s="513"/>
      <c r="S50" s="513"/>
      <c r="T50" s="513"/>
      <c r="U50" s="513"/>
      <c r="V50" s="513"/>
      <c r="W50" s="513"/>
      <c r="X50" s="513"/>
      <c r="Y50" s="513"/>
      <c r="Z50" s="513"/>
      <c r="AA50" s="513"/>
      <c r="AB50" s="513"/>
      <c r="AC50" s="513"/>
      <c r="AD50" s="513"/>
    </row>
    <row r="51" spans="1:30" s="2" customFormat="1" ht="24.9" customHeight="1" thickBot="1" x14ac:dyDescent="0.5">
      <c r="B51" s="502"/>
      <c r="C51" s="503"/>
      <c r="D51" s="430" t="s">
        <v>177</v>
      </c>
      <c r="E51" s="504"/>
      <c r="F51" s="504"/>
      <c r="G51" s="505"/>
      <c r="H51" s="1222"/>
    </row>
    <row r="52" spans="1:30" s="2" customFormat="1" ht="66.75" customHeight="1" x14ac:dyDescent="0.45">
      <c r="B52" s="138">
        <v>21</v>
      </c>
      <c r="C52" s="515">
        <v>5.0999999999999996</v>
      </c>
      <c r="D52" s="202" t="s">
        <v>368</v>
      </c>
      <c r="E52" s="122" t="s">
        <v>41</v>
      </c>
      <c r="F52" s="428">
        <v>10</v>
      </c>
      <c r="G52" s="197"/>
      <c r="H52" s="18">
        <f t="shared" ref="H52:H53" si="4">(F52*G52)</f>
        <v>0</v>
      </c>
    </row>
    <row r="53" spans="1:30" s="2" customFormat="1" ht="75.75" customHeight="1" thickBot="1" x14ac:dyDescent="0.5">
      <c r="B53" s="410">
        <v>22</v>
      </c>
      <c r="C53" s="516">
        <v>5.2</v>
      </c>
      <c r="D53" s="253" t="s">
        <v>369</v>
      </c>
      <c r="E53" s="463" t="s">
        <v>41</v>
      </c>
      <c r="F53" s="437">
        <v>1</v>
      </c>
      <c r="G53" s="438"/>
      <c r="H53" s="40">
        <f t="shared" si="4"/>
        <v>0</v>
      </c>
    </row>
    <row r="54" spans="1:30" s="3" customFormat="1" ht="24.9" customHeight="1" thickBot="1" x14ac:dyDescent="0.5">
      <c r="A54" s="2"/>
      <c r="B54" s="1811" t="s">
        <v>114</v>
      </c>
      <c r="C54" s="1812"/>
      <c r="D54" s="1812"/>
      <c r="E54" s="1812"/>
      <c r="F54" s="1812"/>
      <c r="G54" s="1813"/>
      <c r="H54" s="421">
        <f>SUM(H52:H53)</f>
        <v>0</v>
      </c>
      <c r="I54" s="2"/>
      <c r="J54" s="2"/>
      <c r="K54" s="2"/>
      <c r="L54" s="2"/>
      <c r="M54" s="2"/>
      <c r="N54" s="2"/>
      <c r="O54" s="2"/>
      <c r="P54" s="2"/>
      <c r="Q54" s="2"/>
      <c r="R54" s="2"/>
      <c r="S54" s="2"/>
      <c r="T54" s="2"/>
      <c r="U54" s="2"/>
      <c r="V54" s="2"/>
      <c r="W54" s="2"/>
      <c r="X54" s="2"/>
      <c r="Y54" s="2"/>
      <c r="Z54" s="2"/>
      <c r="AA54" s="2"/>
      <c r="AB54" s="2"/>
      <c r="AC54" s="2"/>
      <c r="AD54" s="2"/>
    </row>
    <row r="55" spans="1:30" ht="24.9" customHeight="1" thickBot="1" x14ac:dyDescent="0.5">
      <c r="A55"/>
      <c r="B55" s="502"/>
      <c r="C55" s="503"/>
      <c r="D55" s="430" t="s">
        <v>115</v>
      </c>
      <c r="E55" s="504"/>
      <c r="F55" s="504"/>
      <c r="G55" s="505"/>
      <c r="H55" s="1222"/>
      <c r="I55"/>
      <c r="J55"/>
      <c r="K55"/>
      <c r="L55"/>
      <c r="M55"/>
      <c r="N55"/>
      <c r="O55"/>
      <c r="P55"/>
      <c r="Q55"/>
      <c r="R55"/>
      <c r="S55"/>
      <c r="T55"/>
      <c r="U55"/>
      <c r="V55"/>
      <c r="W55"/>
      <c r="X55"/>
      <c r="Y55"/>
      <c r="Z55"/>
      <c r="AA55"/>
      <c r="AB55"/>
      <c r="AC55"/>
      <c r="AD55"/>
    </row>
    <row r="56" spans="1:30" ht="24.9" customHeight="1" thickBot="1" x14ac:dyDescent="0.5">
      <c r="A56"/>
      <c r="B56" s="424"/>
      <c r="C56" s="425"/>
      <c r="D56" s="426" t="s">
        <v>116</v>
      </c>
      <c r="E56" s="192"/>
      <c r="F56" s="192"/>
      <c r="G56" s="517"/>
      <c r="H56" s="1223"/>
      <c r="I56"/>
      <c r="J56"/>
      <c r="K56"/>
      <c r="L56"/>
      <c r="M56"/>
      <c r="N56"/>
      <c r="O56"/>
      <c r="P56"/>
      <c r="Q56"/>
      <c r="R56"/>
      <c r="S56"/>
      <c r="T56"/>
      <c r="U56"/>
      <c r="V56"/>
      <c r="W56"/>
      <c r="X56"/>
      <c r="Y56"/>
      <c r="Z56"/>
      <c r="AA56"/>
      <c r="AB56"/>
      <c r="AC56"/>
      <c r="AD56"/>
    </row>
    <row r="57" spans="1:30" ht="75" customHeight="1" x14ac:dyDescent="0.45">
      <c r="A57"/>
      <c r="B57" s="518">
        <v>23</v>
      </c>
      <c r="C57" s="194" t="s">
        <v>121</v>
      </c>
      <c r="D57" s="433" t="s">
        <v>213</v>
      </c>
      <c r="E57" s="519" t="s">
        <v>54</v>
      </c>
      <c r="F57" s="395">
        <v>9</v>
      </c>
      <c r="G57" s="520"/>
      <c r="H57" s="901">
        <f t="shared" ref="H57:H61" si="5">(F57*G57)</f>
        <v>0</v>
      </c>
      <c r="I57"/>
      <c r="J57"/>
      <c r="K57"/>
      <c r="L57"/>
      <c r="M57"/>
      <c r="N57"/>
      <c r="O57"/>
      <c r="P57"/>
      <c r="Q57"/>
      <c r="R57"/>
      <c r="S57"/>
      <c r="T57"/>
      <c r="U57"/>
      <c r="V57"/>
      <c r="W57"/>
      <c r="X57"/>
      <c r="Y57"/>
      <c r="Z57"/>
      <c r="AA57"/>
      <c r="AB57"/>
      <c r="AC57"/>
      <c r="AD57"/>
    </row>
    <row r="58" spans="1:30" ht="56.25" customHeight="1" x14ac:dyDescent="0.45">
      <c r="A58"/>
      <c r="B58" s="521">
        <v>24</v>
      </c>
      <c r="C58" s="156" t="s">
        <v>121</v>
      </c>
      <c r="D58" s="88" t="s">
        <v>100</v>
      </c>
      <c r="E58" s="522" t="s">
        <v>54</v>
      </c>
      <c r="F58" s="213">
        <v>36</v>
      </c>
      <c r="G58" s="214"/>
      <c r="H58" s="209">
        <f t="shared" si="5"/>
        <v>0</v>
      </c>
      <c r="I58"/>
      <c r="J58"/>
      <c r="K58"/>
      <c r="L58"/>
      <c r="M58"/>
      <c r="N58"/>
      <c r="O58"/>
      <c r="P58"/>
      <c r="Q58"/>
      <c r="R58"/>
      <c r="S58"/>
      <c r="T58"/>
      <c r="U58"/>
      <c r="V58"/>
      <c r="W58"/>
      <c r="X58"/>
      <c r="Y58"/>
      <c r="Z58"/>
      <c r="AA58"/>
      <c r="AB58"/>
      <c r="AC58"/>
      <c r="AD58"/>
    </row>
    <row r="59" spans="1:30" ht="67.5" customHeight="1" x14ac:dyDescent="0.45">
      <c r="A59"/>
      <c r="B59" s="521">
        <v>25</v>
      </c>
      <c r="C59" s="156" t="s">
        <v>121</v>
      </c>
      <c r="D59" s="88" t="s">
        <v>370</v>
      </c>
      <c r="E59" s="522" t="s">
        <v>54</v>
      </c>
      <c r="F59" s="213">
        <v>2</v>
      </c>
      <c r="G59" s="214"/>
      <c r="H59" s="209">
        <f t="shared" si="5"/>
        <v>0</v>
      </c>
      <c r="I59"/>
      <c r="J59"/>
      <c r="K59"/>
      <c r="L59"/>
      <c r="M59"/>
      <c r="N59"/>
      <c r="O59"/>
      <c r="P59"/>
      <c r="Q59"/>
      <c r="R59"/>
      <c r="S59"/>
      <c r="T59"/>
      <c r="U59"/>
      <c r="V59"/>
      <c r="W59"/>
      <c r="X59"/>
      <c r="Y59"/>
      <c r="Z59"/>
      <c r="AA59"/>
      <c r="AB59"/>
      <c r="AC59"/>
      <c r="AD59"/>
    </row>
    <row r="60" spans="1:30" ht="75" customHeight="1" x14ac:dyDescent="0.45">
      <c r="A60"/>
      <c r="B60" s="521">
        <v>26</v>
      </c>
      <c r="C60" s="156" t="s">
        <v>121</v>
      </c>
      <c r="D60" s="88" t="s">
        <v>83</v>
      </c>
      <c r="E60" s="522" t="s">
        <v>38</v>
      </c>
      <c r="F60" s="213">
        <v>103</v>
      </c>
      <c r="G60" s="214"/>
      <c r="H60" s="209">
        <f t="shared" si="5"/>
        <v>0</v>
      </c>
      <c r="I60"/>
      <c r="J60"/>
      <c r="K60"/>
      <c r="L60"/>
      <c r="M60"/>
      <c r="N60"/>
      <c r="O60"/>
      <c r="P60"/>
      <c r="Q60"/>
      <c r="R60"/>
      <c r="S60"/>
      <c r="T60"/>
      <c r="U60"/>
      <c r="V60"/>
      <c r="W60"/>
      <c r="X60"/>
      <c r="Y60"/>
      <c r="Z60"/>
      <c r="AA60"/>
      <c r="AB60"/>
      <c r="AC60"/>
      <c r="AD60"/>
    </row>
    <row r="61" spans="1:30" ht="67.5" customHeight="1" thickBot="1" x14ac:dyDescent="0.5">
      <c r="A61"/>
      <c r="B61" s="523">
        <v>27</v>
      </c>
      <c r="C61" s="205" t="s">
        <v>123</v>
      </c>
      <c r="D61" s="412" t="s">
        <v>183</v>
      </c>
      <c r="E61" s="524" t="s">
        <v>40</v>
      </c>
      <c r="F61" s="396">
        <v>2.2400000000000002</v>
      </c>
      <c r="G61" s="525"/>
      <c r="H61" s="574">
        <f t="shared" si="5"/>
        <v>0</v>
      </c>
      <c r="I61"/>
      <c r="J61"/>
      <c r="K61"/>
      <c r="L61"/>
      <c r="M61"/>
      <c r="N61"/>
      <c r="O61"/>
      <c r="P61"/>
      <c r="Q61"/>
      <c r="R61"/>
      <c r="S61"/>
      <c r="T61"/>
      <c r="U61"/>
      <c r="V61"/>
      <c r="W61"/>
      <c r="X61"/>
      <c r="Y61"/>
      <c r="Z61"/>
      <c r="AA61"/>
      <c r="AB61"/>
      <c r="AC61"/>
      <c r="AD61"/>
    </row>
    <row r="62" spans="1:30" ht="24.9" customHeight="1" thickBot="1" x14ac:dyDescent="0.5">
      <c r="A62"/>
      <c r="B62" s="526"/>
      <c r="C62" s="527"/>
      <c r="D62" s="471" t="s">
        <v>117</v>
      </c>
      <c r="E62" s="528"/>
      <c r="F62" s="528"/>
      <c r="G62" s="2"/>
      <c r="H62" s="1224"/>
      <c r="I62"/>
      <c r="J62"/>
      <c r="K62"/>
      <c r="L62"/>
      <c r="M62"/>
      <c r="N62"/>
      <c r="O62"/>
      <c r="P62"/>
      <c r="Q62"/>
      <c r="R62"/>
      <c r="S62"/>
      <c r="T62"/>
      <c r="U62"/>
      <c r="V62"/>
      <c r="W62"/>
      <c r="X62"/>
      <c r="Y62"/>
      <c r="Z62"/>
      <c r="AA62"/>
      <c r="AB62"/>
      <c r="AC62"/>
      <c r="AD62"/>
    </row>
    <row r="63" spans="1:30" ht="64.5" customHeight="1" x14ac:dyDescent="0.45">
      <c r="A63"/>
      <c r="B63" s="518">
        <v>28</v>
      </c>
      <c r="C63" s="529" t="s">
        <v>124</v>
      </c>
      <c r="D63" s="433" t="s">
        <v>98</v>
      </c>
      <c r="E63" s="519" t="s">
        <v>39</v>
      </c>
      <c r="F63" s="395">
        <v>212</v>
      </c>
      <c r="G63" s="520"/>
      <c r="H63" s="901">
        <f t="shared" ref="H63:H64" si="6">(F63*G63)</f>
        <v>0</v>
      </c>
      <c r="I63"/>
      <c r="J63"/>
      <c r="K63"/>
      <c r="L63"/>
      <c r="M63"/>
      <c r="N63"/>
      <c r="O63"/>
      <c r="P63"/>
      <c r="Q63"/>
      <c r="R63"/>
      <c r="S63"/>
      <c r="T63"/>
      <c r="U63"/>
      <c r="V63"/>
      <c r="W63"/>
      <c r="X63"/>
      <c r="Y63"/>
      <c r="Z63"/>
      <c r="AA63"/>
      <c r="AB63"/>
      <c r="AC63"/>
      <c r="AD63"/>
    </row>
    <row r="64" spans="1:30" ht="69.75" customHeight="1" thickBot="1" x14ac:dyDescent="0.5">
      <c r="A64"/>
      <c r="B64" s="523">
        <v>29</v>
      </c>
      <c r="C64" s="530" t="s">
        <v>124</v>
      </c>
      <c r="D64" s="412" t="s">
        <v>218</v>
      </c>
      <c r="E64" s="524" t="s">
        <v>39</v>
      </c>
      <c r="F64" s="396">
        <v>3</v>
      </c>
      <c r="G64" s="525"/>
      <c r="H64" s="574">
        <f t="shared" si="6"/>
        <v>0</v>
      </c>
      <c r="I64"/>
      <c r="J64"/>
      <c r="K64"/>
      <c r="L64"/>
      <c r="M64"/>
      <c r="N64"/>
      <c r="O64"/>
      <c r="P64"/>
      <c r="Q64"/>
      <c r="R64"/>
      <c r="S64"/>
      <c r="T64"/>
      <c r="U64"/>
      <c r="V64"/>
      <c r="W64"/>
      <c r="X64"/>
      <c r="Y64"/>
      <c r="Z64"/>
      <c r="AA64"/>
      <c r="AB64"/>
      <c r="AC64"/>
      <c r="AD64"/>
    </row>
    <row r="65" spans="1:30" ht="24.9" customHeight="1" thickBot="1" x14ac:dyDescent="0.5">
      <c r="A65"/>
      <c r="B65" s="526"/>
      <c r="C65" s="527"/>
      <c r="D65" s="471" t="s">
        <v>118</v>
      </c>
      <c r="E65" s="528"/>
      <c r="F65" s="528"/>
      <c r="G65" s="2"/>
      <c r="H65" s="1224"/>
      <c r="I65"/>
      <c r="J65"/>
      <c r="K65"/>
      <c r="L65"/>
      <c r="M65"/>
      <c r="N65"/>
      <c r="O65"/>
      <c r="P65"/>
      <c r="Q65"/>
      <c r="R65"/>
      <c r="S65"/>
      <c r="T65"/>
      <c r="U65"/>
      <c r="V65"/>
      <c r="W65"/>
      <c r="X65"/>
      <c r="Y65"/>
      <c r="Z65"/>
      <c r="AA65"/>
      <c r="AB65"/>
      <c r="AC65"/>
      <c r="AD65"/>
    </row>
    <row r="66" spans="1:30" ht="71.25" customHeight="1" x14ac:dyDescent="0.45">
      <c r="A66"/>
      <c r="B66" s="495">
        <v>30</v>
      </c>
      <c r="C66" s="531" t="s">
        <v>371</v>
      </c>
      <c r="D66" s="433" t="s">
        <v>372</v>
      </c>
      <c r="E66" s="532" t="s">
        <v>41</v>
      </c>
      <c r="F66" s="533">
        <v>22</v>
      </c>
      <c r="G66" s="534"/>
      <c r="H66" s="1225">
        <f>(F66*G66)</f>
        <v>0</v>
      </c>
      <c r="I66"/>
      <c r="J66"/>
      <c r="K66"/>
      <c r="L66"/>
      <c r="M66"/>
      <c r="N66"/>
      <c r="O66"/>
      <c r="P66"/>
      <c r="Q66"/>
      <c r="R66"/>
      <c r="S66"/>
      <c r="T66"/>
      <c r="U66"/>
      <c r="V66"/>
      <c r="W66"/>
      <c r="X66"/>
      <c r="Y66"/>
      <c r="Z66"/>
      <c r="AA66"/>
      <c r="AB66"/>
      <c r="AC66"/>
      <c r="AD66"/>
    </row>
    <row r="67" spans="1:30" ht="92.25" customHeight="1" x14ac:dyDescent="0.45">
      <c r="A67"/>
      <c r="B67" s="496">
        <v>31</v>
      </c>
      <c r="C67" s="535" t="s">
        <v>371</v>
      </c>
      <c r="D67" s="88" t="s">
        <v>274</v>
      </c>
      <c r="E67" s="536" t="s">
        <v>41</v>
      </c>
      <c r="F67" s="537">
        <v>4</v>
      </c>
      <c r="G67" s="538"/>
      <c r="H67" s="1226">
        <f>(F67*G67)</f>
        <v>0</v>
      </c>
      <c r="I67"/>
      <c r="J67"/>
      <c r="K67"/>
      <c r="L67"/>
      <c r="M67"/>
      <c r="N67"/>
      <c r="O67"/>
      <c r="P67"/>
      <c r="Q67"/>
      <c r="R67"/>
      <c r="S67"/>
      <c r="T67"/>
      <c r="U67"/>
      <c r="V67"/>
      <c r="W67"/>
      <c r="X67"/>
      <c r="Y67"/>
      <c r="Z67"/>
      <c r="AA67"/>
      <c r="AB67"/>
      <c r="AC67"/>
      <c r="AD67"/>
    </row>
    <row r="68" spans="1:30" ht="66.75" customHeight="1" thickBot="1" x14ac:dyDescent="0.5">
      <c r="A68"/>
      <c r="B68" s="497">
        <v>32</v>
      </c>
      <c r="C68" s="539"/>
      <c r="D68" s="412" t="s">
        <v>373</v>
      </c>
      <c r="E68" s="540" t="s">
        <v>41</v>
      </c>
      <c r="F68" s="541">
        <v>7</v>
      </c>
      <c r="G68" s="542"/>
      <c r="H68" s="719">
        <f>(F68*G68)</f>
        <v>0</v>
      </c>
      <c r="I68"/>
      <c r="J68"/>
      <c r="K68"/>
      <c r="L68"/>
      <c r="M68"/>
      <c r="N68"/>
      <c r="O68"/>
      <c r="P68"/>
      <c r="Q68"/>
      <c r="R68"/>
      <c r="S68"/>
      <c r="T68"/>
      <c r="U68"/>
      <c r="V68"/>
      <c r="W68"/>
      <c r="X68"/>
      <c r="Y68"/>
      <c r="Z68"/>
      <c r="AA68"/>
      <c r="AB68"/>
      <c r="AC68"/>
      <c r="AD68"/>
    </row>
    <row r="69" spans="1:30" ht="22.5" customHeight="1" thickBot="1" x14ac:dyDescent="0.5">
      <c r="A69"/>
      <c r="B69" s="1995" t="s">
        <v>345</v>
      </c>
      <c r="C69" s="1996"/>
      <c r="D69" s="1996"/>
      <c r="E69" s="1996"/>
      <c r="F69" s="1996"/>
      <c r="G69" s="1996"/>
      <c r="H69" s="1165">
        <f>SUM(H57:H68)</f>
        <v>0</v>
      </c>
      <c r="I69"/>
      <c r="J69"/>
      <c r="K69"/>
      <c r="L69"/>
      <c r="M69"/>
      <c r="N69"/>
      <c r="O69"/>
      <c r="P69"/>
      <c r="Q69"/>
      <c r="R69"/>
      <c r="S69"/>
      <c r="T69"/>
      <c r="U69"/>
      <c r="V69"/>
      <c r="W69"/>
      <c r="X69"/>
      <c r="Y69"/>
      <c r="Z69"/>
      <c r="AA69"/>
      <c r="AB69"/>
      <c r="AC69"/>
      <c r="AD69"/>
    </row>
    <row r="70" spans="1:30" s="1" customFormat="1" ht="19.8" thickBot="1" x14ac:dyDescent="0.45">
      <c r="A70" s="153"/>
      <c r="B70" s="21"/>
      <c r="C70" s="21"/>
      <c r="D70" s="22"/>
      <c r="E70" s="227"/>
      <c r="F70" s="96"/>
      <c r="G70" s="228"/>
      <c r="H70" s="23"/>
    </row>
    <row r="71" spans="1:30" s="1" customFormat="1" ht="42.75" customHeight="1" thickBot="1" x14ac:dyDescent="0.45">
      <c r="A71" s="229"/>
      <c r="B71" s="189"/>
      <c r="C71" s="230"/>
      <c r="D71" s="1798" t="s">
        <v>374</v>
      </c>
      <c r="E71" s="1799"/>
      <c r="F71" s="1799"/>
      <c r="G71" s="1800"/>
      <c r="H71" s="231"/>
    </row>
    <row r="72" spans="1:30" s="1" customFormat="1" ht="24.9" customHeight="1" x14ac:dyDescent="0.4">
      <c r="A72" s="229"/>
      <c r="B72" s="12"/>
      <c r="C72" s="145"/>
      <c r="D72" s="377" t="s">
        <v>46</v>
      </c>
      <c r="E72" s="232"/>
      <c r="F72" s="233"/>
      <c r="G72" s="232"/>
      <c r="H72" s="234">
        <f>H30</f>
        <v>0</v>
      </c>
    </row>
    <row r="73" spans="1:30" s="1" customFormat="1" ht="24.9" customHeight="1" x14ac:dyDescent="0.4">
      <c r="A73" s="229"/>
      <c r="B73" s="13"/>
      <c r="C73" s="181"/>
      <c r="D73" s="315" t="s">
        <v>47</v>
      </c>
      <c r="E73" s="25"/>
      <c r="F73" s="98"/>
      <c r="G73" s="235"/>
      <c r="H73" s="236">
        <f>H34</f>
        <v>0</v>
      </c>
    </row>
    <row r="74" spans="1:30" s="1" customFormat="1" ht="24.9" customHeight="1" x14ac:dyDescent="0.4">
      <c r="A74" s="229"/>
      <c r="B74" s="24"/>
      <c r="C74" s="237"/>
      <c r="D74" s="315" t="s">
        <v>48</v>
      </c>
      <c r="E74" s="26"/>
      <c r="F74" s="98"/>
      <c r="G74" s="235"/>
      <c r="H74" s="236">
        <f>H41</f>
        <v>0</v>
      </c>
    </row>
    <row r="75" spans="1:30" s="1" customFormat="1" ht="24.9" customHeight="1" x14ac:dyDescent="0.4">
      <c r="A75" s="153"/>
      <c r="B75" s="5"/>
      <c r="C75" s="4"/>
      <c r="D75" s="237" t="s">
        <v>113</v>
      </c>
      <c r="E75" s="26"/>
      <c r="F75" s="99"/>
      <c r="G75" s="26"/>
      <c r="H75" s="236">
        <f>H50</f>
        <v>0</v>
      </c>
    </row>
    <row r="76" spans="1:30" s="1" customFormat="1" ht="24.9" customHeight="1" x14ac:dyDescent="0.4">
      <c r="A76" s="153"/>
      <c r="B76" s="5"/>
      <c r="C76" s="4"/>
      <c r="D76" s="237" t="s">
        <v>112</v>
      </c>
      <c r="E76" s="26"/>
      <c r="F76" s="99"/>
      <c r="G76" s="26"/>
      <c r="H76" s="236">
        <f>H54</f>
        <v>0</v>
      </c>
    </row>
    <row r="77" spans="1:30" s="1" customFormat="1" ht="24.9" customHeight="1" thickBot="1" x14ac:dyDescent="0.45">
      <c r="A77" s="153"/>
      <c r="B77" s="5"/>
      <c r="C77" s="4"/>
      <c r="D77" s="237" t="s">
        <v>347</v>
      </c>
      <c r="E77" s="26"/>
      <c r="F77" s="99"/>
      <c r="G77" s="26"/>
      <c r="H77" s="435">
        <f>H69</f>
        <v>0</v>
      </c>
    </row>
    <row r="78" spans="1:30" s="1" customFormat="1" ht="45.75" customHeight="1" thickBot="1" x14ac:dyDescent="0.45">
      <c r="A78" s="153"/>
      <c r="B78" s="1997" t="s">
        <v>375</v>
      </c>
      <c r="C78" s="1998"/>
      <c r="D78" s="1998"/>
      <c r="E78" s="1998"/>
      <c r="F78" s="1998"/>
      <c r="G78" s="1999"/>
      <c r="H78" s="1227">
        <f>SUM(H72:H77)</f>
        <v>0</v>
      </c>
    </row>
    <row r="79" spans="1:30" x14ac:dyDescent="0.4">
      <c r="D79" s="22" t="s">
        <v>49</v>
      </c>
    </row>
    <row r="80" spans="1:30" ht="36.75" customHeight="1" x14ac:dyDescent="0.4">
      <c r="A80" s="210"/>
      <c r="B80" s="32"/>
      <c r="C80" s="32"/>
      <c r="D80" s="33" t="s">
        <v>73</v>
      </c>
      <c r="E80" s="32"/>
      <c r="F80" s="101"/>
      <c r="G80" s="239"/>
      <c r="H80" s="34"/>
      <c r="I80"/>
      <c r="J80"/>
      <c r="K80"/>
      <c r="L80"/>
      <c r="M80"/>
      <c r="N80"/>
      <c r="O80"/>
      <c r="P80"/>
      <c r="Q80"/>
      <c r="R80"/>
      <c r="S80"/>
      <c r="T80"/>
      <c r="U80"/>
      <c r="V80"/>
      <c r="W80"/>
      <c r="X80"/>
      <c r="Y80"/>
      <c r="Z80"/>
      <c r="AA80"/>
      <c r="AB80"/>
      <c r="AC80"/>
      <c r="AD80"/>
    </row>
    <row r="81" spans="1:30" ht="33" customHeight="1" x14ac:dyDescent="0.4">
      <c r="A81" s="210"/>
      <c r="B81" s="32"/>
      <c r="C81" s="32"/>
      <c r="D81" s="33" t="s">
        <v>74</v>
      </c>
      <c r="E81" s="32"/>
      <c r="F81" s="101"/>
      <c r="G81" s="239"/>
      <c r="I81"/>
      <c r="J81"/>
      <c r="K81"/>
      <c r="L81"/>
      <c r="M81"/>
      <c r="N81"/>
      <c r="O81"/>
      <c r="P81"/>
      <c r="Q81"/>
      <c r="R81"/>
      <c r="S81"/>
      <c r="T81"/>
      <c r="U81"/>
      <c r="V81"/>
      <c r="W81"/>
      <c r="X81"/>
      <c r="Y81"/>
      <c r="Z81"/>
      <c r="AA81"/>
      <c r="AB81"/>
      <c r="AC81"/>
      <c r="AD81"/>
    </row>
    <row r="82" spans="1:30" ht="33" customHeight="1" x14ac:dyDescent="0.4">
      <c r="A82" s="210"/>
      <c r="B82" s="32"/>
      <c r="C82" s="32"/>
      <c r="D82" s="33" t="s">
        <v>75</v>
      </c>
      <c r="E82" s="32"/>
      <c r="F82" s="101"/>
      <c r="G82" s="239"/>
      <c r="H82" s="34"/>
      <c r="I82"/>
      <c r="J82"/>
      <c r="K82"/>
      <c r="L82"/>
      <c r="M82"/>
      <c r="N82"/>
      <c r="O82"/>
      <c r="P82"/>
      <c r="Q82"/>
      <c r="R82"/>
      <c r="S82"/>
      <c r="T82"/>
      <c r="U82"/>
      <c r="V82"/>
      <c r="W82"/>
      <c r="X82"/>
      <c r="Y82"/>
      <c r="Z82"/>
      <c r="AA82"/>
      <c r="AB82"/>
      <c r="AC82"/>
      <c r="AD82"/>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69:G69"/>
    <mergeCell ref="D71:G71"/>
    <mergeCell ref="B78:G78"/>
    <mergeCell ref="D19:H19"/>
    <mergeCell ref="E30:G30"/>
    <mergeCell ref="B34:G34"/>
    <mergeCell ref="B41:G41"/>
    <mergeCell ref="B50:G50"/>
    <mergeCell ref="B54:G54"/>
  </mergeCells>
  <printOptions horizontalCentered="1"/>
  <pageMargins left="0.3" right="0.3" top="0.9" bottom="0.74803149606299202" header="0.31496062992126" footer="0.31496062992126"/>
  <pageSetup paperSize="9" scale="58" fitToHeight="0" orientation="portrait" r:id="rId1"/>
  <headerFooter>
    <oddHeader xml:space="preserve">&amp;CБАРАЊЕ ЗА ПОНУДИ - Тендер 10 - Дел 2а - АНЕКС БР.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oddHeader>
    <oddFooter>&amp;LOпштина Делчево&amp;CИзградба на дел од ул. Орце Николов  во локалитет Шумски Расадник&amp;R&amp;P/&amp;N</oddFooter>
  </headerFooter>
  <rowBreaks count="1" manualBreakCount="1">
    <brk id="4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3ED2-C8C7-4703-8755-7A4C9279D320}">
  <sheetPr>
    <pageSetUpPr fitToPage="1"/>
  </sheetPr>
  <dimension ref="A1:AK74"/>
  <sheetViews>
    <sheetView view="pageBreakPreview" zoomScale="90" zoomScaleNormal="115" zoomScaleSheetLayoutView="90" zoomScalePageLayoutView="40" workbookViewId="0">
      <selection activeCell="B1" sqref="B1:H1"/>
    </sheetView>
  </sheetViews>
  <sheetFormatPr defaultRowHeight="16.8" x14ac:dyDescent="0.4"/>
  <cols>
    <col min="1" max="1" width="3.44140625" style="153" customWidth="1"/>
    <col min="2" max="2" width="7.6640625" style="21" customWidth="1"/>
    <col min="3" max="3" width="11.6640625" style="21" customWidth="1"/>
    <col min="4" max="4" width="64.109375" style="22" customWidth="1"/>
    <col min="5" max="5" width="10" style="21" bestFit="1" customWidth="1"/>
    <col min="6" max="6" width="15.44140625" style="96" customWidth="1"/>
    <col min="7" max="7" width="15.44140625" style="228" customWidth="1"/>
    <col min="8" max="8" width="21.5546875" style="23" customWidth="1"/>
    <col min="9" max="9" width="9.109375" style="1"/>
    <col min="10" max="10" width="8.88671875" style="1" customWidth="1"/>
    <col min="11" max="11" width="12.6640625" style="1" bestFit="1" customWidth="1"/>
    <col min="12"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 customHeight="1" thickBot="1" x14ac:dyDescent="0.45">
      <c r="B1" s="2007" t="s">
        <v>439</v>
      </c>
      <c r="C1" s="2008"/>
      <c r="D1" s="2008"/>
      <c r="E1" s="2008"/>
      <c r="F1" s="2008"/>
      <c r="G1" s="2008"/>
      <c r="H1" s="2009"/>
    </row>
    <row r="2" spans="1:37" ht="19.8" thickBot="1" x14ac:dyDescent="0.45">
      <c r="B2" s="1825" t="s">
        <v>0</v>
      </c>
      <c r="C2" s="1826"/>
      <c r="D2" s="1826"/>
      <c r="E2" s="1826"/>
      <c r="F2" s="1826"/>
      <c r="G2" s="1826"/>
      <c r="H2" s="1827"/>
    </row>
    <row r="3" spans="1:37" ht="60" customHeight="1" thickBot="1" x14ac:dyDescent="0.45">
      <c r="B3" s="1900" t="s">
        <v>807</v>
      </c>
      <c r="C3" s="1901"/>
      <c r="D3" s="1901"/>
      <c r="E3" s="1901"/>
      <c r="F3" s="1901"/>
      <c r="G3" s="1901"/>
      <c r="H3" s="1902"/>
    </row>
    <row r="4" spans="1:37" ht="19.2" x14ac:dyDescent="0.4">
      <c r="B4" s="1201"/>
      <c r="C4" s="1202"/>
      <c r="D4" s="2010" t="s">
        <v>1</v>
      </c>
      <c r="E4" s="2010"/>
      <c r="F4" s="2010"/>
      <c r="G4" s="2010"/>
      <c r="H4" s="2011"/>
    </row>
    <row r="5" spans="1:37" ht="42.75" customHeight="1" x14ac:dyDescent="0.4">
      <c r="A5" s="180"/>
      <c r="B5" s="68"/>
      <c r="C5" s="148" t="s">
        <v>2</v>
      </c>
      <c r="D5" s="1859" t="s">
        <v>3</v>
      </c>
      <c r="E5" s="1860"/>
      <c r="F5" s="1860"/>
      <c r="G5" s="1860"/>
      <c r="H5" s="1861"/>
    </row>
    <row r="6" spans="1:37" ht="141.75" customHeight="1" x14ac:dyDescent="0.4">
      <c r="A6" s="180"/>
      <c r="B6" s="13"/>
      <c r="C6" s="181" t="s">
        <v>4</v>
      </c>
      <c r="D6" s="1820" t="s">
        <v>5</v>
      </c>
      <c r="E6" s="1820"/>
      <c r="F6" s="1820"/>
      <c r="G6" s="1820"/>
      <c r="H6" s="1821"/>
    </row>
    <row r="7" spans="1:37" ht="84.75" customHeight="1" x14ac:dyDescent="0.4">
      <c r="A7" s="180"/>
      <c r="B7" s="29"/>
      <c r="C7" s="181" t="s">
        <v>6</v>
      </c>
      <c r="D7" s="1820" t="s">
        <v>7</v>
      </c>
      <c r="E7" s="1820"/>
      <c r="F7" s="1820"/>
      <c r="G7" s="1820"/>
      <c r="H7" s="1821"/>
    </row>
    <row r="8" spans="1:37" ht="83.25" customHeight="1" x14ac:dyDescent="0.4">
      <c r="A8" s="180"/>
      <c r="B8" s="29"/>
      <c r="C8" s="181" t="s">
        <v>8</v>
      </c>
      <c r="D8" s="1820" t="s">
        <v>70</v>
      </c>
      <c r="E8" s="1820"/>
      <c r="F8" s="1820"/>
      <c r="G8" s="1820"/>
      <c r="H8" s="1821"/>
    </row>
    <row r="9" spans="1:37" ht="146.25" customHeight="1" x14ac:dyDescent="0.4">
      <c r="A9" s="180"/>
      <c r="B9" s="29"/>
      <c r="C9" s="181" t="s">
        <v>9</v>
      </c>
      <c r="D9" s="1820" t="s">
        <v>56</v>
      </c>
      <c r="E9" s="1820"/>
      <c r="F9" s="1820"/>
      <c r="G9" s="1820"/>
      <c r="H9" s="1821"/>
    </row>
    <row r="10" spans="1:37" ht="81.75" customHeight="1" x14ac:dyDescent="0.4">
      <c r="A10" s="180"/>
      <c r="B10" s="29"/>
      <c r="C10" s="181" t="s">
        <v>10</v>
      </c>
      <c r="D10" s="1820" t="s">
        <v>57</v>
      </c>
      <c r="E10" s="1820"/>
      <c r="F10" s="1820"/>
      <c r="G10" s="1820"/>
      <c r="H10" s="1821"/>
    </row>
    <row r="11" spans="1:37" ht="39.75" customHeight="1" x14ac:dyDescent="0.4">
      <c r="A11" s="180"/>
      <c r="B11" s="29"/>
      <c r="C11" s="181" t="s">
        <v>11</v>
      </c>
      <c r="D11" s="1820" t="s">
        <v>12</v>
      </c>
      <c r="E11" s="1820"/>
      <c r="F11" s="1820"/>
      <c r="G11" s="1820"/>
      <c r="H11" s="1821"/>
    </row>
    <row r="12" spans="1:37" ht="144" customHeight="1" x14ac:dyDescent="0.4">
      <c r="A12" s="180"/>
      <c r="B12" s="29"/>
      <c r="C12" s="181" t="s">
        <v>13</v>
      </c>
      <c r="D12" s="1820" t="s">
        <v>78</v>
      </c>
      <c r="E12" s="1820"/>
      <c r="F12" s="1820"/>
      <c r="G12" s="1820"/>
      <c r="H12" s="1821"/>
    </row>
    <row r="13" spans="1:37" ht="83.25" customHeight="1" x14ac:dyDescent="0.4">
      <c r="A13" s="180"/>
      <c r="B13" s="29"/>
      <c r="C13" s="182" t="s">
        <v>14</v>
      </c>
      <c r="D13" s="1820" t="s">
        <v>15</v>
      </c>
      <c r="E13" s="1820"/>
      <c r="F13" s="1820"/>
      <c r="G13" s="1820"/>
      <c r="H13" s="1821"/>
    </row>
    <row r="14" spans="1:37" ht="103.5" customHeight="1" x14ac:dyDescent="0.4">
      <c r="A14" s="180"/>
      <c r="B14" s="29"/>
      <c r="C14" s="181" t="s">
        <v>16</v>
      </c>
      <c r="D14" s="1820" t="s">
        <v>286</v>
      </c>
      <c r="E14" s="1820"/>
      <c r="F14" s="1820"/>
      <c r="G14" s="1820"/>
      <c r="H14" s="1821"/>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45.5" customHeight="1" x14ac:dyDescent="0.4">
      <c r="A16" s="180"/>
      <c r="B16" s="29"/>
      <c r="C16" s="181" t="s">
        <v>19</v>
      </c>
      <c r="D16" s="1820" t="s">
        <v>20</v>
      </c>
      <c r="E16" s="1820"/>
      <c r="F16" s="1820"/>
      <c r="G16" s="1820"/>
      <c r="H16" s="1821"/>
    </row>
    <row r="17" spans="1:37" ht="102" customHeight="1" x14ac:dyDescent="0.4">
      <c r="A17" s="180"/>
      <c r="B17" s="29"/>
      <c r="C17" s="181" t="s">
        <v>21</v>
      </c>
      <c r="D17" s="1820" t="s">
        <v>22</v>
      </c>
      <c r="E17" s="1820"/>
      <c r="F17" s="1820"/>
      <c r="G17" s="1820"/>
      <c r="H17" s="1821"/>
    </row>
    <row r="18" spans="1:37" ht="79.5" customHeight="1" x14ac:dyDescent="0.4">
      <c r="A18" s="180"/>
      <c r="B18" s="29"/>
      <c r="C18" s="181" t="s">
        <v>23</v>
      </c>
      <c r="D18" s="1820" t="s">
        <v>81</v>
      </c>
      <c r="E18" s="1820"/>
      <c r="F18" s="1820"/>
      <c r="G18" s="1820"/>
      <c r="H18" s="1821"/>
    </row>
    <row r="19" spans="1:37" ht="66.75" customHeight="1" thickBot="1" x14ac:dyDescent="0.45">
      <c r="A19" s="180"/>
      <c r="B19" s="14"/>
      <c r="C19" s="183" t="s">
        <v>24</v>
      </c>
      <c r="D19" s="1846" t="s">
        <v>71</v>
      </c>
      <c r="E19" s="1846"/>
      <c r="F19" s="1846"/>
      <c r="G19" s="1846"/>
      <c r="H19" s="1847"/>
    </row>
    <row r="20" spans="1:37" ht="17.399999999999999" thickBot="1" x14ac:dyDescent="0.45">
      <c r="B20" s="15"/>
      <c r="C20" s="15"/>
      <c r="D20" s="15"/>
      <c r="E20" s="15"/>
      <c r="F20" s="91"/>
      <c r="G20" s="15"/>
      <c r="H20" s="15"/>
    </row>
    <row r="21" spans="1:37" ht="57.6" x14ac:dyDescent="0.4">
      <c r="B21" s="12" t="s">
        <v>25</v>
      </c>
      <c r="C21" s="16" t="s">
        <v>50</v>
      </c>
      <c r="D21" s="16" t="s">
        <v>26</v>
      </c>
      <c r="E21" s="16" t="s">
        <v>27</v>
      </c>
      <c r="F21" s="92" t="s">
        <v>28</v>
      </c>
      <c r="G21" s="184" t="s">
        <v>29</v>
      </c>
      <c r="H21" s="17" t="s">
        <v>30</v>
      </c>
    </row>
    <row r="22" spans="1:37" ht="19.8" thickBot="1" x14ac:dyDescent="0.45">
      <c r="B22" s="185">
        <v>1</v>
      </c>
      <c r="C22" s="186">
        <v>2</v>
      </c>
      <c r="D22" s="186">
        <v>3</v>
      </c>
      <c r="E22" s="186">
        <v>4</v>
      </c>
      <c r="F22" s="186">
        <v>5</v>
      </c>
      <c r="G22" s="187">
        <v>6</v>
      </c>
      <c r="H22" s="188">
        <v>7</v>
      </c>
    </row>
    <row r="23" spans="1:37" ht="19.2" x14ac:dyDescent="0.4">
      <c r="B23" s="12"/>
      <c r="C23" s="1197"/>
      <c r="D23" s="243" t="s">
        <v>31</v>
      </c>
      <c r="E23" s="243"/>
      <c r="F23" s="244"/>
      <c r="G23" s="1214"/>
      <c r="H23" s="1215"/>
    </row>
    <row r="24" spans="1:37" ht="19.2" x14ac:dyDescent="0.45">
      <c r="B24" s="35">
        <v>1</v>
      </c>
      <c r="C24" s="220" t="s">
        <v>62</v>
      </c>
      <c r="D24" s="72" t="s">
        <v>35</v>
      </c>
      <c r="E24" s="37" t="s">
        <v>33</v>
      </c>
      <c r="F24" s="93">
        <v>1</v>
      </c>
      <c r="G24" s="222"/>
      <c r="H24" s="36">
        <f>F24*G24</f>
        <v>0</v>
      </c>
    </row>
    <row r="25" spans="1:37" ht="38.4" x14ac:dyDescent="0.45">
      <c r="B25" s="27">
        <v>2</v>
      </c>
      <c r="C25" s="156" t="s">
        <v>63</v>
      </c>
      <c r="D25" s="19" t="s">
        <v>53</v>
      </c>
      <c r="E25" s="28" t="s">
        <v>33</v>
      </c>
      <c r="F25" s="94">
        <v>1</v>
      </c>
      <c r="G25" s="157"/>
      <c r="H25" s="36">
        <f t="shared" ref="H25:H27" si="0">F25*G25</f>
        <v>0</v>
      </c>
    </row>
    <row r="26" spans="1:37" ht="76.8" x14ac:dyDescent="0.45">
      <c r="B26" s="27">
        <v>3</v>
      </c>
      <c r="C26" s="156" t="s">
        <v>64</v>
      </c>
      <c r="D26" s="19" t="s">
        <v>55</v>
      </c>
      <c r="E26" s="28" t="s">
        <v>33</v>
      </c>
      <c r="F26" s="94">
        <v>1</v>
      </c>
      <c r="G26" s="157"/>
      <c r="H26" s="36">
        <f t="shared" si="0"/>
        <v>0</v>
      </c>
    </row>
    <row r="27" spans="1:37" ht="39" thickBot="1" x14ac:dyDescent="0.5">
      <c r="B27" s="45">
        <v>4</v>
      </c>
      <c r="C27" s="146">
        <v>14</v>
      </c>
      <c r="D27" s="46" t="s">
        <v>72</v>
      </c>
      <c r="E27" s="47" t="s">
        <v>33</v>
      </c>
      <c r="F27" s="95">
        <v>1</v>
      </c>
      <c r="G27" s="200"/>
      <c r="H27" s="36">
        <f t="shared" si="0"/>
        <v>0</v>
      </c>
    </row>
    <row r="28" spans="1:37" ht="19.5" customHeight="1" thickBot="1" x14ac:dyDescent="0.45">
      <c r="B28" s="1814" t="s">
        <v>52</v>
      </c>
      <c r="C28" s="1815"/>
      <c r="D28" s="1815"/>
      <c r="E28" s="1815"/>
      <c r="F28" s="1815"/>
      <c r="G28" s="1940"/>
      <c r="H28" s="31">
        <f>SUM(H24:H27)</f>
        <v>0</v>
      </c>
    </row>
    <row r="29" spans="1:37" s="3" customFormat="1" ht="19.2" x14ac:dyDescent="0.3">
      <c r="A29" s="2"/>
      <c r="B29" s="920"/>
      <c r="C29" s="1203"/>
      <c r="D29" s="356" t="s">
        <v>36</v>
      </c>
      <c r="E29" s="1216"/>
      <c r="F29" s="1217"/>
      <c r="G29" s="1217"/>
      <c r="H29" s="1218"/>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7" s="3" customFormat="1" ht="19.2" x14ac:dyDescent="0.45">
      <c r="A30" s="2"/>
      <c r="B30" s="181">
        <v>5</v>
      </c>
      <c r="C30" s="156" t="s">
        <v>65</v>
      </c>
      <c r="D30" s="4" t="s">
        <v>86</v>
      </c>
      <c r="E30" s="28" t="s">
        <v>37</v>
      </c>
      <c r="F30" s="158">
        <v>0.46</v>
      </c>
      <c r="G30" s="157"/>
      <c r="H30" s="157">
        <f>F30*G30</f>
        <v>0</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s="2" customFormat="1" ht="76.8" x14ac:dyDescent="0.45">
      <c r="B31" s="27">
        <v>6</v>
      </c>
      <c r="C31" s="156" t="s">
        <v>87</v>
      </c>
      <c r="D31" s="4" t="s">
        <v>796</v>
      </c>
      <c r="E31" s="28" t="s">
        <v>40</v>
      </c>
      <c r="F31" s="158">
        <v>30</v>
      </c>
      <c r="G31" s="157"/>
      <c r="H31" s="20">
        <f t="shared" ref="H31:H33" si="1">F31*G31</f>
        <v>0</v>
      </c>
    </row>
    <row r="32" spans="1:37" s="2" customFormat="1" ht="38.4" x14ac:dyDescent="0.45">
      <c r="B32" s="27">
        <v>7</v>
      </c>
      <c r="C32" s="156" t="s">
        <v>156</v>
      </c>
      <c r="D32" s="4" t="s">
        <v>797</v>
      </c>
      <c r="E32" s="28" t="s">
        <v>38</v>
      </c>
      <c r="F32" s="158">
        <v>30</v>
      </c>
      <c r="G32" s="157"/>
      <c r="H32" s="20">
        <f t="shared" si="1"/>
        <v>0</v>
      </c>
    </row>
    <row r="33" spans="1:37" s="3" customFormat="1" ht="39" thickBot="1" x14ac:dyDescent="0.5">
      <c r="A33" s="2"/>
      <c r="B33" s="259">
        <v>8</v>
      </c>
      <c r="C33" s="260" t="s">
        <v>88</v>
      </c>
      <c r="D33" s="159" t="s">
        <v>798</v>
      </c>
      <c r="E33" s="261" t="s">
        <v>38</v>
      </c>
      <c r="F33" s="224">
        <v>30</v>
      </c>
      <c r="G33" s="225"/>
      <c r="H33" s="20">
        <f t="shared" si="1"/>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s="3" customFormat="1" ht="19.8" thickBot="1" x14ac:dyDescent="0.5">
      <c r="A34" s="2"/>
      <c r="B34" s="1811" t="s">
        <v>42</v>
      </c>
      <c r="C34" s="1812"/>
      <c r="D34" s="1812"/>
      <c r="E34" s="1812"/>
      <c r="F34" s="1812"/>
      <c r="G34" s="1812"/>
      <c r="H34" s="31">
        <f>SUM(H30:H33)</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s="3" customFormat="1" ht="19.2" x14ac:dyDescent="0.45">
      <c r="A35" s="2"/>
      <c r="B35" s="1054"/>
      <c r="C35" s="256"/>
      <c r="D35" s="243" t="s">
        <v>89</v>
      </c>
      <c r="E35" s="122"/>
      <c r="F35" s="784"/>
      <c r="G35" s="454"/>
      <c r="H35" s="78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8" customFormat="1" ht="76.8" x14ac:dyDescent="0.45">
      <c r="A36" s="7"/>
      <c r="B36" s="35">
        <v>9</v>
      </c>
      <c r="C36" s="220" t="s">
        <v>66</v>
      </c>
      <c r="D36" s="797" t="s">
        <v>104</v>
      </c>
      <c r="E36" s="37" t="s">
        <v>40</v>
      </c>
      <c r="F36" s="1198">
        <v>114</v>
      </c>
      <c r="G36" s="222"/>
      <c r="H36" s="36">
        <f t="shared" ref="H36:H37" si="2">F36*G36</f>
        <v>0</v>
      </c>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7" s="3" customFormat="1" ht="19.8" thickBot="1" x14ac:dyDescent="0.5">
      <c r="A37" s="2"/>
      <c r="B37" s="259">
        <v>10</v>
      </c>
      <c r="C37" s="260" t="s">
        <v>67</v>
      </c>
      <c r="D37" s="510" t="s">
        <v>449</v>
      </c>
      <c r="E37" s="261" t="s">
        <v>39</v>
      </c>
      <c r="F37" s="224">
        <v>570</v>
      </c>
      <c r="G37" s="225"/>
      <c r="H37" s="20">
        <f t="shared" si="2"/>
        <v>0</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s="3" customFormat="1" ht="19.8" thickBot="1" x14ac:dyDescent="0.5">
      <c r="A38" s="2"/>
      <c r="B38" s="1811" t="s">
        <v>43</v>
      </c>
      <c r="C38" s="1812"/>
      <c r="D38" s="1812"/>
      <c r="E38" s="1812"/>
      <c r="F38" s="1812"/>
      <c r="G38" s="2012"/>
      <c r="H38" s="928">
        <f>SUM(H36:H37)</f>
        <v>0</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s="3" customFormat="1" ht="19.2" x14ac:dyDescent="0.45">
      <c r="A39" s="2"/>
      <c r="B39" s="405"/>
      <c r="C39" s="474"/>
      <c r="D39" s="243" t="s">
        <v>44</v>
      </c>
      <c r="E39" s="122"/>
      <c r="F39" s="160"/>
      <c r="G39" s="160"/>
      <c r="H39" s="164"/>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1:37" s="3" customFormat="1" ht="57.6" x14ac:dyDescent="0.45">
      <c r="A40" s="2"/>
      <c r="B40" s="27">
        <v>11</v>
      </c>
      <c r="C40" s="220" t="s">
        <v>68</v>
      </c>
      <c r="D40" s="30" t="s">
        <v>799</v>
      </c>
      <c r="E40" s="37" t="s">
        <v>40</v>
      </c>
      <c r="F40" s="221">
        <v>114</v>
      </c>
      <c r="G40" s="222"/>
      <c r="H40" s="36">
        <f t="shared" ref="H40:H44" si="3">(F40*G40)</f>
        <v>0</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spans="1:37" s="3" customFormat="1" ht="38.4" x14ac:dyDescent="0.45">
      <c r="A41" s="2"/>
      <c r="B41" s="27">
        <v>12</v>
      </c>
      <c r="C41" s="156" t="s">
        <v>82</v>
      </c>
      <c r="D41" s="4" t="s">
        <v>690</v>
      </c>
      <c r="E41" s="28" t="s">
        <v>38</v>
      </c>
      <c r="F41" s="158">
        <v>35</v>
      </c>
      <c r="G41" s="157"/>
      <c r="H41" s="20">
        <f t="shared" si="3"/>
        <v>0</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spans="1:37" s="3" customFormat="1" ht="38.4" x14ac:dyDescent="0.45">
      <c r="A42" s="2"/>
      <c r="B42" s="27">
        <v>13</v>
      </c>
      <c r="C42" s="156" t="s">
        <v>689</v>
      </c>
      <c r="D42" s="4" t="s">
        <v>800</v>
      </c>
      <c r="E42" s="28" t="s">
        <v>38</v>
      </c>
      <c r="F42" s="213">
        <v>58</v>
      </c>
      <c r="G42" s="157"/>
      <c r="H42" s="20">
        <f t="shared" si="3"/>
        <v>0</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s="3" customFormat="1" ht="19.2" x14ac:dyDescent="0.45">
      <c r="A43" s="2"/>
      <c r="B43" s="27">
        <v>14</v>
      </c>
      <c r="C43" s="156" t="s">
        <v>801</v>
      </c>
      <c r="D43" s="4" t="s">
        <v>802</v>
      </c>
      <c r="E43" s="28" t="s">
        <v>38</v>
      </c>
      <c r="F43" s="158">
        <v>30</v>
      </c>
      <c r="G43" s="157"/>
      <c r="H43" s="20">
        <f t="shared" si="3"/>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154.19999999999999" thickBot="1" x14ac:dyDescent="0.5">
      <c r="A44" s="215"/>
      <c r="B44" s="259">
        <v>15</v>
      </c>
      <c r="C44" s="84" t="s">
        <v>79</v>
      </c>
      <c r="D44" s="271" t="s">
        <v>803</v>
      </c>
      <c r="E44" s="272" t="s">
        <v>39</v>
      </c>
      <c r="F44" s="224">
        <v>570</v>
      </c>
      <c r="G44" s="225"/>
      <c r="H44" s="39">
        <f t="shared" si="3"/>
        <v>0</v>
      </c>
      <c r="I44"/>
      <c r="J44"/>
      <c r="K44"/>
      <c r="L44"/>
      <c r="M44"/>
      <c r="N44"/>
      <c r="O44"/>
      <c r="P44"/>
      <c r="Q44"/>
      <c r="R44"/>
      <c r="S44"/>
      <c r="T44"/>
      <c r="U44"/>
      <c r="V44"/>
      <c r="W44"/>
      <c r="X44"/>
      <c r="Y44"/>
      <c r="Z44"/>
      <c r="AA44"/>
      <c r="AB44"/>
      <c r="AC44"/>
      <c r="AD44"/>
      <c r="AE44"/>
      <c r="AF44"/>
      <c r="AG44"/>
      <c r="AH44"/>
      <c r="AI44"/>
      <c r="AJ44"/>
      <c r="AK44"/>
    </row>
    <row r="45" spans="1:37" s="3" customFormat="1" ht="19.8" thickBot="1" x14ac:dyDescent="0.35">
      <c r="A45" s="2"/>
      <c r="B45" s="1814" t="s">
        <v>45</v>
      </c>
      <c r="C45" s="2013"/>
      <c r="D45" s="2013"/>
      <c r="E45" s="2013"/>
      <c r="F45" s="2013"/>
      <c r="G45" s="2014"/>
      <c r="H45" s="208">
        <f>SUM(H40:H44)</f>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19.2" x14ac:dyDescent="0.45">
      <c r="A46" s="1"/>
      <c r="B46" s="424"/>
      <c r="C46" s="1204"/>
      <c r="D46" s="4" t="s">
        <v>396</v>
      </c>
      <c r="E46" s="167"/>
      <c r="F46" s="384"/>
      <c r="G46" s="384"/>
      <c r="H46" s="1205"/>
      <c r="J46"/>
      <c r="K46"/>
      <c r="L46"/>
      <c r="M46"/>
      <c r="N46"/>
      <c r="O46"/>
      <c r="P46"/>
      <c r="Q46"/>
      <c r="R46"/>
      <c r="S46"/>
      <c r="T46"/>
      <c r="U46"/>
      <c r="V46"/>
      <c r="W46"/>
      <c r="X46"/>
      <c r="Y46"/>
      <c r="Z46"/>
      <c r="AA46"/>
      <c r="AB46"/>
      <c r="AC46"/>
      <c r="AD46"/>
      <c r="AE46"/>
      <c r="AF46"/>
      <c r="AG46"/>
      <c r="AH46"/>
      <c r="AI46"/>
      <c r="AJ46"/>
      <c r="AK46"/>
    </row>
    <row r="47" spans="1:37" ht="19.2" x14ac:dyDescent="0.45">
      <c r="A47" s="1"/>
      <c r="B47" s="1196"/>
      <c r="C47" s="1206"/>
      <c r="D47" s="4" t="s">
        <v>397</v>
      </c>
      <c r="E47" s="292"/>
      <c r="F47" s="384"/>
      <c r="G47" s="167"/>
      <c r="H47" s="59"/>
      <c r="J47"/>
      <c r="K47"/>
      <c r="L47"/>
      <c r="M47"/>
      <c r="N47"/>
      <c r="O47"/>
      <c r="P47"/>
      <c r="Q47"/>
      <c r="R47"/>
      <c r="S47"/>
      <c r="T47"/>
      <c r="U47"/>
      <c r="V47"/>
      <c r="W47"/>
      <c r="X47"/>
      <c r="Y47"/>
      <c r="Z47"/>
      <c r="AA47"/>
      <c r="AB47"/>
      <c r="AC47"/>
      <c r="AD47"/>
      <c r="AE47"/>
      <c r="AF47"/>
      <c r="AG47"/>
      <c r="AH47"/>
      <c r="AI47"/>
      <c r="AJ47"/>
      <c r="AK47"/>
    </row>
    <row r="48" spans="1:37" ht="57.6" x14ac:dyDescent="0.45">
      <c r="A48" s="1"/>
      <c r="B48" s="219">
        <v>16</v>
      </c>
      <c r="C48" s="220" t="s">
        <v>121</v>
      </c>
      <c r="D48" s="30" t="s">
        <v>149</v>
      </c>
      <c r="E48" s="37" t="s">
        <v>54</v>
      </c>
      <c r="F48" s="221">
        <v>20</v>
      </c>
      <c r="G48" s="222"/>
      <c r="H48" s="36">
        <f t="shared" ref="H48:H54" si="4">(F48*G48)</f>
        <v>0</v>
      </c>
      <c r="I48"/>
      <c r="J48"/>
      <c r="K48"/>
      <c r="L48"/>
      <c r="M48"/>
      <c r="N48"/>
      <c r="O48"/>
      <c r="P48"/>
      <c r="Q48"/>
      <c r="R48"/>
      <c r="S48"/>
      <c r="T48"/>
      <c r="U48"/>
      <c r="V48"/>
      <c r="W48"/>
      <c r="X48"/>
      <c r="Y48"/>
      <c r="Z48"/>
      <c r="AA48"/>
      <c r="AB48"/>
      <c r="AC48"/>
      <c r="AD48"/>
      <c r="AE48"/>
      <c r="AF48"/>
      <c r="AG48"/>
      <c r="AH48"/>
      <c r="AI48"/>
      <c r="AJ48"/>
      <c r="AK48"/>
    </row>
    <row r="49" spans="1:37" ht="76.8" x14ac:dyDescent="0.45">
      <c r="A49" s="1"/>
      <c r="B49" s="29">
        <v>17</v>
      </c>
      <c r="C49" s="156" t="s">
        <v>121</v>
      </c>
      <c r="D49" s="4" t="s">
        <v>134</v>
      </c>
      <c r="E49" s="28" t="s">
        <v>54</v>
      </c>
      <c r="F49" s="213">
        <v>58</v>
      </c>
      <c r="G49" s="157"/>
      <c r="H49" s="20">
        <f t="shared" si="4"/>
        <v>0</v>
      </c>
      <c r="I49"/>
      <c r="J49"/>
      <c r="K49"/>
      <c r="L49"/>
      <c r="M49"/>
      <c r="N49"/>
      <c r="O49"/>
      <c r="P49"/>
      <c r="Q49"/>
      <c r="R49"/>
      <c r="S49"/>
      <c r="T49"/>
      <c r="U49"/>
      <c r="V49"/>
      <c r="W49"/>
      <c r="X49"/>
      <c r="Y49"/>
      <c r="Z49"/>
      <c r="AA49"/>
      <c r="AB49"/>
      <c r="AC49"/>
      <c r="AD49"/>
      <c r="AE49"/>
      <c r="AF49"/>
      <c r="AG49"/>
      <c r="AH49"/>
      <c r="AI49"/>
      <c r="AJ49"/>
      <c r="AK49"/>
    </row>
    <row r="50" spans="1:37" ht="57.6" x14ac:dyDescent="0.45">
      <c r="A50" s="1"/>
      <c r="B50" s="29">
        <v>18</v>
      </c>
      <c r="C50" s="156" t="s">
        <v>121</v>
      </c>
      <c r="D50" s="4" t="s">
        <v>135</v>
      </c>
      <c r="E50" s="28" t="s">
        <v>54</v>
      </c>
      <c r="F50" s="213">
        <v>90</v>
      </c>
      <c r="G50" s="157"/>
      <c r="H50" s="20">
        <f t="shared" si="4"/>
        <v>0</v>
      </c>
      <c r="I50"/>
      <c r="J50"/>
      <c r="K50"/>
      <c r="L50"/>
      <c r="M50"/>
      <c r="N50"/>
      <c r="O50"/>
      <c r="P50"/>
      <c r="Q50"/>
      <c r="R50"/>
      <c r="S50"/>
      <c r="T50"/>
      <c r="U50"/>
      <c r="V50"/>
      <c r="W50"/>
      <c r="X50"/>
      <c r="Y50"/>
      <c r="Z50"/>
      <c r="AA50"/>
      <c r="AB50"/>
      <c r="AC50"/>
      <c r="AD50"/>
      <c r="AE50"/>
      <c r="AF50"/>
      <c r="AG50"/>
      <c r="AH50"/>
      <c r="AI50"/>
      <c r="AJ50"/>
      <c r="AK50"/>
    </row>
    <row r="51" spans="1:37" ht="57.6" x14ac:dyDescent="0.45">
      <c r="A51" s="1"/>
      <c r="B51" s="29">
        <v>19</v>
      </c>
      <c r="C51" s="156" t="s">
        <v>121</v>
      </c>
      <c r="D51" s="4" t="s">
        <v>804</v>
      </c>
      <c r="E51" s="28" t="s">
        <v>54</v>
      </c>
      <c r="F51" s="213">
        <v>9</v>
      </c>
      <c r="G51" s="157"/>
      <c r="H51" s="20">
        <f t="shared" si="4"/>
        <v>0</v>
      </c>
      <c r="I51"/>
      <c r="J51"/>
      <c r="K51"/>
      <c r="L51"/>
      <c r="M51"/>
      <c r="N51"/>
      <c r="O51"/>
      <c r="P51"/>
      <c r="Q51"/>
      <c r="R51"/>
      <c r="S51"/>
      <c r="T51"/>
      <c r="U51"/>
      <c r="V51"/>
      <c r="W51"/>
      <c r="X51"/>
      <c r="Y51"/>
      <c r="Z51"/>
      <c r="AA51"/>
      <c r="AB51"/>
      <c r="AC51"/>
      <c r="AD51"/>
      <c r="AE51"/>
      <c r="AF51"/>
      <c r="AG51"/>
      <c r="AH51"/>
      <c r="AI51"/>
      <c r="AJ51"/>
      <c r="AK51"/>
    </row>
    <row r="52" spans="1:37" ht="57.6" x14ac:dyDescent="0.45">
      <c r="A52" s="1"/>
      <c r="B52" s="29">
        <v>20</v>
      </c>
      <c r="C52" s="156" t="s">
        <v>121</v>
      </c>
      <c r="D52" s="4" t="s">
        <v>150</v>
      </c>
      <c r="E52" s="28" t="s">
        <v>54</v>
      </c>
      <c r="F52" s="213">
        <v>4</v>
      </c>
      <c r="G52" s="157"/>
      <c r="H52" s="20">
        <f t="shared" si="4"/>
        <v>0</v>
      </c>
      <c r="I52"/>
      <c r="J52"/>
      <c r="K52"/>
      <c r="L52"/>
      <c r="M52"/>
      <c r="N52"/>
      <c r="O52"/>
      <c r="P52"/>
      <c r="Q52"/>
      <c r="R52"/>
      <c r="S52"/>
      <c r="T52"/>
      <c r="U52"/>
      <c r="V52"/>
      <c r="W52"/>
      <c r="X52"/>
      <c r="Y52"/>
      <c r="Z52"/>
      <c r="AA52"/>
      <c r="AB52"/>
      <c r="AC52"/>
      <c r="AD52"/>
      <c r="AE52"/>
      <c r="AF52"/>
      <c r="AG52"/>
      <c r="AH52"/>
      <c r="AI52"/>
      <c r="AJ52"/>
      <c r="AK52"/>
    </row>
    <row r="53" spans="1:37" ht="76.8" x14ac:dyDescent="0.45">
      <c r="A53" s="1"/>
      <c r="B53" s="218">
        <v>21</v>
      </c>
      <c r="C53" s="156" t="s">
        <v>121</v>
      </c>
      <c r="D53" s="4" t="s">
        <v>83</v>
      </c>
      <c r="E53" s="28" t="s">
        <v>38</v>
      </c>
      <c r="F53" s="213">
        <v>392</v>
      </c>
      <c r="G53" s="157"/>
      <c r="H53" s="20">
        <f t="shared" si="4"/>
        <v>0</v>
      </c>
      <c r="I53"/>
      <c r="J53"/>
      <c r="K53"/>
      <c r="L53"/>
      <c r="M53"/>
      <c r="N53"/>
      <c r="O53"/>
      <c r="P53"/>
      <c r="Q53"/>
      <c r="R53"/>
      <c r="S53"/>
      <c r="T53"/>
      <c r="U53"/>
      <c r="V53"/>
      <c r="W53"/>
      <c r="X53"/>
      <c r="Y53"/>
      <c r="Z53"/>
      <c r="AA53"/>
      <c r="AB53"/>
      <c r="AC53"/>
      <c r="AD53"/>
      <c r="AE53"/>
      <c r="AF53"/>
      <c r="AG53"/>
      <c r="AH53"/>
      <c r="AI53"/>
      <c r="AJ53"/>
      <c r="AK53"/>
    </row>
    <row r="54" spans="1:37" ht="57.6" x14ac:dyDescent="0.45">
      <c r="A54" s="1"/>
      <c r="B54" s="29">
        <v>22</v>
      </c>
      <c r="C54" s="156" t="s">
        <v>123</v>
      </c>
      <c r="D54" s="4" t="s">
        <v>542</v>
      </c>
      <c r="E54" s="28" t="s">
        <v>40</v>
      </c>
      <c r="F54" s="158">
        <v>12</v>
      </c>
      <c r="G54" s="157"/>
      <c r="H54" s="157">
        <f t="shared" si="4"/>
        <v>0</v>
      </c>
      <c r="I54"/>
      <c r="J54"/>
      <c r="K54"/>
      <c r="L54"/>
      <c r="M54"/>
      <c r="N54"/>
      <c r="O54"/>
      <c r="P54"/>
      <c r="Q54"/>
      <c r="R54"/>
      <c r="S54"/>
      <c r="T54"/>
      <c r="U54"/>
      <c r="V54"/>
      <c r="W54"/>
      <c r="X54"/>
      <c r="Y54"/>
      <c r="Z54"/>
      <c r="AA54"/>
      <c r="AB54"/>
      <c r="AC54"/>
      <c r="AD54"/>
      <c r="AE54"/>
      <c r="AF54"/>
      <c r="AG54"/>
      <c r="AH54"/>
      <c r="AI54"/>
      <c r="AJ54"/>
      <c r="AK54"/>
    </row>
    <row r="55" spans="1:37" ht="19.2" x14ac:dyDescent="0.45">
      <c r="A55" s="1"/>
      <c r="B55" s="479"/>
      <c r="C55" s="478"/>
      <c r="D55" s="4" t="s">
        <v>399</v>
      </c>
      <c r="E55" s="292"/>
      <c r="F55" s="158"/>
      <c r="G55" s="157"/>
      <c r="H55" s="57"/>
      <c r="I55"/>
      <c r="J55"/>
      <c r="K55"/>
      <c r="L55"/>
      <c r="M55"/>
      <c r="N55"/>
      <c r="O55"/>
      <c r="P55"/>
      <c r="Q55"/>
      <c r="R55"/>
      <c r="S55"/>
      <c r="T55"/>
      <c r="U55"/>
      <c r="V55"/>
      <c r="W55"/>
      <c r="X55"/>
      <c r="Y55"/>
      <c r="Z55"/>
      <c r="AA55"/>
      <c r="AB55"/>
      <c r="AC55"/>
      <c r="AD55"/>
      <c r="AE55"/>
      <c r="AF55"/>
      <c r="AG55"/>
      <c r="AH55"/>
      <c r="AI55"/>
      <c r="AJ55"/>
      <c r="AK55"/>
    </row>
    <row r="56" spans="1:37" ht="57.6" x14ac:dyDescent="0.45">
      <c r="A56" s="1"/>
      <c r="B56" s="219">
        <v>23</v>
      </c>
      <c r="C56" s="220" t="s">
        <v>124</v>
      </c>
      <c r="D56" s="30" t="s">
        <v>93</v>
      </c>
      <c r="E56" s="37" t="s">
        <v>39</v>
      </c>
      <c r="F56" s="221">
        <v>280</v>
      </c>
      <c r="G56" s="222"/>
      <c r="H56" s="36">
        <f t="shared" ref="H56:H58" si="5">(F56*G56)</f>
        <v>0</v>
      </c>
      <c r="I56"/>
      <c r="J56"/>
      <c r="K56"/>
      <c r="L56"/>
      <c r="M56"/>
      <c r="N56"/>
      <c r="O56"/>
      <c r="P56"/>
      <c r="Q56"/>
      <c r="R56"/>
      <c r="S56"/>
      <c r="T56"/>
      <c r="U56"/>
      <c r="V56"/>
      <c r="W56"/>
      <c r="X56"/>
      <c r="Y56"/>
      <c r="Z56"/>
      <c r="AA56"/>
      <c r="AB56"/>
      <c r="AC56"/>
      <c r="AD56"/>
      <c r="AE56"/>
      <c r="AF56"/>
      <c r="AG56"/>
      <c r="AH56"/>
      <c r="AI56"/>
      <c r="AJ56"/>
      <c r="AK56"/>
    </row>
    <row r="57" spans="1:37" ht="57.6" x14ac:dyDescent="0.45">
      <c r="A57" s="1"/>
      <c r="B57" s="29">
        <v>24</v>
      </c>
      <c r="C57" s="156" t="s">
        <v>124</v>
      </c>
      <c r="D57" s="4" t="s">
        <v>84</v>
      </c>
      <c r="E57" s="28" t="s">
        <v>39</v>
      </c>
      <c r="F57" s="158">
        <f>106+495</f>
        <v>601</v>
      </c>
      <c r="G57" s="157"/>
      <c r="H57" s="20">
        <f t="shared" si="5"/>
        <v>0</v>
      </c>
      <c r="I57"/>
      <c r="J57"/>
      <c r="K57"/>
      <c r="L57"/>
      <c r="M57"/>
      <c r="N57"/>
      <c r="O57"/>
      <c r="P57"/>
      <c r="Q57"/>
      <c r="R57"/>
      <c r="S57"/>
      <c r="T57"/>
      <c r="U57"/>
      <c r="V57"/>
      <c r="W57"/>
      <c r="X57"/>
      <c r="Y57"/>
      <c r="Z57"/>
      <c r="AA57"/>
      <c r="AB57"/>
      <c r="AC57"/>
      <c r="AD57"/>
      <c r="AE57"/>
      <c r="AF57"/>
      <c r="AG57"/>
      <c r="AH57"/>
      <c r="AI57"/>
      <c r="AJ57"/>
      <c r="AK57"/>
    </row>
    <row r="58" spans="1:37" ht="57.6" x14ac:dyDescent="0.45">
      <c r="A58" s="1"/>
      <c r="B58" s="29">
        <v>25</v>
      </c>
      <c r="C58" s="156" t="s">
        <v>124</v>
      </c>
      <c r="D58" s="4" t="s">
        <v>98</v>
      </c>
      <c r="E58" s="28" t="s">
        <v>39</v>
      </c>
      <c r="F58" s="158">
        <v>70</v>
      </c>
      <c r="G58" s="157"/>
      <c r="H58" s="157">
        <f t="shared" si="5"/>
        <v>0</v>
      </c>
      <c r="I58"/>
      <c r="J58"/>
      <c r="K58"/>
      <c r="L58"/>
      <c r="M58"/>
      <c r="N58"/>
      <c r="O58"/>
      <c r="P58"/>
      <c r="Q58"/>
      <c r="R58"/>
      <c r="S58"/>
      <c r="T58"/>
      <c r="U58"/>
      <c r="V58"/>
      <c r="W58"/>
      <c r="X58"/>
      <c r="Y58"/>
      <c r="Z58"/>
      <c r="AA58"/>
      <c r="AB58"/>
      <c r="AC58"/>
      <c r="AD58"/>
      <c r="AE58"/>
      <c r="AF58"/>
      <c r="AG58"/>
      <c r="AH58"/>
      <c r="AI58"/>
      <c r="AJ58"/>
      <c r="AK58"/>
    </row>
    <row r="59" spans="1:37" ht="19.2" x14ac:dyDescent="0.45">
      <c r="A59" s="1"/>
      <c r="B59" s="479"/>
      <c r="C59" s="478"/>
      <c r="D59" s="4" t="s">
        <v>400</v>
      </c>
      <c r="E59" s="292"/>
      <c r="F59" s="158"/>
      <c r="G59" s="157"/>
      <c r="H59" s="57"/>
      <c r="I59"/>
      <c r="J59"/>
      <c r="K59"/>
      <c r="L59"/>
      <c r="M59"/>
      <c r="N59"/>
      <c r="O59"/>
      <c r="P59"/>
      <c r="Q59"/>
      <c r="R59"/>
      <c r="S59"/>
      <c r="T59"/>
      <c r="U59"/>
      <c r="V59"/>
      <c r="W59"/>
      <c r="X59"/>
      <c r="Y59"/>
      <c r="Z59"/>
      <c r="AA59"/>
      <c r="AB59"/>
      <c r="AC59"/>
      <c r="AD59"/>
      <c r="AE59"/>
      <c r="AF59"/>
      <c r="AG59"/>
      <c r="AH59"/>
      <c r="AI59"/>
      <c r="AJ59"/>
      <c r="AK59"/>
    </row>
    <row r="60" spans="1:37" ht="76.8" x14ac:dyDescent="0.45">
      <c r="A60" s="1"/>
      <c r="B60" s="431">
        <v>26</v>
      </c>
      <c r="C60" s="220" t="s">
        <v>180</v>
      </c>
      <c r="D60" s="30" t="s">
        <v>198</v>
      </c>
      <c r="E60" s="37" t="s">
        <v>54</v>
      </c>
      <c r="F60" s="221">
        <v>2</v>
      </c>
      <c r="G60" s="222"/>
      <c r="H60" s="36">
        <f t="shared" ref="H60:H61" si="6">(F60*G60)</f>
        <v>0</v>
      </c>
      <c r="I60"/>
      <c r="J60"/>
      <c r="K60"/>
      <c r="L60"/>
      <c r="M60"/>
      <c r="N60"/>
      <c r="O60"/>
      <c r="P60"/>
      <c r="Q60"/>
      <c r="R60"/>
      <c r="S60"/>
      <c r="T60"/>
      <c r="U60"/>
      <c r="V60"/>
      <c r="W60"/>
      <c r="X60"/>
      <c r="Y60"/>
      <c r="Z60"/>
      <c r="AA60"/>
      <c r="AB60"/>
      <c r="AC60"/>
      <c r="AD60"/>
      <c r="AE60"/>
      <c r="AF60"/>
      <c r="AG60"/>
      <c r="AH60"/>
      <c r="AI60"/>
      <c r="AJ60"/>
      <c r="AK60"/>
    </row>
    <row r="61" spans="1:37" ht="77.400000000000006" thickBot="1" x14ac:dyDescent="0.5">
      <c r="A61" s="1"/>
      <c r="B61" s="436">
        <v>27</v>
      </c>
      <c r="C61" s="223"/>
      <c r="D61" s="159" t="s">
        <v>805</v>
      </c>
      <c r="E61" s="261" t="s">
        <v>806</v>
      </c>
      <c r="F61" s="224">
        <v>9</v>
      </c>
      <c r="G61" s="225"/>
      <c r="H61" s="39">
        <f t="shared" si="6"/>
        <v>0</v>
      </c>
      <c r="I61"/>
      <c r="J61"/>
      <c r="K61"/>
      <c r="L61"/>
      <c r="M61"/>
      <c r="N61"/>
      <c r="O61"/>
      <c r="P61"/>
      <c r="Q61"/>
      <c r="R61"/>
      <c r="S61"/>
      <c r="T61"/>
      <c r="U61"/>
      <c r="V61"/>
      <c r="W61"/>
      <c r="X61"/>
      <c r="Y61"/>
      <c r="Z61"/>
      <c r="AA61"/>
      <c r="AB61"/>
      <c r="AC61"/>
      <c r="AD61"/>
      <c r="AE61"/>
      <c r="AF61"/>
      <c r="AG61"/>
      <c r="AH61"/>
      <c r="AI61"/>
      <c r="AJ61"/>
      <c r="AK61"/>
    </row>
    <row r="62" spans="1:37" ht="19.8" thickBot="1" x14ac:dyDescent="0.5">
      <c r="A62" s="1"/>
      <c r="B62" s="1923" t="s">
        <v>683</v>
      </c>
      <c r="C62" s="1924"/>
      <c r="D62" s="1924"/>
      <c r="E62" s="1924"/>
      <c r="F62" s="1924"/>
      <c r="G62" s="1938"/>
      <c r="H62" s="31">
        <f>SUM(H48:H61)</f>
        <v>0</v>
      </c>
      <c r="J62"/>
      <c r="K62"/>
      <c r="L62"/>
      <c r="M62"/>
      <c r="N62"/>
      <c r="O62"/>
      <c r="P62"/>
      <c r="Q62"/>
      <c r="R62"/>
      <c r="S62"/>
      <c r="T62"/>
      <c r="U62"/>
      <c r="V62"/>
      <c r="W62"/>
      <c r="X62"/>
      <c r="Y62"/>
      <c r="Z62"/>
      <c r="AA62"/>
      <c r="AB62"/>
      <c r="AC62"/>
      <c r="AD62"/>
      <c r="AE62"/>
      <c r="AF62"/>
      <c r="AG62"/>
      <c r="AH62"/>
      <c r="AI62"/>
      <c r="AJ62"/>
      <c r="AK62"/>
    </row>
    <row r="63" spans="1:37" ht="19.8" thickBot="1" x14ac:dyDescent="0.45">
      <c r="E63" s="227"/>
    </row>
    <row r="64" spans="1:37" ht="96.75" customHeight="1" thickBot="1" x14ac:dyDescent="0.45">
      <c r="A64" s="229"/>
      <c r="B64" s="189"/>
      <c r="C64" s="230"/>
      <c r="D64" s="1798" t="s">
        <v>808</v>
      </c>
      <c r="E64" s="1799"/>
      <c r="F64" s="1799"/>
      <c r="G64" s="1800"/>
      <c r="H64" s="231"/>
    </row>
    <row r="65" spans="1:37" ht="19.2" x14ac:dyDescent="0.4">
      <c r="A65" s="229"/>
      <c r="B65" s="12"/>
      <c r="C65" s="145"/>
      <c r="D65" s="377" t="s">
        <v>46</v>
      </c>
      <c r="E65" s="232"/>
      <c r="F65" s="233"/>
      <c r="G65" s="232"/>
      <c r="H65" s="234">
        <f>H28</f>
        <v>0</v>
      </c>
    </row>
    <row r="66" spans="1:37" ht="19.2" x14ac:dyDescent="0.4">
      <c r="A66" s="229"/>
      <c r="B66" s="13"/>
      <c r="C66" s="181"/>
      <c r="D66" s="315" t="s">
        <v>47</v>
      </c>
      <c r="E66" s="25"/>
      <c r="F66" s="98"/>
      <c r="G66" s="1199"/>
      <c r="H66" s="798">
        <f>H34</f>
        <v>0</v>
      </c>
    </row>
    <row r="67" spans="1:37" s="1" customFormat="1" ht="19.2" x14ac:dyDescent="0.4">
      <c r="A67" s="229"/>
      <c r="B67" s="24"/>
      <c r="C67" s="237"/>
      <c r="D67" s="315" t="s">
        <v>48</v>
      </c>
      <c r="E67" s="26"/>
      <c r="F67" s="98"/>
      <c r="G67" s="235"/>
      <c r="H67" s="1200">
        <f>H38</f>
        <v>0</v>
      </c>
    </row>
    <row r="68" spans="1:37" s="1" customFormat="1" ht="19.2" x14ac:dyDescent="0.4">
      <c r="A68" s="153"/>
      <c r="B68" s="5"/>
      <c r="C68" s="4"/>
      <c r="D68" s="237" t="s">
        <v>181</v>
      </c>
      <c r="E68" s="26"/>
      <c r="F68" s="99"/>
      <c r="G68" s="26"/>
      <c r="H68" s="236">
        <f>H45</f>
        <v>0</v>
      </c>
    </row>
    <row r="69" spans="1:37" s="1" customFormat="1" ht="39" thickBot="1" x14ac:dyDescent="0.45">
      <c r="A69" s="153"/>
      <c r="B69" s="273"/>
      <c r="C69" s="274"/>
      <c r="D69" s="316" t="s">
        <v>684</v>
      </c>
      <c r="E69" s="249"/>
      <c r="F69" s="249"/>
      <c r="G69" s="249"/>
      <c r="H69" s="587">
        <f>H62</f>
        <v>0</v>
      </c>
    </row>
    <row r="70" spans="1:37" s="1" customFormat="1" ht="19.5" customHeight="1" thickBot="1" x14ac:dyDescent="0.45">
      <c r="A70" s="153"/>
      <c r="B70" s="1210"/>
      <c r="C70" s="1209"/>
      <c r="D70" s="1207" t="s">
        <v>809</v>
      </c>
      <c r="E70" s="1208"/>
      <c r="F70" s="1208"/>
      <c r="G70" s="1209"/>
      <c r="H70" s="773">
        <f>SUM(H65:H69)</f>
        <v>0</v>
      </c>
    </row>
    <row r="71" spans="1:37" x14ac:dyDescent="0.4">
      <c r="D71" s="22" t="s">
        <v>49</v>
      </c>
    </row>
    <row r="72" spans="1:37" ht="19.2" x14ac:dyDescent="0.4">
      <c r="A72" s="210"/>
      <c r="B72" s="32"/>
      <c r="C72" s="32"/>
      <c r="D72" s="33" t="s">
        <v>73</v>
      </c>
      <c r="E72" s="32"/>
      <c r="F72" s="101"/>
      <c r="G72" s="239"/>
      <c r="H72" s="34"/>
      <c r="I72"/>
      <c r="J72"/>
      <c r="K72"/>
      <c r="L72"/>
      <c r="M72"/>
      <c r="N72"/>
      <c r="O72"/>
      <c r="P72"/>
      <c r="Q72"/>
      <c r="R72"/>
      <c r="S72"/>
      <c r="T72"/>
      <c r="U72"/>
      <c r="V72"/>
      <c r="W72"/>
      <c r="X72"/>
      <c r="Y72"/>
      <c r="Z72"/>
      <c r="AA72"/>
      <c r="AB72"/>
      <c r="AC72"/>
      <c r="AD72"/>
      <c r="AE72"/>
      <c r="AF72"/>
      <c r="AG72"/>
      <c r="AH72"/>
      <c r="AI72"/>
      <c r="AJ72"/>
      <c r="AK72"/>
    </row>
    <row r="73" spans="1:37" ht="19.2" x14ac:dyDescent="0.4">
      <c r="A73" s="210"/>
      <c r="B73" s="32"/>
      <c r="C73" s="32"/>
      <c r="D73" s="33" t="s">
        <v>74</v>
      </c>
      <c r="E73" s="32"/>
      <c r="F73" s="101"/>
      <c r="G73" s="239"/>
      <c r="H73" s="34"/>
      <c r="I73"/>
      <c r="J73"/>
      <c r="K73"/>
      <c r="L73"/>
      <c r="M73"/>
      <c r="N73"/>
      <c r="O73"/>
      <c r="P73"/>
      <c r="Q73"/>
      <c r="R73"/>
      <c r="S73"/>
      <c r="T73"/>
      <c r="U73"/>
      <c r="V73"/>
      <c r="W73"/>
      <c r="X73"/>
      <c r="Y73"/>
      <c r="Z73"/>
      <c r="AA73"/>
      <c r="AB73"/>
      <c r="AC73"/>
      <c r="AD73"/>
      <c r="AE73"/>
      <c r="AF73"/>
      <c r="AG73"/>
      <c r="AH73"/>
      <c r="AI73"/>
      <c r="AJ73"/>
      <c r="AK73"/>
    </row>
    <row r="74" spans="1:37" ht="19.2" x14ac:dyDescent="0.4">
      <c r="A74" s="210"/>
      <c r="B74" s="32"/>
      <c r="C74" s="32"/>
      <c r="D74" s="33" t="s">
        <v>75</v>
      </c>
      <c r="E74" s="32"/>
      <c r="F74" s="101"/>
      <c r="G74" s="239"/>
      <c r="H74" s="34"/>
      <c r="I74"/>
      <c r="J74"/>
      <c r="K74"/>
      <c r="L74"/>
      <c r="M74"/>
      <c r="N74"/>
      <c r="O74"/>
      <c r="P74"/>
      <c r="Q74"/>
      <c r="R74"/>
      <c r="S74"/>
      <c r="T74"/>
      <c r="U74"/>
      <c r="V74"/>
      <c r="W74"/>
      <c r="X74"/>
      <c r="Y74"/>
      <c r="Z74"/>
      <c r="AA74"/>
      <c r="AB74"/>
      <c r="AC74"/>
      <c r="AD74"/>
      <c r="AE74"/>
      <c r="AF74"/>
      <c r="AG74"/>
      <c r="AH74"/>
      <c r="AI74"/>
      <c r="AJ74"/>
      <c r="AK74"/>
    </row>
  </sheetData>
  <mergeCells count="25">
    <mergeCell ref="D64:G64"/>
    <mergeCell ref="B28:G28"/>
    <mergeCell ref="D19:H19"/>
    <mergeCell ref="B34:G34"/>
    <mergeCell ref="B38:G38"/>
    <mergeCell ref="B45:G45"/>
    <mergeCell ref="B62:G62"/>
    <mergeCell ref="D18:H18"/>
    <mergeCell ref="D7:H7"/>
    <mergeCell ref="D8:H8"/>
    <mergeCell ref="D9:H9"/>
    <mergeCell ref="D10:H10"/>
    <mergeCell ref="D11:H11"/>
    <mergeCell ref="D12:H12"/>
    <mergeCell ref="D13:H13"/>
    <mergeCell ref="D14:H14"/>
    <mergeCell ref="D15:H15"/>
    <mergeCell ref="D16:H16"/>
    <mergeCell ref="D17:H17"/>
    <mergeCell ref="D6:H6"/>
    <mergeCell ref="B1:H1"/>
    <mergeCell ref="B2:H2"/>
    <mergeCell ref="B3:H3"/>
    <mergeCell ref="D4:H4"/>
    <mergeCell ref="D5:H5"/>
  </mergeCells>
  <pageMargins left="0.70866141732283505" right="0.70866141732283505" top="0.74803149606299202" bottom="0.74803149606299202" header="0.31496062992126" footer="0.31496062992126"/>
  <pageSetup paperSize="9" scale="58" fitToHeight="0" orientation="portrait" r:id="rId1"/>
  <headerFooter>
    <oddHeader>&amp;CБАРАЊЕ ЗА ПОНУДИ - Тендер 10-Дел 2а-Анекс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Македонска Каменица&amp;R&amp;P/&amp;N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A4C5-0E5B-4DE7-AF7E-1D6BC503475B}">
  <sheetPr>
    <tabColor theme="9"/>
    <pageSetUpPr fitToPage="1"/>
  </sheetPr>
  <dimension ref="A1:AK76"/>
  <sheetViews>
    <sheetView view="pageBreakPreview" topLeftCell="B1" zoomScale="70" zoomScaleNormal="55" zoomScaleSheetLayoutView="70" zoomScalePageLayoutView="40" workbookViewId="0">
      <selection activeCell="D8" sqref="D8:H8"/>
    </sheetView>
  </sheetViews>
  <sheetFormatPr defaultRowHeight="16.8" x14ac:dyDescent="0.4"/>
  <cols>
    <col min="1" max="1" width="3.44140625" style="153" customWidth="1"/>
    <col min="2" max="2" width="8.6640625" style="21" customWidth="1"/>
    <col min="3" max="3" width="11.6640625" style="21" customWidth="1"/>
    <col min="4" max="4" width="68.88671875" style="22" customWidth="1"/>
    <col min="5" max="5" width="10.5546875" style="21" customWidth="1"/>
    <col min="6" max="6" width="15.6640625" style="96" bestFit="1" customWidth="1"/>
    <col min="7" max="7" width="15.44140625" style="228" customWidth="1"/>
    <col min="8" max="8" width="21.5546875" style="23" customWidth="1"/>
    <col min="9" max="9" width="3.6640625" style="1" customWidth="1"/>
    <col min="10" max="10" width="9.109375" style="1"/>
    <col min="11" max="11" width="21.44140625" style="1" customWidth="1"/>
    <col min="12"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45">
      <c r="B1" s="2029" t="s">
        <v>378</v>
      </c>
      <c r="C1" s="2030"/>
      <c r="D1" s="2030"/>
      <c r="E1" s="2030"/>
      <c r="F1" s="2030"/>
      <c r="G1" s="2030"/>
      <c r="H1" s="2031"/>
    </row>
    <row r="2" spans="1:37" s="543" customFormat="1" ht="24.9" customHeight="1" thickBot="1" x14ac:dyDescent="0.45">
      <c r="B2" s="2032" t="s">
        <v>0</v>
      </c>
      <c r="C2" s="2033"/>
      <c r="D2" s="2033"/>
      <c r="E2" s="2033"/>
      <c r="F2" s="2033"/>
      <c r="G2" s="2033"/>
      <c r="H2" s="2034"/>
    </row>
    <row r="3" spans="1:37" s="501" customFormat="1" ht="24.9" customHeight="1" thickBot="1" x14ac:dyDescent="0.55000000000000004">
      <c r="A3" s="499"/>
      <c r="B3" s="2035" t="s">
        <v>379</v>
      </c>
      <c r="C3" s="2036"/>
      <c r="D3" s="2036"/>
      <c r="E3" s="2036"/>
      <c r="F3" s="2036"/>
      <c r="G3" s="2036"/>
      <c r="H3" s="2037"/>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row>
    <row r="4" spans="1:37" ht="24" customHeight="1" thickBot="1" x14ac:dyDescent="0.45">
      <c r="B4" s="178"/>
      <c r="C4" s="179"/>
      <c r="D4" s="1831" t="s">
        <v>1</v>
      </c>
      <c r="E4" s="1831"/>
      <c r="F4" s="1831"/>
      <c r="G4" s="1831"/>
      <c r="H4" s="1832"/>
    </row>
    <row r="5" spans="1:37" ht="48" customHeight="1" x14ac:dyDescent="0.4">
      <c r="A5" s="180"/>
      <c r="B5" s="12"/>
      <c r="C5" s="145" t="s">
        <v>2</v>
      </c>
      <c r="D5" s="1833" t="s">
        <v>3</v>
      </c>
      <c r="E5" s="1834"/>
      <c r="F5" s="1834"/>
      <c r="G5" s="1834"/>
      <c r="H5" s="1835"/>
    </row>
    <row r="6" spans="1:37" ht="147" customHeight="1" x14ac:dyDescent="0.4">
      <c r="A6" s="180"/>
      <c r="B6" s="13"/>
      <c r="C6" s="181" t="s">
        <v>4</v>
      </c>
      <c r="D6" s="1818" t="s">
        <v>5</v>
      </c>
      <c r="E6" s="1818"/>
      <c r="F6" s="1818"/>
      <c r="G6" s="1818"/>
      <c r="H6" s="1819"/>
    </row>
    <row r="7" spans="1:37" ht="99" customHeight="1" x14ac:dyDescent="0.4">
      <c r="A7" s="180"/>
      <c r="B7" s="29"/>
      <c r="C7" s="181" t="s">
        <v>6</v>
      </c>
      <c r="D7" s="1818" t="s">
        <v>7</v>
      </c>
      <c r="E7" s="1818"/>
      <c r="F7" s="1818"/>
      <c r="G7" s="1818"/>
      <c r="H7" s="1819"/>
    </row>
    <row r="8" spans="1:37" ht="90" customHeight="1" x14ac:dyDescent="0.4">
      <c r="A8" s="180"/>
      <c r="B8" s="29"/>
      <c r="C8" s="181" t="s">
        <v>8</v>
      </c>
      <c r="D8" s="1818" t="s">
        <v>70</v>
      </c>
      <c r="E8" s="1818"/>
      <c r="F8" s="1818"/>
      <c r="G8" s="1818"/>
      <c r="H8" s="1819"/>
    </row>
    <row r="9" spans="1:37" ht="157.5" customHeight="1" x14ac:dyDescent="0.4">
      <c r="A9" s="180"/>
      <c r="B9" s="29"/>
      <c r="C9" s="181" t="s">
        <v>9</v>
      </c>
      <c r="D9" s="1818" t="s">
        <v>56</v>
      </c>
      <c r="E9" s="1818"/>
      <c r="F9" s="1818"/>
      <c r="G9" s="1818"/>
      <c r="H9" s="1819"/>
    </row>
    <row r="10" spans="1:37" ht="88.5" customHeight="1" x14ac:dyDescent="0.4">
      <c r="A10" s="180"/>
      <c r="B10" s="29"/>
      <c r="C10" s="181" t="s">
        <v>10</v>
      </c>
      <c r="D10" s="1818" t="s">
        <v>57</v>
      </c>
      <c r="E10" s="1818"/>
      <c r="F10" s="1818"/>
      <c r="G10" s="1818"/>
      <c r="H10" s="1819"/>
    </row>
    <row r="11" spans="1:37" ht="60" customHeight="1" x14ac:dyDescent="0.4">
      <c r="A11" s="180"/>
      <c r="B11" s="29"/>
      <c r="C11" s="181" t="s">
        <v>11</v>
      </c>
      <c r="D11" s="1818" t="s">
        <v>12</v>
      </c>
      <c r="E11" s="1818"/>
      <c r="F11" s="1818"/>
      <c r="G11" s="1818"/>
      <c r="H11" s="1819"/>
    </row>
    <row r="12" spans="1:37" ht="143.25" customHeight="1" x14ac:dyDescent="0.4">
      <c r="A12" s="180"/>
      <c r="B12" s="29"/>
      <c r="C12" s="181" t="s">
        <v>13</v>
      </c>
      <c r="D12" s="1818" t="s">
        <v>219</v>
      </c>
      <c r="E12" s="1818"/>
      <c r="F12" s="1818"/>
      <c r="G12" s="1818"/>
      <c r="H12" s="1819"/>
    </row>
    <row r="13" spans="1:37" ht="96.75" customHeight="1" x14ac:dyDescent="0.4">
      <c r="A13" s="180"/>
      <c r="B13" s="29"/>
      <c r="C13" s="182" t="s">
        <v>14</v>
      </c>
      <c r="D13" s="1818" t="s">
        <v>15</v>
      </c>
      <c r="E13" s="1818"/>
      <c r="F13" s="1818"/>
      <c r="G13" s="1818"/>
      <c r="H13" s="1819"/>
    </row>
    <row r="14" spans="1:37" ht="153.75" customHeight="1" x14ac:dyDescent="0.4">
      <c r="A14" s="180"/>
      <c r="B14" s="29"/>
      <c r="C14" s="181" t="s">
        <v>16</v>
      </c>
      <c r="D14" s="1818" t="s">
        <v>380</v>
      </c>
      <c r="E14" s="1818"/>
      <c r="F14" s="1818"/>
      <c r="G14" s="1818"/>
      <c r="H14" s="1819"/>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54.5" customHeight="1" x14ac:dyDescent="0.4">
      <c r="A16" s="180"/>
      <c r="B16" s="29"/>
      <c r="C16" s="181" t="s">
        <v>19</v>
      </c>
      <c r="D16" s="1818" t="s">
        <v>20</v>
      </c>
      <c r="E16" s="1818"/>
      <c r="F16" s="1818"/>
      <c r="G16" s="1818"/>
      <c r="H16" s="1819"/>
    </row>
    <row r="17" spans="1:37" ht="111.75" customHeight="1" x14ac:dyDescent="0.4">
      <c r="A17" s="180"/>
      <c r="B17" s="29"/>
      <c r="C17" s="181" t="s">
        <v>21</v>
      </c>
      <c r="D17" s="1818" t="s">
        <v>22</v>
      </c>
      <c r="E17" s="1818"/>
      <c r="F17" s="1818"/>
      <c r="G17" s="1818"/>
      <c r="H17" s="1819"/>
    </row>
    <row r="18" spans="1:37" ht="96" customHeight="1" x14ac:dyDescent="0.4">
      <c r="A18" s="180"/>
      <c r="B18" s="29"/>
      <c r="C18" s="181" t="s">
        <v>23</v>
      </c>
      <c r="D18" s="1818" t="s">
        <v>81</v>
      </c>
      <c r="E18" s="1818"/>
      <c r="F18" s="1818"/>
      <c r="G18" s="1818"/>
      <c r="H18" s="1819"/>
    </row>
    <row r="19" spans="1:37" ht="70.5" customHeight="1" thickBot="1" x14ac:dyDescent="0.45">
      <c r="A19" s="180"/>
      <c r="B19" s="14"/>
      <c r="C19" s="183" t="s">
        <v>24</v>
      </c>
      <c r="D19" s="1804" t="s">
        <v>71</v>
      </c>
      <c r="E19" s="1804"/>
      <c r="F19" s="1804"/>
      <c r="G19" s="1804"/>
      <c r="H19" s="1805"/>
    </row>
    <row r="20" spans="1:37" ht="17.399999999999999" thickBot="1" x14ac:dyDescent="0.45">
      <c r="B20" s="15"/>
      <c r="C20" s="15"/>
      <c r="D20" s="15"/>
      <c r="E20" s="15"/>
      <c r="F20" s="91"/>
      <c r="G20" s="15"/>
      <c r="H20" s="15"/>
    </row>
    <row r="21" spans="1:37" ht="57.6" x14ac:dyDescent="0.4">
      <c r="B21" s="12" t="s">
        <v>381</v>
      </c>
      <c r="C21" s="16" t="s">
        <v>220</v>
      </c>
      <c r="D21" s="16" t="s">
        <v>26</v>
      </c>
      <c r="E21" s="16" t="s">
        <v>27</v>
      </c>
      <c r="F21" s="92" t="s">
        <v>28</v>
      </c>
      <c r="G21" s="184" t="s">
        <v>29</v>
      </c>
      <c r="H21" s="17" t="s">
        <v>30</v>
      </c>
    </row>
    <row r="22" spans="1:37" ht="19.8" thickBot="1" x14ac:dyDescent="0.45">
      <c r="B22" s="185">
        <v>1</v>
      </c>
      <c r="C22" s="186">
        <v>2</v>
      </c>
      <c r="D22" s="186">
        <v>3</v>
      </c>
      <c r="E22" s="186">
        <v>4</v>
      </c>
      <c r="F22" s="186">
        <v>5</v>
      </c>
      <c r="G22" s="187">
        <v>6</v>
      </c>
      <c r="H22" s="188">
        <v>7</v>
      </c>
    </row>
    <row r="23" spans="1:37" ht="24.9" customHeight="1" thickBot="1" x14ac:dyDescent="0.5">
      <c r="B23" s="424"/>
      <c r="C23" s="425"/>
      <c r="D23" s="430" t="s">
        <v>31</v>
      </c>
      <c r="E23" s="504"/>
      <c r="F23" s="504"/>
      <c r="G23" s="505"/>
      <c r="H23" s="544"/>
    </row>
    <row r="24" spans="1:37" ht="24.9" customHeight="1" x14ac:dyDescent="0.45">
      <c r="B24" s="138">
        <v>1</v>
      </c>
      <c r="C24" s="194" t="s">
        <v>61</v>
      </c>
      <c r="D24" s="506" t="s">
        <v>32</v>
      </c>
      <c r="E24" s="37" t="s">
        <v>33</v>
      </c>
      <c r="F24" s="93">
        <v>1</v>
      </c>
      <c r="G24" s="222"/>
      <c r="H24" s="36">
        <f t="shared" ref="H24:H29" si="0">F24*G24</f>
        <v>0</v>
      </c>
    </row>
    <row r="25" spans="1:37" ht="48" customHeight="1" x14ac:dyDescent="0.45">
      <c r="B25" s="27">
        <v>2</v>
      </c>
      <c r="C25" s="392" t="s">
        <v>51</v>
      </c>
      <c r="D25" s="418" t="s">
        <v>34</v>
      </c>
      <c r="E25" s="28" t="s">
        <v>33</v>
      </c>
      <c r="F25" s="94">
        <v>1</v>
      </c>
      <c r="G25" s="157"/>
      <c r="H25" s="20">
        <f t="shared" si="0"/>
        <v>0</v>
      </c>
    </row>
    <row r="26" spans="1:37" ht="24.9" customHeight="1" x14ac:dyDescent="0.45">
      <c r="B26" s="27">
        <v>3</v>
      </c>
      <c r="C26" s="156" t="s">
        <v>62</v>
      </c>
      <c r="D26" s="418" t="s">
        <v>35</v>
      </c>
      <c r="E26" s="28" t="s">
        <v>33</v>
      </c>
      <c r="F26" s="94">
        <v>1</v>
      </c>
      <c r="G26" s="157"/>
      <c r="H26" s="20">
        <f t="shared" si="0"/>
        <v>0</v>
      </c>
    </row>
    <row r="27" spans="1:37" ht="42" customHeight="1" x14ac:dyDescent="0.45">
      <c r="B27" s="27">
        <v>4</v>
      </c>
      <c r="C27" s="156" t="s">
        <v>63</v>
      </c>
      <c r="D27" s="418" t="s">
        <v>53</v>
      </c>
      <c r="E27" s="28" t="s">
        <v>33</v>
      </c>
      <c r="F27" s="94">
        <v>1</v>
      </c>
      <c r="G27" s="157"/>
      <c r="H27" s="20">
        <f t="shared" si="0"/>
        <v>0</v>
      </c>
    </row>
    <row r="28" spans="1:37" ht="75" customHeight="1" x14ac:dyDescent="0.45">
      <c r="B28" s="27">
        <v>5</v>
      </c>
      <c r="C28" s="156" t="s">
        <v>64</v>
      </c>
      <c r="D28" s="418" t="s">
        <v>55</v>
      </c>
      <c r="E28" s="28" t="s">
        <v>33</v>
      </c>
      <c r="F28" s="94">
        <v>1</v>
      </c>
      <c r="G28" s="157"/>
      <c r="H28" s="20">
        <f t="shared" si="0"/>
        <v>0</v>
      </c>
    </row>
    <row r="29" spans="1:37" ht="64.5" customHeight="1" thickBot="1" x14ac:dyDescent="0.5">
      <c r="B29" s="45">
        <v>6</v>
      </c>
      <c r="C29" s="183">
        <v>14</v>
      </c>
      <c r="D29" s="507" t="s">
        <v>288</v>
      </c>
      <c r="E29" s="47" t="s">
        <v>33</v>
      </c>
      <c r="F29" s="95">
        <v>1</v>
      </c>
      <c r="G29" s="200"/>
      <c r="H29" s="48">
        <f t="shared" si="0"/>
        <v>0</v>
      </c>
    </row>
    <row r="30" spans="1:37" ht="24.9" customHeight="1" thickBot="1" x14ac:dyDescent="0.45">
      <c r="B30" s="49"/>
      <c r="C30" s="201"/>
      <c r="D30" s="201"/>
      <c r="E30" s="2021" t="s">
        <v>382</v>
      </c>
      <c r="F30" s="2021"/>
      <c r="G30" s="2022"/>
      <c r="H30" s="50">
        <f>SUM(H24:H29)</f>
        <v>0</v>
      </c>
    </row>
    <row r="31" spans="1:37" s="3" customFormat="1" ht="24.9" customHeight="1" thickBot="1" x14ac:dyDescent="0.5">
      <c r="A31" s="2"/>
      <c r="B31" s="424"/>
      <c r="C31" s="425"/>
      <c r="D31" s="426" t="s">
        <v>36</v>
      </c>
      <c r="E31" s="192"/>
      <c r="F31" s="192"/>
      <c r="G31" s="517"/>
      <c r="H31" s="545"/>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37" s="3" customFormat="1" ht="27.75" customHeight="1" x14ac:dyDescent="0.45">
      <c r="A32" s="2"/>
      <c r="B32" s="138">
        <v>7</v>
      </c>
      <c r="C32" s="194" t="s">
        <v>65</v>
      </c>
      <c r="D32" s="202" t="s">
        <v>86</v>
      </c>
      <c r="E32" s="122" t="s">
        <v>37</v>
      </c>
      <c r="F32" s="428">
        <v>0.28999999999999998</v>
      </c>
      <c r="G32" s="197"/>
      <c r="H32" s="18">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s="3" customFormat="1" ht="102" customHeight="1" x14ac:dyDescent="0.45">
      <c r="A33" s="2"/>
      <c r="B33" s="27">
        <f>B32+1</f>
        <v>8</v>
      </c>
      <c r="C33" s="156" t="s">
        <v>383</v>
      </c>
      <c r="D33" s="4" t="s">
        <v>384</v>
      </c>
      <c r="E33" s="28" t="s">
        <v>39</v>
      </c>
      <c r="F33" s="158">
        <v>14.22</v>
      </c>
      <c r="G33" s="157"/>
      <c r="H33" s="20">
        <f t="shared" ref="H33:H35" si="1">F33*G33</f>
        <v>0</v>
      </c>
      <c r="I33" s="2"/>
      <c r="J33" s="1"/>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s="3" customFormat="1" ht="24.9" customHeight="1" x14ac:dyDescent="0.45">
      <c r="A34" s="2"/>
      <c r="B34" s="27">
        <f t="shared" ref="B34:B36" si="2">B33+1</f>
        <v>9</v>
      </c>
      <c r="C34" s="546" t="s">
        <v>158</v>
      </c>
      <c r="D34" s="399" t="s">
        <v>159</v>
      </c>
      <c r="E34" s="28" t="s">
        <v>39</v>
      </c>
      <c r="F34" s="158">
        <v>2671.81</v>
      </c>
      <c r="G34" s="157"/>
      <c r="H34" s="20">
        <f t="shared" si="1"/>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s="3" customFormat="1" ht="24.9" customHeight="1" x14ac:dyDescent="0.45">
      <c r="A35" s="2"/>
      <c r="B35" s="27">
        <f t="shared" si="2"/>
        <v>10</v>
      </c>
      <c r="C35" s="546" t="s">
        <v>88</v>
      </c>
      <c r="D35" s="399" t="s">
        <v>353</v>
      </c>
      <c r="E35" s="28" t="s">
        <v>38</v>
      </c>
      <c r="F35" s="158">
        <v>23.75</v>
      </c>
      <c r="G35" s="157"/>
      <c r="H35" s="20">
        <f t="shared" si="1"/>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3" customFormat="1" ht="47.25" customHeight="1" thickBot="1" x14ac:dyDescent="0.5">
      <c r="A36" s="2"/>
      <c r="B36" s="547">
        <f t="shared" si="2"/>
        <v>11</v>
      </c>
      <c r="C36" s="548" t="s">
        <v>142</v>
      </c>
      <c r="D36" s="403" t="s">
        <v>143</v>
      </c>
      <c r="E36" s="404" t="s">
        <v>41</v>
      </c>
      <c r="F36" s="549">
        <v>12</v>
      </c>
      <c r="G36" s="550"/>
      <c r="H36" s="551">
        <f>(F36*G36)</f>
        <v>0</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3" customFormat="1" ht="24.9" customHeight="1" thickBot="1" x14ac:dyDescent="0.35">
      <c r="A37" s="2"/>
      <c r="B37" s="2023" t="s">
        <v>385</v>
      </c>
      <c r="C37" s="2021"/>
      <c r="D37" s="2021"/>
      <c r="E37" s="2021"/>
      <c r="F37" s="2021"/>
      <c r="G37" s="2022"/>
      <c r="H37" s="50">
        <f>SUM(H32:H36)</f>
        <v>0</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s="3" customFormat="1" ht="24.9" customHeight="1" thickBot="1" x14ac:dyDescent="0.5">
      <c r="A38" s="2"/>
      <c r="B38" s="424"/>
      <c r="C38" s="425"/>
      <c r="D38" s="430" t="s">
        <v>89</v>
      </c>
      <c r="E38" s="504"/>
      <c r="F38" s="504"/>
      <c r="G38" s="505"/>
      <c r="H38" s="544"/>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s="1" customFormat="1" ht="57.75" customHeight="1" thickBot="1" x14ac:dyDescent="0.5">
      <c r="A39" s="552"/>
      <c r="B39" s="553">
        <v>12</v>
      </c>
      <c r="C39" s="554"/>
      <c r="D39" s="397" t="s">
        <v>386</v>
      </c>
      <c r="E39" s="400" t="s">
        <v>40</v>
      </c>
      <c r="F39" s="555">
        <v>100</v>
      </c>
      <c r="G39" s="556"/>
      <c r="H39" s="557">
        <f>F39*G39</f>
        <v>0</v>
      </c>
    </row>
    <row r="40" spans="1:37" s="3" customFormat="1" ht="24.9" customHeight="1" thickBot="1" x14ac:dyDescent="0.35">
      <c r="A40" s="2"/>
      <c r="B40" s="2024" t="s">
        <v>387</v>
      </c>
      <c r="C40" s="2013"/>
      <c r="D40" s="2013"/>
      <c r="E40" s="2013"/>
      <c r="F40" s="2013"/>
      <c r="G40" s="2025"/>
      <c r="H40" s="558">
        <f>SUM(H39:H39)</f>
        <v>0</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spans="1:37" s="3" customFormat="1" ht="24.9" customHeight="1" thickBot="1" x14ac:dyDescent="0.5">
      <c r="A41" s="2"/>
      <c r="B41" s="405"/>
      <c r="C41" s="559"/>
      <c r="D41" s="426" t="s">
        <v>44</v>
      </c>
      <c r="E41" s="504"/>
      <c r="F41" s="504"/>
      <c r="G41" s="505"/>
      <c r="H41" s="544"/>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spans="1:37" ht="78" customHeight="1" x14ac:dyDescent="0.45">
      <c r="A42" s="552"/>
      <c r="B42" s="560">
        <v>13</v>
      </c>
      <c r="C42" s="561" t="s">
        <v>68</v>
      </c>
      <c r="D42" s="562" t="s">
        <v>388</v>
      </c>
      <c r="E42" s="519" t="s">
        <v>40</v>
      </c>
      <c r="F42" s="563">
        <v>300</v>
      </c>
      <c r="G42" s="564"/>
      <c r="H42" s="565">
        <f>F42*G42</f>
        <v>0</v>
      </c>
    </row>
    <row r="43" spans="1:37" s="3" customFormat="1" ht="53.25" customHeight="1" x14ac:dyDescent="0.45">
      <c r="A43" s="2"/>
      <c r="B43" s="335">
        <f>B42+1</f>
        <v>14</v>
      </c>
      <c r="C43" s="81" t="s">
        <v>147</v>
      </c>
      <c r="D43" s="88" t="s">
        <v>389</v>
      </c>
      <c r="E43" s="211" t="s">
        <v>39</v>
      </c>
      <c r="F43" s="342">
        <f>2671.81+142.2</f>
        <v>2814.0099999999998</v>
      </c>
      <c r="G43" s="214"/>
      <c r="H43" s="209">
        <f t="shared" ref="H43:H48" si="3">(F43*G43)</f>
        <v>0</v>
      </c>
      <c r="I43" s="2"/>
      <c r="J43" s="1"/>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s="3" customFormat="1" ht="54.75" customHeight="1" x14ac:dyDescent="0.45">
      <c r="A44" s="2"/>
      <c r="B44" s="335">
        <f t="shared" ref="B44:B48" si="4">B43+1</f>
        <v>15</v>
      </c>
      <c r="C44" s="566" t="s">
        <v>80</v>
      </c>
      <c r="D44" s="567" t="s">
        <v>390</v>
      </c>
      <c r="E44" s="522" t="s">
        <v>39</v>
      </c>
      <c r="F44" s="568">
        <v>200</v>
      </c>
      <c r="G44" s="569"/>
      <c r="H44" s="570">
        <f t="shared" si="3"/>
        <v>0</v>
      </c>
      <c r="I44" s="2"/>
      <c r="J44" s="1"/>
      <c r="K44"/>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s="3" customFormat="1" ht="54.75" customHeight="1" x14ac:dyDescent="0.45">
      <c r="A45" s="2"/>
      <c r="B45" s="335">
        <f t="shared" si="4"/>
        <v>16</v>
      </c>
      <c r="C45" s="81" t="s">
        <v>82</v>
      </c>
      <c r="D45" s="88" t="s">
        <v>391</v>
      </c>
      <c r="E45" s="211" t="s">
        <v>38</v>
      </c>
      <c r="F45" s="213">
        <v>364</v>
      </c>
      <c r="G45" s="214"/>
      <c r="H45" s="209">
        <f t="shared" si="3"/>
        <v>0</v>
      </c>
      <c r="I45" s="2"/>
      <c r="J45" s="1"/>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s="3" customFormat="1" ht="54" customHeight="1" x14ac:dyDescent="0.45">
      <c r="A46" s="2"/>
      <c r="B46" s="335">
        <f t="shared" si="4"/>
        <v>17</v>
      </c>
      <c r="C46" s="566" t="s">
        <v>82</v>
      </c>
      <c r="D46" s="567" t="s">
        <v>392</v>
      </c>
      <c r="E46" s="522" t="s">
        <v>38</v>
      </c>
      <c r="F46" s="568">
        <v>748</v>
      </c>
      <c r="G46" s="569"/>
      <c r="H46" s="570">
        <f t="shared" si="3"/>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s="212" customFormat="1" ht="68.25" customHeight="1" x14ac:dyDescent="0.45">
      <c r="B47" s="335">
        <f t="shared" si="4"/>
        <v>18</v>
      </c>
      <c r="C47" s="81" t="s">
        <v>174</v>
      </c>
      <c r="D47" s="88" t="s">
        <v>393</v>
      </c>
      <c r="E47" s="211" t="s">
        <v>39</v>
      </c>
      <c r="F47" s="213">
        <v>2671.81</v>
      </c>
      <c r="G47" s="214"/>
      <c r="H47" s="571">
        <f t="shared" si="3"/>
        <v>0</v>
      </c>
    </row>
    <row r="48" spans="1:37" ht="49.2" customHeight="1" thickBot="1" x14ac:dyDescent="0.5">
      <c r="A48" s="215"/>
      <c r="B48" s="572">
        <f t="shared" si="4"/>
        <v>19</v>
      </c>
      <c r="C48" s="530" t="s">
        <v>79</v>
      </c>
      <c r="D48" s="412" t="s">
        <v>394</v>
      </c>
      <c r="E48" s="573" t="s">
        <v>39</v>
      </c>
      <c r="F48" s="396">
        <v>392</v>
      </c>
      <c r="G48" s="525"/>
      <c r="H48" s="574">
        <f t="shared" si="3"/>
        <v>0</v>
      </c>
      <c r="I48"/>
      <c r="J48"/>
      <c r="K48"/>
      <c r="L48"/>
      <c r="M48"/>
      <c r="N48"/>
      <c r="O48"/>
      <c r="P48"/>
      <c r="Q48"/>
      <c r="R48"/>
      <c r="S48"/>
      <c r="T48"/>
      <c r="U48"/>
      <c r="V48"/>
      <c r="W48"/>
      <c r="X48"/>
      <c r="Y48"/>
      <c r="Z48"/>
      <c r="AA48"/>
      <c r="AB48"/>
      <c r="AC48"/>
      <c r="AD48"/>
      <c r="AE48"/>
      <c r="AF48"/>
      <c r="AG48"/>
      <c r="AH48"/>
      <c r="AI48"/>
      <c r="AJ48"/>
      <c r="AK48"/>
    </row>
    <row r="49" spans="1:37" s="3" customFormat="1" ht="24.9" customHeight="1" thickBot="1" x14ac:dyDescent="0.35">
      <c r="A49" s="2"/>
      <c r="B49" s="2023" t="s">
        <v>395</v>
      </c>
      <c r="C49" s="2021"/>
      <c r="D49" s="2021"/>
      <c r="E49" s="2021"/>
      <c r="F49" s="2021"/>
      <c r="G49" s="2022"/>
      <c r="H49" s="50">
        <f>SUM(H42:H48)</f>
        <v>0</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37" ht="24.9" customHeight="1" thickBot="1" x14ac:dyDescent="0.5">
      <c r="A50" s="1"/>
      <c r="B50" s="502"/>
      <c r="C50" s="575"/>
      <c r="D50" s="430" t="s">
        <v>396</v>
      </c>
      <c r="E50" s="504"/>
      <c r="F50" s="504"/>
      <c r="G50" s="505"/>
      <c r="H50" s="544"/>
      <c r="J50"/>
      <c r="K50"/>
      <c r="L50"/>
      <c r="M50"/>
      <c r="N50"/>
      <c r="O50"/>
      <c r="P50"/>
      <c r="Q50"/>
      <c r="R50"/>
      <c r="S50"/>
      <c r="T50"/>
      <c r="U50"/>
      <c r="V50"/>
      <c r="W50"/>
      <c r="X50"/>
      <c r="Y50"/>
      <c r="Z50"/>
      <c r="AA50"/>
      <c r="AB50"/>
      <c r="AC50"/>
      <c r="AD50"/>
      <c r="AE50"/>
      <c r="AF50"/>
      <c r="AG50"/>
      <c r="AH50"/>
      <c r="AI50"/>
      <c r="AJ50"/>
      <c r="AK50"/>
    </row>
    <row r="51" spans="1:37" ht="24.9" customHeight="1" thickBot="1" x14ac:dyDescent="0.5">
      <c r="A51" s="1"/>
      <c r="B51" s="424"/>
      <c r="C51" s="425"/>
      <c r="D51" s="426" t="s">
        <v>397</v>
      </c>
      <c r="E51" s="192"/>
      <c r="F51" s="192"/>
      <c r="G51" s="517"/>
      <c r="H51" s="545"/>
      <c r="J51"/>
      <c r="K51"/>
      <c r="L51"/>
      <c r="M51"/>
      <c r="N51"/>
      <c r="O51"/>
      <c r="P51"/>
      <c r="Q51"/>
      <c r="R51"/>
      <c r="S51"/>
      <c r="T51"/>
      <c r="U51"/>
      <c r="V51"/>
      <c r="W51"/>
      <c r="X51"/>
      <c r="Y51"/>
      <c r="Z51"/>
      <c r="AA51"/>
      <c r="AB51"/>
      <c r="AC51"/>
      <c r="AD51"/>
      <c r="AE51"/>
      <c r="AF51"/>
      <c r="AG51"/>
      <c r="AH51"/>
      <c r="AI51"/>
      <c r="AJ51"/>
      <c r="AK51"/>
    </row>
    <row r="52" spans="1:37" ht="76.5" customHeight="1" x14ac:dyDescent="0.45">
      <c r="A52" s="1"/>
      <c r="B52" s="427">
        <v>20</v>
      </c>
      <c r="C52" s="194" t="s">
        <v>121</v>
      </c>
      <c r="D52" s="202" t="s">
        <v>135</v>
      </c>
      <c r="E52" s="122" t="s">
        <v>41</v>
      </c>
      <c r="F52" s="428">
        <v>23</v>
      </c>
      <c r="G52" s="197"/>
      <c r="H52" s="18">
        <f t="shared" ref="H52:H56" si="5">(F52*G52)</f>
        <v>0</v>
      </c>
      <c r="I52"/>
      <c r="J52"/>
      <c r="K52"/>
      <c r="L52"/>
      <c r="M52"/>
      <c r="N52"/>
      <c r="O52"/>
      <c r="P52"/>
      <c r="Q52"/>
      <c r="R52"/>
      <c r="S52"/>
      <c r="T52"/>
      <c r="U52"/>
      <c r="V52"/>
      <c r="W52"/>
      <c r="X52"/>
      <c r="Y52"/>
      <c r="Z52"/>
      <c r="AA52"/>
      <c r="AB52"/>
      <c r="AC52"/>
      <c r="AD52"/>
      <c r="AE52"/>
      <c r="AF52"/>
      <c r="AG52"/>
      <c r="AH52"/>
      <c r="AI52"/>
      <c r="AJ52"/>
      <c r="AK52"/>
    </row>
    <row r="53" spans="1:37" ht="70.5" customHeight="1" x14ac:dyDescent="0.45">
      <c r="A53" s="1"/>
      <c r="B53" s="29">
        <v>21</v>
      </c>
      <c r="C53" s="156" t="s">
        <v>121</v>
      </c>
      <c r="D53" s="4" t="s">
        <v>340</v>
      </c>
      <c r="E53" s="28" t="s">
        <v>41</v>
      </c>
      <c r="F53" s="158">
        <v>7</v>
      </c>
      <c r="G53" s="157"/>
      <c r="H53" s="20">
        <f t="shared" si="5"/>
        <v>0</v>
      </c>
      <c r="I53"/>
      <c r="J53"/>
      <c r="K53"/>
      <c r="L53"/>
      <c r="M53"/>
      <c r="N53"/>
      <c r="O53"/>
      <c r="P53"/>
      <c r="Q53"/>
      <c r="R53"/>
      <c r="S53"/>
      <c r="T53"/>
      <c r="U53"/>
      <c r="V53"/>
      <c r="W53"/>
      <c r="X53"/>
      <c r="Y53"/>
      <c r="Z53"/>
      <c r="AA53"/>
      <c r="AB53"/>
      <c r="AC53"/>
      <c r="AD53"/>
      <c r="AE53"/>
      <c r="AF53"/>
      <c r="AG53"/>
      <c r="AH53"/>
      <c r="AI53"/>
      <c r="AJ53"/>
      <c r="AK53"/>
    </row>
    <row r="54" spans="1:37" ht="80.25" customHeight="1" x14ac:dyDescent="0.45">
      <c r="A54" s="1"/>
      <c r="B54" s="29">
        <v>22</v>
      </c>
      <c r="C54" s="156" t="s">
        <v>121</v>
      </c>
      <c r="D54" s="4" t="s">
        <v>398</v>
      </c>
      <c r="E54" s="28" t="s">
        <v>41</v>
      </c>
      <c r="F54" s="158">
        <v>4</v>
      </c>
      <c r="G54" s="157"/>
      <c r="H54" s="20">
        <f t="shared" si="5"/>
        <v>0</v>
      </c>
      <c r="I54"/>
      <c r="J54"/>
      <c r="K54"/>
      <c r="L54"/>
      <c r="M54"/>
      <c r="N54"/>
      <c r="O54"/>
      <c r="P54"/>
      <c r="Q54"/>
      <c r="R54"/>
      <c r="S54"/>
      <c r="T54"/>
      <c r="U54"/>
      <c r="V54"/>
      <c r="W54"/>
      <c r="X54"/>
      <c r="Y54"/>
      <c r="Z54"/>
      <c r="AA54"/>
      <c r="AB54"/>
      <c r="AC54"/>
      <c r="AD54"/>
      <c r="AE54"/>
      <c r="AF54"/>
      <c r="AG54"/>
      <c r="AH54"/>
      <c r="AI54"/>
      <c r="AJ54"/>
      <c r="AK54"/>
    </row>
    <row r="55" spans="1:37" ht="84.75" customHeight="1" x14ac:dyDescent="0.45">
      <c r="A55" s="1"/>
      <c r="B55" s="218">
        <v>23</v>
      </c>
      <c r="C55" s="156" t="s">
        <v>121</v>
      </c>
      <c r="D55" s="4" t="s">
        <v>83</v>
      </c>
      <c r="E55" s="400" t="s">
        <v>38</v>
      </c>
      <c r="F55" s="158">
        <v>87</v>
      </c>
      <c r="G55" s="157"/>
      <c r="H55" s="20">
        <f t="shared" si="5"/>
        <v>0</v>
      </c>
      <c r="I55"/>
      <c r="J55"/>
      <c r="K55"/>
      <c r="L55"/>
      <c r="M55"/>
      <c r="N55"/>
      <c r="O55"/>
      <c r="P55"/>
      <c r="Q55"/>
      <c r="R55"/>
      <c r="S55"/>
      <c r="T55"/>
      <c r="U55"/>
      <c r="V55"/>
      <c r="W55"/>
      <c r="X55"/>
      <c r="Y55"/>
      <c r="Z55"/>
      <c r="AA55"/>
      <c r="AB55"/>
      <c r="AC55"/>
      <c r="AD55"/>
      <c r="AE55"/>
      <c r="AF55"/>
      <c r="AG55"/>
      <c r="AH55"/>
      <c r="AI55"/>
      <c r="AJ55"/>
      <c r="AK55"/>
    </row>
    <row r="56" spans="1:37" ht="68.25" customHeight="1" thickBot="1" x14ac:dyDescent="0.5">
      <c r="A56" s="1"/>
      <c r="B56" s="14">
        <v>24</v>
      </c>
      <c r="C56" s="205" t="s">
        <v>123</v>
      </c>
      <c r="D56" s="90" t="s">
        <v>183</v>
      </c>
      <c r="E56" s="404" t="s">
        <v>40</v>
      </c>
      <c r="F56" s="206">
        <v>1.84</v>
      </c>
      <c r="G56" s="200"/>
      <c r="H56" s="48">
        <f t="shared" si="5"/>
        <v>0</v>
      </c>
      <c r="I56"/>
      <c r="J56"/>
      <c r="K56"/>
      <c r="L56"/>
      <c r="M56"/>
      <c r="N56"/>
      <c r="O56"/>
      <c r="P56"/>
      <c r="Q56"/>
      <c r="R56"/>
      <c r="S56"/>
      <c r="T56"/>
      <c r="U56"/>
      <c r="V56"/>
      <c r="W56"/>
      <c r="X56"/>
      <c r="Y56"/>
      <c r="Z56"/>
      <c r="AA56"/>
      <c r="AB56"/>
      <c r="AC56"/>
      <c r="AD56"/>
      <c r="AE56"/>
      <c r="AF56"/>
      <c r="AG56"/>
      <c r="AH56"/>
      <c r="AI56"/>
      <c r="AJ56"/>
      <c r="AK56"/>
    </row>
    <row r="57" spans="1:37" ht="24.9" customHeight="1" thickBot="1" x14ac:dyDescent="0.5">
      <c r="A57" s="1"/>
      <c r="B57" s="422"/>
      <c r="C57" s="576"/>
      <c r="D57" s="423" t="s">
        <v>399</v>
      </c>
      <c r="E57" s="577"/>
      <c r="F57" s="577"/>
      <c r="G57" s="578"/>
      <c r="H57" s="579"/>
      <c r="I57"/>
      <c r="J57"/>
      <c r="K57"/>
      <c r="L57"/>
      <c r="M57"/>
      <c r="N57"/>
      <c r="O57"/>
      <c r="P57"/>
      <c r="Q57"/>
      <c r="R57"/>
      <c r="S57"/>
      <c r="T57"/>
      <c r="U57"/>
      <c r="V57"/>
      <c r="W57"/>
      <c r="X57"/>
      <c r="Y57"/>
      <c r="Z57"/>
      <c r="AA57"/>
      <c r="AB57"/>
      <c r="AC57"/>
      <c r="AD57"/>
      <c r="AE57"/>
      <c r="AF57"/>
      <c r="AG57"/>
      <c r="AH57"/>
      <c r="AI57"/>
      <c r="AJ57"/>
      <c r="AK57"/>
    </row>
    <row r="58" spans="1:37" ht="69" customHeight="1" x14ac:dyDescent="0.45">
      <c r="A58" s="1"/>
      <c r="B58" s="219">
        <v>25</v>
      </c>
      <c r="C58" s="220" t="s">
        <v>124</v>
      </c>
      <c r="D58" s="30" t="s">
        <v>98</v>
      </c>
      <c r="E58" s="432" t="s">
        <v>39</v>
      </c>
      <c r="F58" s="221">
        <v>117</v>
      </c>
      <c r="G58" s="222"/>
      <c r="H58" s="36">
        <f t="shared" ref="H58:H59" si="6">(F58*G58)</f>
        <v>0</v>
      </c>
      <c r="I58"/>
      <c r="J58"/>
      <c r="K58"/>
      <c r="L58"/>
      <c r="M58"/>
      <c r="N58"/>
      <c r="O58"/>
      <c r="P58"/>
      <c r="Q58"/>
      <c r="R58"/>
      <c r="S58"/>
      <c r="T58"/>
      <c r="U58"/>
      <c r="V58"/>
      <c r="W58"/>
      <c r="X58"/>
      <c r="Y58"/>
      <c r="Z58"/>
      <c r="AA58"/>
      <c r="AB58"/>
      <c r="AC58"/>
      <c r="AD58"/>
      <c r="AE58"/>
      <c r="AF58"/>
      <c r="AG58"/>
      <c r="AH58"/>
      <c r="AI58"/>
      <c r="AJ58"/>
      <c r="AK58"/>
    </row>
    <row r="59" spans="1:37" ht="82.5" customHeight="1" thickBot="1" x14ac:dyDescent="0.5">
      <c r="A59" s="1"/>
      <c r="B59" s="219">
        <v>26</v>
      </c>
      <c r="C59" s="220" t="s">
        <v>124</v>
      </c>
      <c r="D59" s="30" t="s">
        <v>218</v>
      </c>
      <c r="E59" s="37" t="s">
        <v>39</v>
      </c>
      <c r="F59" s="221">
        <v>50</v>
      </c>
      <c r="G59" s="222"/>
      <c r="H59" s="36">
        <f t="shared" si="6"/>
        <v>0</v>
      </c>
      <c r="I59"/>
      <c r="J59"/>
      <c r="K59"/>
      <c r="L59"/>
      <c r="M59"/>
      <c r="N59"/>
      <c r="O59"/>
      <c r="P59"/>
      <c r="Q59"/>
      <c r="R59"/>
      <c r="S59"/>
      <c r="T59"/>
      <c r="U59"/>
      <c r="V59"/>
      <c r="W59"/>
      <c r="X59"/>
      <c r="Y59"/>
      <c r="Z59"/>
      <c r="AA59"/>
      <c r="AB59"/>
      <c r="AC59"/>
      <c r="AD59"/>
      <c r="AE59"/>
      <c r="AF59"/>
      <c r="AG59"/>
      <c r="AH59"/>
      <c r="AI59"/>
      <c r="AJ59"/>
      <c r="AK59"/>
    </row>
    <row r="60" spans="1:37" ht="24.9" customHeight="1" thickBot="1" x14ac:dyDescent="0.5">
      <c r="A60" s="1"/>
      <c r="B60" s="424"/>
      <c r="C60" s="425"/>
      <c r="D60" s="426" t="s">
        <v>400</v>
      </c>
      <c r="E60" s="192"/>
      <c r="F60" s="192"/>
      <c r="G60" s="517"/>
      <c r="H60" s="545"/>
      <c r="I60"/>
      <c r="J60"/>
      <c r="K60"/>
      <c r="L60"/>
      <c r="M60"/>
      <c r="N60"/>
      <c r="O60"/>
      <c r="P60"/>
      <c r="Q60"/>
      <c r="R60"/>
      <c r="S60"/>
      <c r="T60"/>
      <c r="U60"/>
      <c r="V60"/>
      <c r="W60"/>
      <c r="X60"/>
      <c r="Y60"/>
      <c r="Z60"/>
      <c r="AA60"/>
      <c r="AB60"/>
      <c r="AC60"/>
      <c r="AD60"/>
      <c r="AE60"/>
      <c r="AF60"/>
      <c r="AG60"/>
      <c r="AH60"/>
      <c r="AI60"/>
      <c r="AJ60"/>
      <c r="AK60"/>
    </row>
    <row r="61" spans="1:37" ht="93.75" customHeight="1" x14ac:dyDescent="0.45">
      <c r="A61" s="1"/>
      <c r="B61" s="427">
        <v>27</v>
      </c>
      <c r="C61" s="580" t="s">
        <v>180</v>
      </c>
      <c r="D61" s="202" t="s">
        <v>401</v>
      </c>
      <c r="E61" s="581" t="s">
        <v>41</v>
      </c>
      <c r="F61" s="428">
        <v>1</v>
      </c>
      <c r="G61" s="197"/>
      <c r="H61" s="18">
        <f t="shared" ref="H61:H63" si="7">(F61*G61)</f>
        <v>0</v>
      </c>
      <c r="I61"/>
      <c r="J61"/>
      <c r="K61"/>
      <c r="L61"/>
      <c r="M61"/>
      <c r="N61"/>
      <c r="O61"/>
      <c r="P61"/>
      <c r="Q61"/>
      <c r="R61"/>
      <c r="S61"/>
      <c r="T61"/>
      <c r="U61"/>
      <c r="V61"/>
      <c r="W61"/>
      <c r="X61"/>
      <c r="Y61"/>
      <c r="Z61"/>
      <c r="AA61"/>
      <c r="AB61"/>
      <c r="AC61"/>
      <c r="AD61"/>
      <c r="AE61"/>
      <c r="AF61"/>
      <c r="AG61"/>
      <c r="AH61"/>
      <c r="AI61"/>
      <c r="AJ61"/>
      <c r="AK61"/>
    </row>
    <row r="62" spans="1:37" ht="65.25" customHeight="1" x14ac:dyDescent="0.45">
      <c r="A62" s="1"/>
      <c r="B62" s="29">
        <v>28</v>
      </c>
      <c r="C62" s="582"/>
      <c r="D62" s="4" t="s">
        <v>373</v>
      </c>
      <c r="E62" s="583" t="s">
        <v>41</v>
      </c>
      <c r="F62" s="158">
        <v>29</v>
      </c>
      <c r="G62" s="157"/>
      <c r="H62" s="20">
        <f t="shared" si="7"/>
        <v>0</v>
      </c>
      <c r="I62"/>
      <c r="J62"/>
      <c r="K62"/>
      <c r="L62"/>
      <c r="M62"/>
      <c r="N62"/>
      <c r="O62"/>
      <c r="P62"/>
      <c r="Q62"/>
      <c r="R62"/>
      <c r="S62"/>
      <c r="T62"/>
      <c r="U62"/>
      <c r="V62"/>
      <c r="W62"/>
      <c r="X62"/>
      <c r="Y62"/>
      <c r="Z62"/>
      <c r="AA62"/>
      <c r="AB62"/>
      <c r="AC62"/>
      <c r="AD62"/>
      <c r="AE62"/>
      <c r="AF62"/>
      <c r="AG62"/>
      <c r="AH62"/>
      <c r="AI62"/>
      <c r="AJ62"/>
      <c r="AK62"/>
    </row>
    <row r="63" spans="1:37" ht="82.5" customHeight="1" thickBot="1" x14ac:dyDescent="0.5">
      <c r="A63" s="1"/>
      <c r="B63" s="14">
        <v>29</v>
      </c>
      <c r="C63" s="584"/>
      <c r="D63" s="90" t="s">
        <v>402</v>
      </c>
      <c r="E63" s="404" t="s">
        <v>40</v>
      </c>
      <c r="F63" s="206">
        <v>13</v>
      </c>
      <c r="G63" s="200"/>
      <c r="H63" s="48">
        <f t="shared" si="7"/>
        <v>0</v>
      </c>
      <c r="I63"/>
      <c r="J63"/>
      <c r="K63"/>
      <c r="L63"/>
      <c r="M63"/>
      <c r="N63"/>
      <c r="O63"/>
      <c r="P63"/>
      <c r="Q63"/>
      <c r="R63"/>
      <c r="S63"/>
      <c r="T63"/>
      <c r="U63"/>
      <c r="V63"/>
      <c r="W63"/>
      <c r="X63"/>
      <c r="Y63"/>
      <c r="Z63"/>
      <c r="AA63"/>
      <c r="AB63"/>
      <c r="AC63"/>
      <c r="AD63"/>
      <c r="AE63"/>
      <c r="AF63"/>
      <c r="AG63"/>
      <c r="AH63"/>
      <c r="AI63"/>
      <c r="AJ63"/>
      <c r="AK63"/>
    </row>
    <row r="64" spans="1:37" ht="22.5" customHeight="1" thickBot="1" x14ac:dyDescent="0.35">
      <c r="A64" s="1"/>
      <c r="B64" s="2026" t="s">
        <v>345</v>
      </c>
      <c r="C64" s="2027"/>
      <c r="D64" s="2027"/>
      <c r="E64" s="2027"/>
      <c r="F64" s="2027"/>
      <c r="G64" s="2028"/>
      <c r="H64" s="50">
        <f>SUM(H52:H63)</f>
        <v>0</v>
      </c>
      <c r="J64"/>
      <c r="K64"/>
      <c r="L64"/>
      <c r="M64"/>
      <c r="N64"/>
      <c r="O64"/>
      <c r="P64"/>
      <c r="Q64"/>
      <c r="R64"/>
      <c r="S64"/>
      <c r="T64"/>
      <c r="U64"/>
      <c r="V64"/>
      <c r="W64"/>
      <c r="X64"/>
      <c r="Y64"/>
      <c r="Z64"/>
      <c r="AA64"/>
      <c r="AB64"/>
      <c r="AC64"/>
      <c r="AD64"/>
      <c r="AE64"/>
      <c r="AF64"/>
      <c r="AG64"/>
      <c r="AH64"/>
      <c r="AI64"/>
      <c r="AJ64"/>
      <c r="AK64"/>
    </row>
    <row r="65" spans="1:37" ht="19.8" thickBot="1" x14ac:dyDescent="0.45">
      <c r="E65" s="227"/>
    </row>
    <row r="66" spans="1:37" ht="24.9" customHeight="1" thickBot="1" x14ac:dyDescent="0.45">
      <c r="A66" s="229"/>
      <c r="B66" s="189"/>
      <c r="C66" s="230"/>
      <c r="D66" s="2015" t="s">
        <v>403</v>
      </c>
      <c r="E66" s="2016"/>
      <c r="F66" s="2016"/>
      <c r="G66" s="2017"/>
      <c r="H66" s="231"/>
    </row>
    <row r="67" spans="1:37" ht="24.9" customHeight="1" x14ac:dyDescent="0.4">
      <c r="A67" s="229"/>
      <c r="B67" s="12"/>
      <c r="C67" s="145"/>
      <c r="D67" s="377" t="s">
        <v>46</v>
      </c>
      <c r="E67" s="232"/>
      <c r="F67" s="233"/>
      <c r="G67" s="232"/>
      <c r="H67" s="234">
        <f>H30</f>
        <v>0</v>
      </c>
    </row>
    <row r="68" spans="1:37" ht="24.9" customHeight="1" x14ac:dyDescent="0.4">
      <c r="A68" s="229"/>
      <c r="B68" s="13"/>
      <c r="C68" s="181"/>
      <c r="D68" s="315" t="s">
        <v>47</v>
      </c>
      <c r="E68" s="25"/>
      <c r="F68" s="98"/>
      <c r="G68" s="235"/>
      <c r="H68" s="236">
        <f>H37</f>
        <v>0</v>
      </c>
    </row>
    <row r="69" spans="1:37" ht="24.9" customHeight="1" x14ac:dyDescent="0.4">
      <c r="A69" s="229"/>
      <c r="B69" s="13"/>
      <c r="C69" s="181"/>
      <c r="D69" s="237" t="s">
        <v>48</v>
      </c>
      <c r="E69" s="25"/>
      <c r="F69" s="98"/>
      <c r="G69" s="235"/>
      <c r="H69" s="236">
        <f>H40</f>
        <v>0</v>
      </c>
    </row>
    <row r="70" spans="1:37" s="1" customFormat="1" ht="24.9" customHeight="1" x14ac:dyDescent="0.4">
      <c r="A70" s="153"/>
      <c r="B70" s="5"/>
      <c r="C70" s="4"/>
      <c r="D70" s="237" t="s">
        <v>113</v>
      </c>
      <c r="E70" s="26"/>
      <c r="F70" s="99"/>
      <c r="G70" s="26"/>
      <c r="H70" s="236">
        <f>H49</f>
        <v>0</v>
      </c>
    </row>
    <row r="71" spans="1:37" s="1" customFormat="1" ht="46.5" customHeight="1" thickBot="1" x14ac:dyDescent="0.45">
      <c r="A71" s="153"/>
      <c r="B71" s="585"/>
      <c r="C71" s="253"/>
      <c r="D71" s="1219" t="s">
        <v>404</v>
      </c>
      <c r="E71" s="586"/>
      <c r="F71" s="586"/>
      <c r="G71" s="586"/>
      <c r="H71" s="587">
        <f>H64</f>
        <v>0</v>
      </c>
    </row>
    <row r="72" spans="1:37" s="1" customFormat="1" ht="24.9" customHeight="1" thickBot="1" x14ac:dyDescent="0.45">
      <c r="A72" s="153"/>
      <c r="B72" s="2018" t="s">
        <v>405</v>
      </c>
      <c r="C72" s="2019"/>
      <c r="D72" s="2019"/>
      <c r="E72" s="2019"/>
      <c r="F72" s="2019"/>
      <c r="G72" s="2020"/>
      <c r="H72" s="588">
        <f>SUM(H67:H71)</f>
        <v>0</v>
      </c>
    </row>
    <row r="73" spans="1:37" x14ac:dyDescent="0.4">
      <c r="D73" s="22" t="s">
        <v>49</v>
      </c>
    </row>
    <row r="74" spans="1:37" ht="29.25" customHeight="1" x14ac:dyDescent="0.4">
      <c r="A74" s="210"/>
      <c r="B74" s="32"/>
      <c r="C74" s="32"/>
      <c r="D74" s="33" t="s">
        <v>73</v>
      </c>
      <c r="E74" s="32"/>
      <c r="F74" s="101"/>
      <c r="G74" s="239"/>
      <c r="H74" s="34"/>
      <c r="I74"/>
      <c r="J74"/>
      <c r="K74"/>
      <c r="L74"/>
      <c r="M74"/>
      <c r="N74"/>
      <c r="O74"/>
      <c r="P74"/>
      <c r="Q74"/>
      <c r="R74"/>
      <c r="S74"/>
      <c r="T74"/>
      <c r="U74"/>
      <c r="V74"/>
      <c r="W74"/>
      <c r="X74"/>
      <c r="Y74"/>
      <c r="Z74"/>
      <c r="AA74"/>
      <c r="AB74"/>
      <c r="AC74"/>
      <c r="AD74"/>
      <c r="AE74"/>
      <c r="AF74"/>
      <c r="AG74"/>
      <c r="AH74"/>
      <c r="AI74"/>
      <c r="AJ74"/>
      <c r="AK74"/>
    </row>
    <row r="75" spans="1:37" ht="30.75" customHeight="1" x14ac:dyDescent="0.4">
      <c r="A75" s="210"/>
      <c r="B75" s="32"/>
      <c r="C75" s="32"/>
      <c r="D75" s="33" t="s">
        <v>74</v>
      </c>
      <c r="E75" s="32"/>
      <c r="F75" s="101"/>
      <c r="G75" s="239"/>
      <c r="H75" s="34"/>
      <c r="I75"/>
      <c r="J75"/>
      <c r="K75"/>
      <c r="L75"/>
      <c r="M75"/>
      <c r="N75"/>
      <c r="O75"/>
      <c r="P75"/>
      <c r="Q75"/>
      <c r="R75"/>
      <c r="S75"/>
      <c r="T75"/>
      <c r="U75"/>
      <c r="V75"/>
      <c r="W75"/>
      <c r="X75"/>
      <c r="Y75"/>
      <c r="Z75"/>
      <c r="AA75"/>
      <c r="AB75"/>
      <c r="AC75"/>
      <c r="AD75"/>
      <c r="AE75"/>
      <c r="AF75"/>
      <c r="AG75"/>
      <c r="AH75"/>
      <c r="AI75"/>
      <c r="AJ75"/>
      <c r="AK75"/>
    </row>
    <row r="76" spans="1:37" ht="19.2" x14ac:dyDescent="0.4">
      <c r="A76" s="210"/>
      <c r="B76" s="32"/>
      <c r="C76" s="32"/>
      <c r="D76" s="33" t="s">
        <v>75</v>
      </c>
      <c r="E76" s="32"/>
      <c r="F76" s="101"/>
      <c r="G76" s="239"/>
      <c r="H76" s="34"/>
      <c r="I76"/>
      <c r="J76"/>
      <c r="K76"/>
      <c r="L76"/>
      <c r="M76"/>
      <c r="N76"/>
      <c r="O76"/>
      <c r="P76"/>
      <c r="Q76"/>
      <c r="R76"/>
      <c r="S76"/>
      <c r="T76"/>
      <c r="U76"/>
      <c r="V76"/>
      <c r="W76"/>
      <c r="X76"/>
      <c r="Y76"/>
      <c r="Z76"/>
      <c r="AA76"/>
      <c r="AB76"/>
      <c r="AC76"/>
      <c r="AD76"/>
      <c r="AE76"/>
      <c r="AF76"/>
      <c r="AG76"/>
      <c r="AH76"/>
      <c r="AI76"/>
      <c r="AJ76"/>
      <c r="AK76"/>
    </row>
  </sheetData>
  <mergeCells count="26">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66:G66"/>
    <mergeCell ref="B72:G72"/>
    <mergeCell ref="D19:H19"/>
    <mergeCell ref="E30:G30"/>
    <mergeCell ref="B37:G37"/>
    <mergeCell ref="B40:G40"/>
    <mergeCell ref="B49:G49"/>
    <mergeCell ref="B64:G64"/>
  </mergeCells>
  <printOptions horizontalCentered="1"/>
  <pageMargins left="0.3" right="0.3" top="0.9" bottom="0.7" header="0.31496062992126" footer="0.31496062992126"/>
  <pageSetup paperSize="9" scale="61" fitToHeight="0" orientation="portrait" r:id="rId1"/>
  <headerFooter>
    <oddHeader xml:space="preserve">&amp;CБАРАЊЕ ЗА ПОНУДИ - Тендер 10 - Дел 2a - АНЕКС БР. 1
Реф. Бр.: LRCP-9034-9210-MK-RFB-A.2.1.10 - Тендер 10 - Дел 2a Градежни работи за подобрување на инфраструктурата на локалните патишта на избрани општини согласно изработени Основни проекти </oddHeader>
    <oddFooter>&amp;LOпштина Виница&amp;CРеконструкција на улица Страшо Пинџур&amp;R&amp;P/&amp;N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2D92-CEF6-4855-896F-C7B5956C470C}">
  <sheetPr>
    <tabColor theme="9"/>
    <pageSetUpPr fitToPage="1"/>
  </sheetPr>
  <dimension ref="A1:AA90"/>
  <sheetViews>
    <sheetView view="pageBreakPreview" zoomScale="70" zoomScaleNormal="115" zoomScaleSheetLayoutView="70" zoomScalePageLayoutView="40" workbookViewId="0">
      <selection activeCell="K16" sqref="K16"/>
    </sheetView>
  </sheetViews>
  <sheetFormatPr defaultRowHeight="19.2" x14ac:dyDescent="0.45"/>
  <cols>
    <col min="1" max="1" width="3.44140625" style="589" customWidth="1"/>
    <col min="2" max="2" width="7.44140625" style="727" customWidth="1"/>
    <col min="3" max="3" width="11.6640625" style="727" customWidth="1"/>
    <col min="4" max="4" width="70.88671875" style="753" customWidth="1"/>
    <col min="5" max="5" width="10.6640625" style="727" customWidth="1"/>
    <col min="6" max="6" width="17.109375" style="730" bestFit="1" customWidth="1"/>
    <col min="7" max="7" width="15.44140625" style="731" customWidth="1"/>
    <col min="8" max="8" width="21.5546875" style="754" customWidth="1"/>
    <col min="9" max="9" width="5.6640625" style="590" customWidth="1"/>
    <col min="10" max="10" width="9.109375" style="591"/>
    <col min="11" max="27" width="9.109375" style="592"/>
    <col min="28" max="239" width="9.109375" style="590"/>
    <col min="240" max="240" width="3.44140625" style="590" customWidth="1"/>
    <col min="241" max="241" width="7" style="590" customWidth="1"/>
    <col min="242" max="242" width="9.88671875" style="590" customWidth="1"/>
    <col min="243" max="243" width="64.109375" style="590" customWidth="1"/>
    <col min="244" max="244" width="11.44140625" style="590" customWidth="1"/>
    <col min="245" max="245" width="12.88671875" style="590" customWidth="1"/>
    <col min="246" max="246" width="15.44140625" style="590" customWidth="1"/>
    <col min="247" max="247" width="19.44140625" style="590" customWidth="1"/>
    <col min="248" max="248" width="13.88671875" style="590" customWidth="1"/>
    <col min="249" max="495" width="9.109375" style="590"/>
    <col min="496" max="496" width="3.44140625" style="590" customWidth="1"/>
    <col min="497" max="497" width="7" style="590" customWidth="1"/>
    <col min="498" max="498" width="9.88671875" style="590" customWidth="1"/>
    <col min="499" max="499" width="64.109375" style="590" customWidth="1"/>
    <col min="500" max="500" width="11.44140625" style="590" customWidth="1"/>
    <col min="501" max="501" width="12.88671875" style="590" customWidth="1"/>
    <col min="502" max="502" width="15.44140625" style="590" customWidth="1"/>
    <col min="503" max="503" width="19.44140625" style="590" customWidth="1"/>
    <col min="504" max="504" width="13.88671875" style="590" customWidth="1"/>
    <col min="505" max="751" width="9.109375" style="590"/>
    <col min="752" max="752" width="3.44140625" style="590" customWidth="1"/>
    <col min="753" max="753" width="7" style="590" customWidth="1"/>
    <col min="754" max="754" width="9.88671875" style="590" customWidth="1"/>
    <col min="755" max="755" width="64.109375" style="590" customWidth="1"/>
    <col min="756" max="756" width="11.44140625" style="590" customWidth="1"/>
    <col min="757" max="757" width="12.88671875" style="590" customWidth="1"/>
    <col min="758" max="758" width="15.44140625" style="590" customWidth="1"/>
    <col min="759" max="759" width="19.44140625" style="590" customWidth="1"/>
    <col min="760" max="760" width="13.88671875" style="590" customWidth="1"/>
    <col min="761" max="1007" width="9.109375" style="590"/>
    <col min="1008" max="1008" width="3.44140625" style="590" customWidth="1"/>
    <col min="1009" max="1009" width="7" style="590" customWidth="1"/>
    <col min="1010" max="1010" width="9.88671875" style="590" customWidth="1"/>
    <col min="1011" max="1011" width="64.109375" style="590" customWidth="1"/>
    <col min="1012" max="1012" width="11.44140625" style="590" customWidth="1"/>
    <col min="1013" max="1013" width="12.88671875" style="590" customWidth="1"/>
    <col min="1014" max="1014" width="15.44140625" style="590" customWidth="1"/>
    <col min="1015" max="1015" width="19.44140625" style="590" customWidth="1"/>
    <col min="1016" max="1016" width="13.88671875" style="590" customWidth="1"/>
    <col min="1017" max="1263" width="9.109375" style="590"/>
    <col min="1264" max="1264" width="3.44140625" style="590" customWidth="1"/>
    <col min="1265" max="1265" width="7" style="590" customWidth="1"/>
    <col min="1266" max="1266" width="9.88671875" style="590" customWidth="1"/>
    <col min="1267" max="1267" width="64.109375" style="590" customWidth="1"/>
    <col min="1268" max="1268" width="11.44140625" style="590" customWidth="1"/>
    <col min="1269" max="1269" width="12.88671875" style="590" customWidth="1"/>
    <col min="1270" max="1270" width="15.44140625" style="590" customWidth="1"/>
    <col min="1271" max="1271" width="19.44140625" style="590" customWidth="1"/>
    <col min="1272" max="1272" width="13.88671875" style="590" customWidth="1"/>
    <col min="1273" max="1519" width="9.109375" style="590"/>
    <col min="1520" max="1520" width="3.44140625" style="590" customWidth="1"/>
    <col min="1521" max="1521" width="7" style="590" customWidth="1"/>
    <col min="1522" max="1522" width="9.88671875" style="590" customWidth="1"/>
    <col min="1523" max="1523" width="64.109375" style="590" customWidth="1"/>
    <col min="1524" max="1524" width="11.44140625" style="590" customWidth="1"/>
    <col min="1525" max="1525" width="12.88671875" style="590" customWidth="1"/>
    <col min="1526" max="1526" width="15.44140625" style="590" customWidth="1"/>
    <col min="1527" max="1527" width="19.44140625" style="590" customWidth="1"/>
    <col min="1528" max="1528" width="13.88671875" style="590" customWidth="1"/>
    <col min="1529" max="1775" width="9.109375" style="590"/>
    <col min="1776" max="1776" width="3.44140625" style="590" customWidth="1"/>
    <col min="1777" max="1777" width="7" style="590" customWidth="1"/>
    <col min="1778" max="1778" width="9.88671875" style="590" customWidth="1"/>
    <col min="1779" max="1779" width="64.109375" style="590" customWidth="1"/>
    <col min="1780" max="1780" width="11.44140625" style="590" customWidth="1"/>
    <col min="1781" max="1781" width="12.88671875" style="590" customWidth="1"/>
    <col min="1782" max="1782" width="15.44140625" style="590" customWidth="1"/>
    <col min="1783" max="1783" width="19.44140625" style="590" customWidth="1"/>
    <col min="1784" max="1784" width="13.88671875" style="590" customWidth="1"/>
    <col min="1785" max="2031" width="9.109375" style="590"/>
    <col min="2032" max="2032" width="3.44140625" style="590" customWidth="1"/>
    <col min="2033" max="2033" width="7" style="590" customWidth="1"/>
    <col min="2034" max="2034" width="9.88671875" style="590" customWidth="1"/>
    <col min="2035" max="2035" width="64.109375" style="590" customWidth="1"/>
    <col min="2036" max="2036" width="11.44140625" style="590" customWidth="1"/>
    <col min="2037" max="2037" width="12.88671875" style="590" customWidth="1"/>
    <col min="2038" max="2038" width="15.44140625" style="590" customWidth="1"/>
    <col min="2039" max="2039" width="19.44140625" style="590" customWidth="1"/>
    <col min="2040" max="2040" width="13.88671875" style="590" customWidth="1"/>
    <col min="2041" max="2287" width="9.109375" style="590"/>
    <col min="2288" max="2288" width="3.44140625" style="590" customWidth="1"/>
    <col min="2289" max="2289" width="7" style="590" customWidth="1"/>
    <col min="2290" max="2290" width="9.88671875" style="590" customWidth="1"/>
    <col min="2291" max="2291" width="64.109375" style="590" customWidth="1"/>
    <col min="2292" max="2292" width="11.44140625" style="590" customWidth="1"/>
    <col min="2293" max="2293" width="12.88671875" style="590" customWidth="1"/>
    <col min="2294" max="2294" width="15.44140625" style="590" customWidth="1"/>
    <col min="2295" max="2295" width="19.44140625" style="590" customWidth="1"/>
    <col min="2296" max="2296" width="13.88671875" style="590" customWidth="1"/>
    <col min="2297" max="2543" width="9.109375" style="590"/>
    <col min="2544" max="2544" width="3.44140625" style="590" customWidth="1"/>
    <col min="2545" max="2545" width="7" style="590" customWidth="1"/>
    <col min="2546" max="2546" width="9.88671875" style="590" customWidth="1"/>
    <col min="2547" max="2547" width="64.109375" style="590" customWidth="1"/>
    <col min="2548" max="2548" width="11.44140625" style="590" customWidth="1"/>
    <col min="2549" max="2549" width="12.88671875" style="590" customWidth="1"/>
    <col min="2550" max="2550" width="15.44140625" style="590" customWidth="1"/>
    <col min="2551" max="2551" width="19.44140625" style="590" customWidth="1"/>
    <col min="2552" max="2552" width="13.88671875" style="590" customWidth="1"/>
    <col min="2553" max="2799" width="9.109375" style="590"/>
    <col min="2800" max="2800" width="3.44140625" style="590" customWidth="1"/>
    <col min="2801" max="2801" width="7" style="590" customWidth="1"/>
    <col min="2802" max="2802" width="9.88671875" style="590" customWidth="1"/>
    <col min="2803" max="2803" width="64.109375" style="590" customWidth="1"/>
    <col min="2804" max="2804" width="11.44140625" style="590" customWidth="1"/>
    <col min="2805" max="2805" width="12.88671875" style="590" customWidth="1"/>
    <col min="2806" max="2806" width="15.44140625" style="590" customWidth="1"/>
    <col min="2807" max="2807" width="19.44140625" style="590" customWidth="1"/>
    <col min="2808" max="2808" width="13.88671875" style="590" customWidth="1"/>
    <col min="2809" max="3055" width="9.109375" style="590"/>
    <col min="3056" max="3056" width="3.44140625" style="590" customWidth="1"/>
    <col min="3057" max="3057" width="7" style="590" customWidth="1"/>
    <col min="3058" max="3058" width="9.88671875" style="590" customWidth="1"/>
    <col min="3059" max="3059" width="64.109375" style="590" customWidth="1"/>
    <col min="3060" max="3060" width="11.44140625" style="590" customWidth="1"/>
    <col min="3061" max="3061" width="12.88671875" style="590" customWidth="1"/>
    <col min="3062" max="3062" width="15.44140625" style="590" customWidth="1"/>
    <col min="3063" max="3063" width="19.44140625" style="590" customWidth="1"/>
    <col min="3064" max="3064" width="13.88671875" style="590" customWidth="1"/>
    <col min="3065" max="3311" width="9.109375" style="590"/>
    <col min="3312" max="3312" width="3.44140625" style="590" customWidth="1"/>
    <col min="3313" max="3313" width="7" style="590" customWidth="1"/>
    <col min="3314" max="3314" width="9.88671875" style="590" customWidth="1"/>
    <col min="3315" max="3315" width="64.109375" style="590" customWidth="1"/>
    <col min="3316" max="3316" width="11.44140625" style="590" customWidth="1"/>
    <col min="3317" max="3317" width="12.88671875" style="590" customWidth="1"/>
    <col min="3318" max="3318" width="15.44140625" style="590" customWidth="1"/>
    <col min="3319" max="3319" width="19.44140625" style="590" customWidth="1"/>
    <col min="3320" max="3320" width="13.88671875" style="590" customWidth="1"/>
    <col min="3321" max="3567" width="9.109375" style="590"/>
    <col min="3568" max="3568" width="3.44140625" style="590" customWidth="1"/>
    <col min="3569" max="3569" width="7" style="590" customWidth="1"/>
    <col min="3570" max="3570" width="9.88671875" style="590" customWidth="1"/>
    <col min="3571" max="3571" width="64.109375" style="590" customWidth="1"/>
    <col min="3572" max="3572" width="11.44140625" style="590" customWidth="1"/>
    <col min="3573" max="3573" width="12.88671875" style="590" customWidth="1"/>
    <col min="3574" max="3574" width="15.44140625" style="590" customWidth="1"/>
    <col min="3575" max="3575" width="19.44140625" style="590" customWidth="1"/>
    <col min="3576" max="3576" width="13.88671875" style="590" customWidth="1"/>
    <col min="3577" max="3823" width="9.109375" style="590"/>
    <col min="3824" max="3824" width="3.44140625" style="590" customWidth="1"/>
    <col min="3825" max="3825" width="7" style="590" customWidth="1"/>
    <col min="3826" max="3826" width="9.88671875" style="590" customWidth="1"/>
    <col min="3827" max="3827" width="64.109375" style="590" customWidth="1"/>
    <col min="3828" max="3828" width="11.44140625" style="590" customWidth="1"/>
    <col min="3829" max="3829" width="12.88671875" style="590" customWidth="1"/>
    <col min="3830" max="3830" width="15.44140625" style="590" customWidth="1"/>
    <col min="3831" max="3831" width="19.44140625" style="590" customWidth="1"/>
    <col min="3832" max="3832" width="13.88671875" style="590" customWidth="1"/>
    <col min="3833" max="4079" width="9.109375" style="590"/>
    <col min="4080" max="4080" width="3.44140625" style="590" customWidth="1"/>
    <col min="4081" max="4081" width="7" style="590" customWidth="1"/>
    <col min="4082" max="4082" width="9.88671875" style="590" customWidth="1"/>
    <col min="4083" max="4083" width="64.109375" style="590" customWidth="1"/>
    <col min="4084" max="4084" width="11.44140625" style="590" customWidth="1"/>
    <col min="4085" max="4085" width="12.88671875" style="590" customWidth="1"/>
    <col min="4086" max="4086" width="15.44140625" style="590" customWidth="1"/>
    <col min="4087" max="4087" width="19.44140625" style="590" customWidth="1"/>
    <col min="4088" max="4088" width="13.88671875" style="590" customWidth="1"/>
    <col min="4089" max="4335" width="9.109375" style="590"/>
    <col min="4336" max="4336" width="3.44140625" style="590" customWidth="1"/>
    <col min="4337" max="4337" width="7" style="590" customWidth="1"/>
    <col min="4338" max="4338" width="9.88671875" style="590" customWidth="1"/>
    <col min="4339" max="4339" width="64.109375" style="590" customWidth="1"/>
    <col min="4340" max="4340" width="11.44140625" style="590" customWidth="1"/>
    <col min="4341" max="4341" width="12.88671875" style="590" customWidth="1"/>
    <col min="4342" max="4342" width="15.44140625" style="590" customWidth="1"/>
    <col min="4343" max="4343" width="19.44140625" style="590" customWidth="1"/>
    <col min="4344" max="4344" width="13.88671875" style="590" customWidth="1"/>
    <col min="4345" max="4591" width="9.109375" style="590"/>
    <col min="4592" max="4592" width="3.44140625" style="590" customWidth="1"/>
    <col min="4593" max="4593" width="7" style="590" customWidth="1"/>
    <col min="4594" max="4594" width="9.88671875" style="590" customWidth="1"/>
    <col min="4595" max="4595" width="64.109375" style="590" customWidth="1"/>
    <col min="4596" max="4596" width="11.44140625" style="590" customWidth="1"/>
    <col min="4597" max="4597" width="12.88671875" style="590" customWidth="1"/>
    <col min="4598" max="4598" width="15.44140625" style="590" customWidth="1"/>
    <col min="4599" max="4599" width="19.44140625" style="590" customWidth="1"/>
    <col min="4600" max="4600" width="13.88671875" style="590" customWidth="1"/>
    <col min="4601" max="4847" width="9.109375" style="590"/>
    <col min="4848" max="4848" width="3.44140625" style="590" customWidth="1"/>
    <col min="4849" max="4849" width="7" style="590" customWidth="1"/>
    <col min="4850" max="4850" width="9.88671875" style="590" customWidth="1"/>
    <col min="4851" max="4851" width="64.109375" style="590" customWidth="1"/>
    <col min="4852" max="4852" width="11.44140625" style="590" customWidth="1"/>
    <col min="4853" max="4853" width="12.88671875" style="590" customWidth="1"/>
    <col min="4854" max="4854" width="15.44140625" style="590" customWidth="1"/>
    <col min="4855" max="4855" width="19.44140625" style="590" customWidth="1"/>
    <col min="4856" max="4856" width="13.88671875" style="590" customWidth="1"/>
    <col min="4857" max="5103" width="9.109375" style="590"/>
    <col min="5104" max="5104" width="3.44140625" style="590" customWidth="1"/>
    <col min="5105" max="5105" width="7" style="590" customWidth="1"/>
    <col min="5106" max="5106" width="9.88671875" style="590" customWidth="1"/>
    <col min="5107" max="5107" width="64.109375" style="590" customWidth="1"/>
    <col min="5108" max="5108" width="11.44140625" style="590" customWidth="1"/>
    <col min="5109" max="5109" width="12.88671875" style="590" customWidth="1"/>
    <col min="5110" max="5110" width="15.44140625" style="590" customWidth="1"/>
    <col min="5111" max="5111" width="19.44140625" style="590" customWidth="1"/>
    <col min="5112" max="5112" width="13.88671875" style="590" customWidth="1"/>
    <col min="5113" max="5359" width="9.109375" style="590"/>
    <col min="5360" max="5360" width="3.44140625" style="590" customWidth="1"/>
    <col min="5361" max="5361" width="7" style="590" customWidth="1"/>
    <col min="5362" max="5362" width="9.88671875" style="590" customWidth="1"/>
    <col min="5363" max="5363" width="64.109375" style="590" customWidth="1"/>
    <col min="5364" max="5364" width="11.44140625" style="590" customWidth="1"/>
    <col min="5365" max="5365" width="12.88671875" style="590" customWidth="1"/>
    <col min="5366" max="5366" width="15.44140625" style="590" customWidth="1"/>
    <col min="5367" max="5367" width="19.44140625" style="590" customWidth="1"/>
    <col min="5368" max="5368" width="13.88671875" style="590" customWidth="1"/>
    <col min="5369" max="5615" width="9.109375" style="590"/>
    <col min="5616" max="5616" width="3.44140625" style="590" customWidth="1"/>
    <col min="5617" max="5617" width="7" style="590" customWidth="1"/>
    <col min="5618" max="5618" width="9.88671875" style="590" customWidth="1"/>
    <col min="5619" max="5619" width="64.109375" style="590" customWidth="1"/>
    <col min="5620" max="5620" width="11.44140625" style="590" customWidth="1"/>
    <col min="5621" max="5621" width="12.88671875" style="590" customWidth="1"/>
    <col min="5622" max="5622" width="15.44140625" style="590" customWidth="1"/>
    <col min="5623" max="5623" width="19.44140625" style="590" customWidth="1"/>
    <col min="5624" max="5624" width="13.88671875" style="590" customWidth="1"/>
    <col min="5625" max="5871" width="9.109375" style="590"/>
    <col min="5872" max="5872" width="3.44140625" style="590" customWidth="1"/>
    <col min="5873" max="5873" width="7" style="590" customWidth="1"/>
    <col min="5874" max="5874" width="9.88671875" style="590" customWidth="1"/>
    <col min="5875" max="5875" width="64.109375" style="590" customWidth="1"/>
    <col min="5876" max="5876" width="11.44140625" style="590" customWidth="1"/>
    <col min="5877" max="5877" width="12.88671875" style="590" customWidth="1"/>
    <col min="5878" max="5878" width="15.44140625" style="590" customWidth="1"/>
    <col min="5879" max="5879" width="19.44140625" style="590" customWidth="1"/>
    <col min="5880" max="5880" width="13.88671875" style="590" customWidth="1"/>
    <col min="5881" max="6127" width="9.109375" style="590"/>
    <col min="6128" max="6128" width="3.44140625" style="590" customWidth="1"/>
    <col min="6129" max="6129" width="7" style="590" customWidth="1"/>
    <col min="6130" max="6130" width="9.88671875" style="590" customWidth="1"/>
    <col min="6131" max="6131" width="64.109375" style="590" customWidth="1"/>
    <col min="6132" max="6132" width="11.44140625" style="590" customWidth="1"/>
    <col min="6133" max="6133" width="12.88671875" style="590" customWidth="1"/>
    <col min="6134" max="6134" width="15.44140625" style="590" customWidth="1"/>
    <col min="6135" max="6135" width="19.44140625" style="590" customWidth="1"/>
    <col min="6136" max="6136" width="13.88671875" style="590" customWidth="1"/>
    <col min="6137" max="6383" width="9.109375" style="590"/>
    <col min="6384" max="6384" width="3.44140625" style="590" customWidth="1"/>
    <col min="6385" max="6385" width="7" style="590" customWidth="1"/>
    <col min="6386" max="6386" width="9.88671875" style="590" customWidth="1"/>
    <col min="6387" max="6387" width="64.109375" style="590" customWidth="1"/>
    <col min="6388" max="6388" width="11.44140625" style="590" customWidth="1"/>
    <col min="6389" max="6389" width="12.88671875" style="590" customWidth="1"/>
    <col min="6390" max="6390" width="15.44140625" style="590" customWidth="1"/>
    <col min="6391" max="6391" width="19.44140625" style="590" customWidth="1"/>
    <col min="6392" max="6392" width="13.88671875" style="590" customWidth="1"/>
    <col min="6393" max="6639" width="9.109375" style="590"/>
    <col min="6640" max="6640" width="3.44140625" style="590" customWidth="1"/>
    <col min="6641" max="6641" width="7" style="590" customWidth="1"/>
    <col min="6642" max="6642" width="9.88671875" style="590" customWidth="1"/>
    <col min="6643" max="6643" width="64.109375" style="590" customWidth="1"/>
    <col min="6644" max="6644" width="11.44140625" style="590" customWidth="1"/>
    <col min="6645" max="6645" width="12.88671875" style="590" customWidth="1"/>
    <col min="6646" max="6646" width="15.44140625" style="590" customWidth="1"/>
    <col min="6647" max="6647" width="19.44140625" style="590" customWidth="1"/>
    <col min="6648" max="6648" width="13.88671875" style="590" customWidth="1"/>
    <col min="6649" max="6895" width="9.109375" style="590"/>
    <col min="6896" max="6896" width="3.44140625" style="590" customWidth="1"/>
    <col min="6897" max="6897" width="7" style="590" customWidth="1"/>
    <col min="6898" max="6898" width="9.88671875" style="590" customWidth="1"/>
    <col min="6899" max="6899" width="64.109375" style="590" customWidth="1"/>
    <col min="6900" max="6900" width="11.44140625" style="590" customWidth="1"/>
    <col min="6901" max="6901" width="12.88671875" style="590" customWidth="1"/>
    <col min="6902" max="6902" width="15.44140625" style="590" customWidth="1"/>
    <col min="6903" max="6903" width="19.44140625" style="590" customWidth="1"/>
    <col min="6904" max="6904" width="13.88671875" style="590" customWidth="1"/>
    <col min="6905" max="7151" width="9.109375" style="590"/>
    <col min="7152" max="7152" width="3.44140625" style="590" customWidth="1"/>
    <col min="7153" max="7153" width="7" style="590" customWidth="1"/>
    <col min="7154" max="7154" width="9.88671875" style="590" customWidth="1"/>
    <col min="7155" max="7155" width="64.109375" style="590" customWidth="1"/>
    <col min="7156" max="7156" width="11.44140625" style="590" customWidth="1"/>
    <col min="7157" max="7157" width="12.88671875" style="590" customWidth="1"/>
    <col min="7158" max="7158" width="15.44140625" style="590" customWidth="1"/>
    <col min="7159" max="7159" width="19.44140625" style="590" customWidth="1"/>
    <col min="7160" max="7160" width="13.88671875" style="590" customWidth="1"/>
    <col min="7161" max="7407" width="9.109375" style="590"/>
    <col min="7408" max="7408" width="3.44140625" style="590" customWidth="1"/>
    <col min="7409" max="7409" width="7" style="590" customWidth="1"/>
    <col min="7410" max="7410" width="9.88671875" style="590" customWidth="1"/>
    <col min="7411" max="7411" width="64.109375" style="590" customWidth="1"/>
    <col min="7412" max="7412" width="11.44140625" style="590" customWidth="1"/>
    <col min="7413" max="7413" width="12.88671875" style="590" customWidth="1"/>
    <col min="7414" max="7414" width="15.44140625" style="590" customWidth="1"/>
    <col min="7415" max="7415" width="19.44140625" style="590" customWidth="1"/>
    <col min="7416" max="7416" width="13.88671875" style="590" customWidth="1"/>
    <col min="7417" max="7663" width="9.109375" style="590"/>
    <col min="7664" max="7664" width="3.44140625" style="590" customWidth="1"/>
    <col min="7665" max="7665" width="7" style="590" customWidth="1"/>
    <col min="7666" max="7666" width="9.88671875" style="590" customWidth="1"/>
    <col min="7667" max="7667" width="64.109375" style="590" customWidth="1"/>
    <col min="7668" max="7668" width="11.44140625" style="590" customWidth="1"/>
    <col min="7669" max="7669" width="12.88671875" style="590" customWidth="1"/>
    <col min="7670" max="7670" width="15.44140625" style="590" customWidth="1"/>
    <col min="7671" max="7671" width="19.44140625" style="590" customWidth="1"/>
    <col min="7672" max="7672" width="13.88671875" style="590" customWidth="1"/>
    <col min="7673" max="7919" width="9.109375" style="590"/>
    <col min="7920" max="7920" width="3.44140625" style="590" customWidth="1"/>
    <col min="7921" max="7921" width="7" style="590" customWidth="1"/>
    <col min="7922" max="7922" width="9.88671875" style="590" customWidth="1"/>
    <col min="7923" max="7923" width="64.109375" style="590" customWidth="1"/>
    <col min="7924" max="7924" width="11.44140625" style="590" customWidth="1"/>
    <col min="7925" max="7925" width="12.88671875" style="590" customWidth="1"/>
    <col min="7926" max="7926" width="15.44140625" style="590" customWidth="1"/>
    <col min="7927" max="7927" width="19.44140625" style="590" customWidth="1"/>
    <col min="7928" max="7928" width="13.88671875" style="590" customWidth="1"/>
    <col min="7929" max="8175" width="9.109375" style="590"/>
    <col min="8176" max="8176" width="3.44140625" style="590" customWidth="1"/>
    <col min="8177" max="8177" width="7" style="590" customWidth="1"/>
    <col min="8178" max="8178" width="9.88671875" style="590" customWidth="1"/>
    <col min="8179" max="8179" width="64.109375" style="590" customWidth="1"/>
    <col min="8180" max="8180" width="11.44140625" style="590" customWidth="1"/>
    <col min="8181" max="8181" width="12.88671875" style="590" customWidth="1"/>
    <col min="8182" max="8182" width="15.44140625" style="590" customWidth="1"/>
    <col min="8183" max="8183" width="19.44140625" style="590" customWidth="1"/>
    <col min="8184" max="8184" width="13.88671875" style="590" customWidth="1"/>
    <col min="8185" max="8431" width="9.109375" style="590"/>
    <col min="8432" max="8432" width="3.44140625" style="590" customWidth="1"/>
    <col min="8433" max="8433" width="7" style="590" customWidth="1"/>
    <col min="8434" max="8434" width="9.88671875" style="590" customWidth="1"/>
    <col min="8435" max="8435" width="64.109375" style="590" customWidth="1"/>
    <col min="8436" max="8436" width="11.44140625" style="590" customWidth="1"/>
    <col min="8437" max="8437" width="12.88671875" style="590" customWidth="1"/>
    <col min="8438" max="8438" width="15.44140625" style="590" customWidth="1"/>
    <col min="8439" max="8439" width="19.44140625" style="590" customWidth="1"/>
    <col min="8440" max="8440" width="13.88671875" style="590" customWidth="1"/>
    <col min="8441" max="8687" width="9.109375" style="590"/>
    <col min="8688" max="8688" width="3.44140625" style="590" customWidth="1"/>
    <col min="8689" max="8689" width="7" style="590" customWidth="1"/>
    <col min="8690" max="8690" width="9.88671875" style="590" customWidth="1"/>
    <col min="8691" max="8691" width="64.109375" style="590" customWidth="1"/>
    <col min="8692" max="8692" width="11.44140625" style="590" customWidth="1"/>
    <col min="8693" max="8693" width="12.88671875" style="590" customWidth="1"/>
    <col min="8694" max="8694" width="15.44140625" style="590" customWidth="1"/>
    <col min="8695" max="8695" width="19.44140625" style="590" customWidth="1"/>
    <col min="8696" max="8696" width="13.88671875" style="590" customWidth="1"/>
    <col min="8697" max="8943" width="9.109375" style="590"/>
    <col min="8944" max="8944" width="3.44140625" style="590" customWidth="1"/>
    <col min="8945" max="8945" width="7" style="590" customWidth="1"/>
    <col min="8946" max="8946" width="9.88671875" style="590" customWidth="1"/>
    <col min="8947" max="8947" width="64.109375" style="590" customWidth="1"/>
    <col min="8948" max="8948" width="11.44140625" style="590" customWidth="1"/>
    <col min="8949" max="8949" width="12.88671875" style="590" customWidth="1"/>
    <col min="8950" max="8950" width="15.44140625" style="590" customWidth="1"/>
    <col min="8951" max="8951" width="19.44140625" style="590" customWidth="1"/>
    <col min="8952" max="8952" width="13.88671875" style="590" customWidth="1"/>
    <col min="8953" max="9199" width="9.109375" style="590"/>
    <col min="9200" max="9200" width="3.44140625" style="590" customWidth="1"/>
    <col min="9201" max="9201" width="7" style="590" customWidth="1"/>
    <col min="9202" max="9202" width="9.88671875" style="590" customWidth="1"/>
    <col min="9203" max="9203" width="64.109375" style="590" customWidth="1"/>
    <col min="9204" max="9204" width="11.44140625" style="590" customWidth="1"/>
    <col min="9205" max="9205" width="12.88671875" style="590" customWidth="1"/>
    <col min="9206" max="9206" width="15.44140625" style="590" customWidth="1"/>
    <col min="9207" max="9207" width="19.44140625" style="590" customWidth="1"/>
    <col min="9208" max="9208" width="13.88671875" style="590" customWidth="1"/>
    <col min="9209" max="9455" width="9.109375" style="590"/>
    <col min="9456" max="9456" width="3.44140625" style="590" customWidth="1"/>
    <col min="9457" max="9457" width="7" style="590" customWidth="1"/>
    <col min="9458" max="9458" width="9.88671875" style="590" customWidth="1"/>
    <col min="9459" max="9459" width="64.109375" style="590" customWidth="1"/>
    <col min="9460" max="9460" width="11.44140625" style="590" customWidth="1"/>
    <col min="9461" max="9461" width="12.88671875" style="590" customWidth="1"/>
    <col min="9462" max="9462" width="15.44140625" style="590" customWidth="1"/>
    <col min="9463" max="9463" width="19.44140625" style="590" customWidth="1"/>
    <col min="9464" max="9464" width="13.88671875" style="590" customWidth="1"/>
    <col min="9465" max="9711" width="9.109375" style="590"/>
    <col min="9712" max="9712" width="3.44140625" style="590" customWidth="1"/>
    <col min="9713" max="9713" width="7" style="590" customWidth="1"/>
    <col min="9714" max="9714" width="9.88671875" style="590" customWidth="1"/>
    <col min="9715" max="9715" width="64.109375" style="590" customWidth="1"/>
    <col min="9716" max="9716" width="11.44140625" style="590" customWidth="1"/>
    <col min="9717" max="9717" width="12.88671875" style="590" customWidth="1"/>
    <col min="9718" max="9718" width="15.44140625" style="590" customWidth="1"/>
    <col min="9719" max="9719" width="19.44140625" style="590" customWidth="1"/>
    <col min="9720" max="9720" width="13.88671875" style="590" customWidth="1"/>
    <col min="9721" max="9967" width="9.109375" style="590"/>
    <col min="9968" max="9968" width="3.44140625" style="590" customWidth="1"/>
    <col min="9969" max="9969" width="7" style="590" customWidth="1"/>
    <col min="9970" max="9970" width="9.88671875" style="590" customWidth="1"/>
    <col min="9971" max="9971" width="64.109375" style="590" customWidth="1"/>
    <col min="9972" max="9972" width="11.44140625" style="590" customWidth="1"/>
    <col min="9973" max="9973" width="12.88671875" style="590" customWidth="1"/>
    <col min="9974" max="9974" width="15.44140625" style="590" customWidth="1"/>
    <col min="9975" max="9975" width="19.44140625" style="590" customWidth="1"/>
    <col min="9976" max="9976" width="13.88671875" style="590" customWidth="1"/>
    <col min="9977" max="10223" width="9.109375" style="590"/>
    <col min="10224" max="10224" width="3.44140625" style="590" customWidth="1"/>
    <col min="10225" max="10225" width="7" style="590" customWidth="1"/>
    <col min="10226" max="10226" width="9.88671875" style="590" customWidth="1"/>
    <col min="10227" max="10227" width="64.109375" style="590" customWidth="1"/>
    <col min="10228" max="10228" width="11.44140625" style="590" customWidth="1"/>
    <col min="10229" max="10229" width="12.88671875" style="590" customWidth="1"/>
    <col min="10230" max="10230" width="15.44140625" style="590" customWidth="1"/>
    <col min="10231" max="10231" width="19.44140625" style="590" customWidth="1"/>
    <col min="10232" max="10232" width="13.88671875" style="590" customWidth="1"/>
    <col min="10233" max="10479" width="9.109375" style="590"/>
    <col min="10480" max="10480" width="3.44140625" style="590" customWidth="1"/>
    <col min="10481" max="10481" width="7" style="590" customWidth="1"/>
    <col min="10482" max="10482" width="9.88671875" style="590" customWidth="1"/>
    <col min="10483" max="10483" width="64.109375" style="590" customWidth="1"/>
    <col min="10484" max="10484" width="11.44140625" style="590" customWidth="1"/>
    <col min="10485" max="10485" width="12.88671875" style="590" customWidth="1"/>
    <col min="10486" max="10486" width="15.44140625" style="590" customWidth="1"/>
    <col min="10487" max="10487" width="19.44140625" style="590" customWidth="1"/>
    <col min="10488" max="10488" width="13.88671875" style="590" customWidth="1"/>
    <col min="10489" max="10735" width="9.109375" style="590"/>
    <col min="10736" max="10736" width="3.44140625" style="590" customWidth="1"/>
    <col min="10737" max="10737" width="7" style="590" customWidth="1"/>
    <col min="10738" max="10738" width="9.88671875" style="590" customWidth="1"/>
    <col min="10739" max="10739" width="64.109375" style="590" customWidth="1"/>
    <col min="10740" max="10740" width="11.44140625" style="590" customWidth="1"/>
    <col min="10741" max="10741" width="12.88671875" style="590" customWidth="1"/>
    <col min="10742" max="10742" width="15.44140625" style="590" customWidth="1"/>
    <col min="10743" max="10743" width="19.44140625" style="590" customWidth="1"/>
    <col min="10744" max="10744" width="13.88671875" style="590" customWidth="1"/>
    <col min="10745" max="10991" width="9.109375" style="590"/>
    <col min="10992" max="10992" width="3.44140625" style="590" customWidth="1"/>
    <col min="10993" max="10993" width="7" style="590" customWidth="1"/>
    <col min="10994" max="10994" width="9.88671875" style="590" customWidth="1"/>
    <col min="10995" max="10995" width="64.109375" style="590" customWidth="1"/>
    <col min="10996" max="10996" width="11.44140625" style="590" customWidth="1"/>
    <col min="10997" max="10997" width="12.88671875" style="590" customWidth="1"/>
    <col min="10998" max="10998" width="15.44140625" style="590" customWidth="1"/>
    <col min="10999" max="10999" width="19.44140625" style="590" customWidth="1"/>
    <col min="11000" max="11000" width="13.88671875" style="590" customWidth="1"/>
    <col min="11001" max="11247" width="9.109375" style="590"/>
    <col min="11248" max="11248" width="3.44140625" style="590" customWidth="1"/>
    <col min="11249" max="11249" width="7" style="590" customWidth="1"/>
    <col min="11250" max="11250" width="9.88671875" style="590" customWidth="1"/>
    <col min="11251" max="11251" width="64.109375" style="590" customWidth="1"/>
    <col min="11252" max="11252" width="11.44140625" style="590" customWidth="1"/>
    <col min="11253" max="11253" width="12.88671875" style="590" customWidth="1"/>
    <col min="11254" max="11254" width="15.44140625" style="590" customWidth="1"/>
    <col min="11255" max="11255" width="19.44140625" style="590" customWidth="1"/>
    <col min="11256" max="11256" width="13.88671875" style="590" customWidth="1"/>
    <col min="11257" max="11503" width="9.109375" style="590"/>
    <col min="11504" max="11504" width="3.44140625" style="590" customWidth="1"/>
    <col min="11505" max="11505" width="7" style="590" customWidth="1"/>
    <col min="11506" max="11506" width="9.88671875" style="590" customWidth="1"/>
    <col min="11507" max="11507" width="64.109375" style="590" customWidth="1"/>
    <col min="11508" max="11508" width="11.44140625" style="590" customWidth="1"/>
    <col min="11509" max="11509" width="12.88671875" style="590" customWidth="1"/>
    <col min="11510" max="11510" width="15.44140625" style="590" customWidth="1"/>
    <col min="11511" max="11511" width="19.44140625" style="590" customWidth="1"/>
    <col min="11512" max="11512" width="13.88671875" style="590" customWidth="1"/>
    <col min="11513" max="11759" width="9.109375" style="590"/>
    <col min="11760" max="11760" width="3.44140625" style="590" customWidth="1"/>
    <col min="11761" max="11761" width="7" style="590" customWidth="1"/>
    <col min="11762" max="11762" width="9.88671875" style="590" customWidth="1"/>
    <col min="11763" max="11763" width="64.109375" style="590" customWidth="1"/>
    <col min="11764" max="11764" width="11.44140625" style="590" customWidth="1"/>
    <col min="11765" max="11765" width="12.88671875" style="590" customWidth="1"/>
    <col min="11766" max="11766" width="15.44140625" style="590" customWidth="1"/>
    <col min="11767" max="11767" width="19.44140625" style="590" customWidth="1"/>
    <col min="11768" max="11768" width="13.88671875" style="590" customWidth="1"/>
    <col min="11769" max="12015" width="9.109375" style="590"/>
    <col min="12016" max="12016" width="3.44140625" style="590" customWidth="1"/>
    <col min="12017" max="12017" width="7" style="590" customWidth="1"/>
    <col min="12018" max="12018" width="9.88671875" style="590" customWidth="1"/>
    <col min="12019" max="12019" width="64.109375" style="590" customWidth="1"/>
    <col min="12020" max="12020" width="11.44140625" style="590" customWidth="1"/>
    <col min="12021" max="12021" width="12.88671875" style="590" customWidth="1"/>
    <col min="12022" max="12022" width="15.44140625" style="590" customWidth="1"/>
    <col min="12023" max="12023" width="19.44140625" style="590" customWidth="1"/>
    <col min="12024" max="12024" width="13.88671875" style="590" customWidth="1"/>
    <col min="12025" max="12271" width="9.109375" style="590"/>
    <col min="12272" max="12272" width="3.44140625" style="590" customWidth="1"/>
    <col min="12273" max="12273" width="7" style="590" customWidth="1"/>
    <col min="12274" max="12274" width="9.88671875" style="590" customWidth="1"/>
    <col min="12275" max="12275" width="64.109375" style="590" customWidth="1"/>
    <col min="12276" max="12276" width="11.44140625" style="590" customWidth="1"/>
    <col min="12277" max="12277" width="12.88671875" style="590" customWidth="1"/>
    <col min="12278" max="12278" width="15.44140625" style="590" customWidth="1"/>
    <col min="12279" max="12279" width="19.44140625" style="590" customWidth="1"/>
    <col min="12280" max="12280" width="13.88671875" style="590" customWidth="1"/>
    <col min="12281" max="12527" width="9.109375" style="590"/>
    <col min="12528" max="12528" width="3.44140625" style="590" customWidth="1"/>
    <col min="12529" max="12529" width="7" style="590" customWidth="1"/>
    <col min="12530" max="12530" width="9.88671875" style="590" customWidth="1"/>
    <col min="12531" max="12531" width="64.109375" style="590" customWidth="1"/>
    <col min="12532" max="12532" width="11.44140625" style="590" customWidth="1"/>
    <col min="12533" max="12533" width="12.88671875" style="590" customWidth="1"/>
    <col min="12534" max="12534" width="15.44140625" style="590" customWidth="1"/>
    <col min="12535" max="12535" width="19.44140625" style="590" customWidth="1"/>
    <col min="12536" max="12536" width="13.88671875" style="590" customWidth="1"/>
    <col min="12537" max="12783" width="9.109375" style="590"/>
    <col min="12784" max="12784" width="3.44140625" style="590" customWidth="1"/>
    <col min="12785" max="12785" width="7" style="590" customWidth="1"/>
    <col min="12786" max="12786" width="9.88671875" style="590" customWidth="1"/>
    <col min="12787" max="12787" width="64.109375" style="590" customWidth="1"/>
    <col min="12788" max="12788" width="11.44140625" style="590" customWidth="1"/>
    <col min="12789" max="12789" width="12.88671875" style="590" customWidth="1"/>
    <col min="12790" max="12790" width="15.44140625" style="590" customWidth="1"/>
    <col min="12791" max="12791" width="19.44140625" style="590" customWidth="1"/>
    <col min="12792" max="12792" width="13.88671875" style="590" customWidth="1"/>
    <col min="12793" max="13039" width="9.109375" style="590"/>
    <col min="13040" max="13040" width="3.44140625" style="590" customWidth="1"/>
    <col min="13041" max="13041" width="7" style="590" customWidth="1"/>
    <col min="13042" max="13042" width="9.88671875" style="590" customWidth="1"/>
    <col min="13043" max="13043" width="64.109375" style="590" customWidth="1"/>
    <col min="13044" max="13044" width="11.44140625" style="590" customWidth="1"/>
    <col min="13045" max="13045" width="12.88671875" style="590" customWidth="1"/>
    <col min="13046" max="13046" width="15.44140625" style="590" customWidth="1"/>
    <col min="13047" max="13047" width="19.44140625" style="590" customWidth="1"/>
    <col min="13048" max="13048" width="13.88671875" style="590" customWidth="1"/>
    <col min="13049" max="13295" width="9.109375" style="590"/>
    <col min="13296" max="13296" width="3.44140625" style="590" customWidth="1"/>
    <col min="13297" max="13297" width="7" style="590" customWidth="1"/>
    <col min="13298" max="13298" width="9.88671875" style="590" customWidth="1"/>
    <col min="13299" max="13299" width="64.109375" style="590" customWidth="1"/>
    <col min="13300" max="13300" width="11.44140625" style="590" customWidth="1"/>
    <col min="13301" max="13301" width="12.88671875" style="590" customWidth="1"/>
    <col min="13302" max="13302" width="15.44140625" style="590" customWidth="1"/>
    <col min="13303" max="13303" width="19.44140625" style="590" customWidth="1"/>
    <col min="13304" max="13304" width="13.88671875" style="590" customWidth="1"/>
    <col min="13305" max="13551" width="9.109375" style="590"/>
    <col min="13552" max="13552" width="3.44140625" style="590" customWidth="1"/>
    <col min="13553" max="13553" width="7" style="590" customWidth="1"/>
    <col min="13554" max="13554" width="9.88671875" style="590" customWidth="1"/>
    <col min="13555" max="13555" width="64.109375" style="590" customWidth="1"/>
    <col min="13556" max="13556" width="11.44140625" style="590" customWidth="1"/>
    <col min="13557" max="13557" width="12.88671875" style="590" customWidth="1"/>
    <col min="13558" max="13558" width="15.44140625" style="590" customWidth="1"/>
    <col min="13559" max="13559" width="19.44140625" style="590" customWidth="1"/>
    <col min="13560" max="13560" width="13.88671875" style="590" customWidth="1"/>
    <col min="13561" max="13807" width="9.109375" style="590"/>
    <col min="13808" max="13808" width="3.44140625" style="590" customWidth="1"/>
    <col min="13809" max="13809" width="7" style="590" customWidth="1"/>
    <col min="13810" max="13810" width="9.88671875" style="590" customWidth="1"/>
    <col min="13811" max="13811" width="64.109375" style="590" customWidth="1"/>
    <col min="13812" max="13812" width="11.44140625" style="590" customWidth="1"/>
    <col min="13813" max="13813" width="12.88671875" style="590" customWidth="1"/>
    <col min="13814" max="13814" width="15.44140625" style="590" customWidth="1"/>
    <col min="13815" max="13815" width="19.44140625" style="590" customWidth="1"/>
    <col min="13816" max="13816" width="13.88671875" style="590" customWidth="1"/>
    <col min="13817" max="14063" width="9.109375" style="590"/>
    <col min="14064" max="14064" width="3.44140625" style="590" customWidth="1"/>
    <col min="14065" max="14065" width="7" style="590" customWidth="1"/>
    <col min="14066" max="14066" width="9.88671875" style="590" customWidth="1"/>
    <col min="14067" max="14067" width="64.109375" style="590" customWidth="1"/>
    <col min="14068" max="14068" width="11.44140625" style="590" customWidth="1"/>
    <col min="14069" max="14069" width="12.88671875" style="590" customWidth="1"/>
    <col min="14070" max="14070" width="15.44140625" style="590" customWidth="1"/>
    <col min="14071" max="14071" width="19.44140625" style="590" customWidth="1"/>
    <col min="14072" max="14072" width="13.88671875" style="590" customWidth="1"/>
    <col min="14073" max="14319" width="9.109375" style="590"/>
    <col min="14320" max="14320" width="3.44140625" style="590" customWidth="1"/>
    <col min="14321" max="14321" width="7" style="590" customWidth="1"/>
    <col min="14322" max="14322" width="9.88671875" style="590" customWidth="1"/>
    <col min="14323" max="14323" width="64.109375" style="590" customWidth="1"/>
    <col min="14324" max="14324" width="11.44140625" style="590" customWidth="1"/>
    <col min="14325" max="14325" width="12.88671875" style="590" customWidth="1"/>
    <col min="14326" max="14326" width="15.44140625" style="590" customWidth="1"/>
    <col min="14327" max="14327" width="19.44140625" style="590" customWidth="1"/>
    <col min="14328" max="14328" width="13.88671875" style="590" customWidth="1"/>
    <col min="14329" max="14575" width="9.109375" style="590"/>
    <col min="14576" max="14576" width="3.44140625" style="590" customWidth="1"/>
    <col min="14577" max="14577" width="7" style="590" customWidth="1"/>
    <col min="14578" max="14578" width="9.88671875" style="590" customWidth="1"/>
    <col min="14579" max="14579" width="64.109375" style="590" customWidth="1"/>
    <col min="14580" max="14580" width="11.44140625" style="590" customWidth="1"/>
    <col min="14581" max="14581" width="12.88671875" style="590" customWidth="1"/>
    <col min="14582" max="14582" width="15.44140625" style="590" customWidth="1"/>
    <col min="14583" max="14583" width="19.44140625" style="590" customWidth="1"/>
    <col min="14584" max="14584" width="13.88671875" style="590" customWidth="1"/>
    <col min="14585" max="14831" width="9.109375" style="590"/>
    <col min="14832" max="14832" width="3.44140625" style="590" customWidth="1"/>
    <col min="14833" max="14833" width="7" style="590" customWidth="1"/>
    <col min="14834" max="14834" width="9.88671875" style="590" customWidth="1"/>
    <col min="14835" max="14835" width="64.109375" style="590" customWidth="1"/>
    <col min="14836" max="14836" width="11.44140625" style="590" customWidth="1"/>
    <col min="14837" max="14837" width="12.88671875" style="590" customWidth="1"/>
    <col min="14838" max="14838" width="15.44140625" style="590" customWidth="1"/>
    <col min="14839" max="14839" width="19.44140625" style="590" customWidth="1"/>
    <col min="14840" max="14840" width="13.88671875" style="590" customWidth="1"/>
    <col min="14841" max="15087" width="9.109375" style="590"/>
    <col min="15088" max="15088" width="3.44140625" style="590" customWidth="1"/>
    <col min="15089" max="15089" width="7" style="590" customWidth="1"/>
    <col min="15090" max="15090" width="9.88671875" style="590" customWidth="1"/>
    <col min="15091" max="15091" width="64.109375" style="590" customWidth="1"/>
    <col min="15092" max="15092" width="11.44140625" style="590" customWidth="1"/>
    <col min="15093" max="15093" width="12.88671875" style="590" customWidth="1"/>
    <col min="15094" max="15094" width="15.44140625" style="590" customWidth="1"/>
    <col min="15095" max="15095" width="19.44140625" style="590" customWidth="1"/>
    <col min="15096" max="15096" width="13.88671875" style="590" customWidth="1"/>
    <col min="15097" max="15343" width="9.109375" style="590"/>
    <col min="15344" max="15344" width="3.44140625" style="590" customWidth="1"/>
    <col min="15345" max="15345" width="7" style="590" customWidth="1"/>
    <col min="15346" max="15346" width="9.88671875" style="590" customWidth="1"/>
    <col min="15347" max="15347" width="64.109375" style="590" customWidth="1"/>
    <col min="15348" max="15348" width="11.44140625" style="590" customWidth="1"/>
    <col min="15349" max="15349" width="12.88671875" style="590" customWidth="1"/>
    <col min="15350" max="15350" width="15.44140625" style="590" customWidth="1"/>
    <col min="15351" max="15351" width="19.44140625" style="590" customWidth="1"/>
    <col min="15352" max="15352" width="13.88671875" style="590" customWidth="1"/>
    <col min="15353" max="15599" width="9.109375" style="590"/>
    <col min="15600" max="15600" width="3.44140625" style="590" customWidth="1"/>
    <col min="15601" max="15601" width="7" style="590" customWidth="1"/>
    <col min="15602" max="15602" width="9.88671875" style="590" customWidth="1"/>
    <col min="15603" max="15603" width="64.109375" style="590" customWidth="1"/>
    <col min="15604" max="15604" width="11.44140625" style="590" customWidth="1"/>
    <col min="15605" max="15605" width="12.88671875" style="590" customWidth="1"/>
    <col min="15606" max="15606" width="15.44140625" style="590" customWidth="1"/>
    <col min="15607" max="15607" width="19.44140625" style="590" customWidth="1"/>
    <col min="15608" max="15608" width="13.88671875" style="590" customWidth="1"/>
    <col min="15609" max="15855" width="9.109375" style="590"/>
    <col min="15856" max="15856" width="3.44140625" style="590" customWidth="1"/>
    <col min="15857" max="15857" width="7" style="590" customWidth="1"/>
    <col min="15858" max="15858" width="9.88671875" style="590" customWidth="1"/>
    <col min="15859" max="15859" width="64.109375" style="590" customWidth="1"/>
    <col min="15860" max="15860" width="11.44140625" style="590" customWidth="1"/>
    <col min="15861" max="15861" width="12.88671875" style="590" customWidth="1"/>
    <col min="15862" max="15862" width="15.44140625" style="590" customWidth="1"/>
    <col min="15863" max="15863" width="19.44140625" style="590" customWidth="1"/>
    <col min="15864" max="15864" width="13.88671875" style="590" customWidth="1"/>
    <col min="15865" max="16111" width="9.109375" style="590"/>
    <col min="16112" max="16112" width="3.44140625" style="590" customWidth="1"/>
    <col min="16113" max="16113" width="7" style="590" customWidth="1"/>
    <col min="16114" max="16114" width="9.88671875" style="590" customWidth="1"/>
    <col min="16115" max="16115" width="64.109375" style="590" customWidth="1"/>
    <col min="16116" max="16116" width="11.44140625" style="590" customWidth="1"/>
    <col min="16117" max="16117" width="12.88671875" style="590" customWidth="1"/>
    <col min="16118" max="16118" width="15.44140625" style="590" customWidth="1"/>
    <col min="16119" max="16119" width="19.44140625" style="590" customWidth="1"/>
    <col min="16120" max="16120" width="13.88671875" style="590" customWidth="1"/>
    <col min="16121" max="16384" width="9.109375" style="590"/>
  </cols>
  <sheetData>
    <row r="1" spans="1:27" ht="84.75" customHeight="1" thickBot="1" x14ac:dyDescent="0.5">
      <c r="B1" s="2065" t="s">
        <v>406</v>
      </c>
      <c r="C1" s="2066"/>
      <c r="D1" s="2066"/>
      <c r="E1" s="2066"/>
      <c r="F1" s="2066"/>
      <c r="G1" s="2066"/>
      <c r="H1" s="2067"/>
    </row>
    <row r="2" spans="1:27" s="484" customFormat="1" ht="24.9" customHeight="1" thickBot="1" x14ac:dyDescent="0.5">
      <c r="B2" s="2032" t="s">
        <v>0</v>
      </c>
      <c r="C2" s="2033"/>
      <c r="D2" s="2033"/>
      <c r="E2" s="2033"/>
      <c r="F2" s="2033"/>
      <c r="G2" s="2033"/>
      <c r="H2" s="2034"/>
      <c r="J2" s="593"/>
    </row>
    <row r="3" spans="1:27" s="595" customFormat="1" ht="24.9" customHeight="1" thickBot="1" x14ac:dyDescent="0.55000000000000004">
      <c r="A3" s="594"/>
      <c r="B3" s="2068" t="s">
        <v>407</v>
      </c>
      <c r="C3" s="2069"/>
      <c r="D3" s="2069"/>
      <c r="E3" s="2069"/>
      <c r="F3" s="2069"/>
      <c r="G3" s="2069"/>
      <c r="H3" s="2070"/>
      <c r="J3" s="596"/>
      <c r="K3" s="597"/>
      <c r="L3" s="597"/>
      <c r="M3" s="597"/>
      <c r="N3" s="597"/>
      <c r="O3" s="597"/>
      <c r="P3" s="597"/>
      <c r="Q3" s="597"/>
      <c r="R3" s="597"/>
      <c r="S3" s="597"/>
      <c r="T3" s="597"/>
      <c r="U3" s="597"/>
      <c r="V3" s="597"/>
      <c r="W3" s="597"/>
      <c r="X3" s="597"/>
      <c r="Y3" s="597"/>
      <c r="Z3" s="597"/>
      <c r="AA3" s="597"/>
    </row>
    <row r="4" spans="1:27" ht="24.9" customHeight="1" thickBot="1" x14ac:dyDescent="0.5">
      <c r="B4" s="598"/>
      <c r="C4" s="599"/>
      <c r="D4" s="1892" t="s">
        <v>1</v>
      </c>
      <c r="E4" s="1892"/>
      <c r="F4" s="1892"/>
      <c r="G4" s="1892"/>
      <c r="H4" s="1893"/>
    </row>
    <row r="5" spans="1:27" ht="60" customHeight="1" x14ac:dyDescent="0.45">
      <c r="A5" s="600"/>
      <c r="B5" s="601"/>
      <c r="C5" s="602" t="s">
        <v>2</v>
      </c>
      <c r="D5" s="2071" t="s">
        <v>3</v>
      </c>
      <c r="E5" s="2072"/>
      <c r="F5" s="2072"/>
      <c r="G5" s="2072"/>
      <c r="H5" s="2073"/>
    </row>
    <row r="6" spans="1:27" ht="154.5" customHeight="1" x14ac:dyDescent="0.45">
      <c r="A6" s="600"/>
      <c r="B6" s="603"/>
      <c r="C6" s="604" t="s">
        <v>4</v>
      </c>
      <c r="D6" s="2054" t="s">
        <v>5</v>
      </c>
      <c r="E6" s="2054"/>
      <c r="F6" s="2054"/>
      <c r="G6" s="2054"/>
      <c r="H6" s="2055"/>
    </row>
    <row r="7" spans="1:27" ht="90.75" customHeight="1" x14ac:dyDescent="0.45">
      <c r="A7" s="600"/>
      <c r="B7" s="605"/>
      <c r="C7" s="604" t="s">
        <v>6</v>
      </c>
      <c r="D7" s="2054" t="s">
        <v>7</v>
      </c>
      <c r="E7" s="2054"/>
      <c r="F7" s="2054"/>
      <c r="G7" s="2054"/>
      <c r="H7" s="2055"/>
    </row>
    <row r="8" spans="1:27" ht="96.75" customHeight="1" x14ac:dyDescent="0.45">
      <c r="A8" s="600"/>
      <c r="B8" s="605"/>
      <c r="C8" s="604" t="s">
        <v>8</v>
      </c>
      <c r="D8" s="2054" t="s">
        <v>70</v>
      </c>
      <c r="E8" s="2054"/>
      <c r="F8" s="2054"/>
      <c r="G8" s="2054"/>
      <c r="H8" s="2055"/>
    </row>
    <row r="9" spans="1:27" ht="152.25" customHeight="1" x14ac:dyDescent="0.45">
      <c r="A9" s="600"/>
      <c r="B9" s="605"/>
      <c r="C9" s="604" t="s">
        <v>9</v>
      </c>
      <c r="D9" s="2054" t="s">
        <v>56</v>
      </c>
      <c r="E9" s="2054"/>
      <c r="F9" s="2054"/>
      <c r="G9" s="2054"/>
      <c r="H9" s="2055"/>
    </row>
    <row r="10" spans="1:27" ht="88.5" customHeight="1" x14ac:dyDescent="0.45">
      <c r="A10" s="600"/>
      <c r="B10" s="605"/>
      <c r="C10" s="604" t="s">
        <v>10</v>
      </c>
      <c r="D10" s="2054" t="s">
        <v>57</v>
      </c>
      <c r="E10" s="2054"/>
      <c r="F10" s="2054"/>
      <c r="G10" s="2054"/>
      <c r="H10" s="2055"/>
    </row>
    <row r="11" spans="1:27" ht="45" customHeight="1" x14ac:dyDescent="0.45">
      <c r="A11" s="600"/>
      <c r="B11" s="605"/>
      <c r="C11" s="604" t="s">
        <v>11</v>
      </c>
      <c r="D11" s="2054" t="s">
        <v>12</v>
      </c>
      <c r="E11" s="2054"/>
      <c r="F11" s="2054"/>
      <c r="G11" s="2054"/>
      <c r="H11" s="2055"/>
    </row>
    <row r="12" spans="1:27" ht="154.5" customHeight="1" x14ac:dyDescent="0.45">
      <c r="A12" s="600"/>
      <c r="B12" s="605"/>
      <c r="C12" s="604" t="s">
        <v>13</v>
      </c>
      <c r="D12" s="2054" t="s">
        <v>219</v>
      </c>
      <c r="E12" s="2054"/>
      <c r="F12" s="2054"/>
      <c r="G12" s="2054"/>
      <c r="H12" s="2055"/>
    </row>
    <row r="13" spans="1:27" ht="73.5" customHeight="1" x14ac:dyDescent="0.45">
      <c r="A13" s="600"/>
      <c r="B13" s="605"/>
      <c r="C13" s="606" t="s">
        <v>14</v>
      </c>
      <c r="D13" s="2054" t="s">
        <v>15</v>
      </c>
      <c r="E13" s="2054"/>
      <c r="F13" s="2054"/>
      <c r="G13" s="2054"/>
      <c r="H13" s="2055"/>
    </row>
    <row r="14" spans="1:27" ht="114.75" customHeight="1" x14ac:dyDescent="0.45">
      <c r="A14" s="600"/>
      <c r="B14" s="605"/>
      <c r="C14" s="604" t="s">
        <v>16</v>
      </c>
      <c r="D14" s="2054" t="s">
        <v>286</v>
      </c>
      <c r="E14" s="2054"/>
      <c r="F14" s="2054"/>
      <c r="G14" s="2054"/>
      <c r="H14" s="2055"/>
    </row>
    <row r="15" spans="1:27" customFormat="1" ht="194.25" customHeight="1" x14ac:dyDescent="0.4">
      <c r="A15" s="180"/>
      <c r="B15" s="29"/>
      <c r="C15" s="181" t="s">
        <v>17</v>
      </c>
      <c r="D15" s="1820" t="s">
        <v>823</v>
      </c>
      <c r="E15" s="1820"/>
      <c r="F15" s="1820"/>
      <c r="G15" s="1820"/>
      <c r="H15" s="1821"/>
      <c r="I15" s="1"/>
      <c r="J15" s="1"/>
      <c r="K15" s="1"/>
      <c r="L15" s="1"/>
      <c r="M15" s="1"/>
      <c r="N15" s="1"/>
      <c r="O15" s="1"/>
    </row>
    <row r="16" spans="1:27" ht="164.25" customHeight="1" x14ac:dyDescent="0.45">
      <c r="A16" s="600"/>
      <c r="B16" s="605"/>
      <c r="C16" s="604" t="s">
        <v>19</v>
      </c>
      <c r="D16" s="2054" t="s">
        <v>20</v>
      </c>
      <c r="E16" s="2054"/>
      <c r="F16" s="2054"/>
      <c r="G16" s="2054"/>
      <c r="H16" s="2055"/>
    </row>
    <row r="17" spans="1:27" ht="117" customHeight="1" x14ac:dyDescent="0.45">
      <c r="A17" s="600"/>
      <c r="B17" s="605"/>
      <c r="C17" s="604" t="s">
        <v>21</v>
      </c>
      <c r="D17" s="2054" t="s">
        <v>22</v>
      </c>
      <c r="E17" s="2054"/>
      <c r="F17" s="2054"/>
      <c r="G17" s="2054"/>
      <c r="H17" s="2055"/>
    </row>
    <row r="18" spans="1:27" ht="86.25" customHeight="1" x14ac:dyDescent="0.45">
      <c r="A18" s="600"/>
      <c r="B18" s="605"/>
      <c r="C18" s="604" t="s">
        <v>23</v>
      </c>
      <c r="D18" s="2054" t="s">
        <v>81</v>
      </c>
      <c r="E18" s="2054"/>
      <c r="F18" s="2054"/>
      <c r="G18" s="2054"/>
      <c r="H18" s="2055"/>
    </row>
    <row r="19" spans="1:27" ht="70.5" customHeight="1" thickBot="1" x14ac:dyDescent="0.5">
      <c r="A19" s="600"/>
      <c r="B19" s="607"/>
      <c r="C19" s="608" t="s">
        <v>24</v>
      </c>
      <c r="D19" s="2056" t="s">
        <v>71</v>
      </c>
      <c r="E19" s="2056"/>
      <c r="F19" s="2056"/>
      <c r="G19" s="2056"/>
      <c r="H19" s="2057"/>
    </row>
    <row r="20" spans="1:27" ht="19.8" thickBot="1" x14ac:dyDescent="0.5">
      <c r="B20" s="609"/>
      <c r="C20" s="493"/>
      <c r="D20" s="493"/>
      <c r="E20" s="493"/>
      <c r="F20" s="610"/>
      <c r="G20" s="493"/>
      <c r="H20" s="611"/>
    </row>
    <row r="21" spans="1:27" ht="57.6" x14ac:dyDescent="0.45">
      <c r="B21" s="601" t="s">
        <v>25</v>
      </c>
      <c r="C21" s="612" t="s">
        <v>220</v>
      </c>
      <c r="D21" s="612" t="s">
        <v>26</v>
      </c>
      <c r="E21" s="612" t="s">
        <v>27</v>
      </c>
      <c r="F21" s="613" t="s">
        <v>28</v>
      </c>
      <c r="G21" s="614" t="s">
        <v>29</v>
      </c>
      <c r="H21" s="615" t="s">
        <v>30</v>
      </c>
    </row>
    <row r="22" spans="1:27" ht="19.8" thickBot="1" x14ac:dyDescent="0.5">
      <c r="B22" s="616">
        <v>1</v>
      </c>
      <c r="C22" s="617">
        <v>2</v>
      </c>
      <c r="D22" s="617">
        <v>3</v>
      </c>
      <c r="E22" s="617">
        <v>4</v>
      </c>
      <c r="F22" s="617">
        <v>5</v>
      </c>
      <c r="G22" s="618">
        <v>6</v>
      </c>
      <c r="H22" s="619">
        <v>7</v>
      </c>
    </row>
    <row r="23" spans="1:27" ht="24.9" customHeight="1" thickBot="1" x14ac:dyDescent="0.5">
      <c r="B23" s="620"/>
      <c r="C23" s="621"/>
      <c r="D23" s="486" t="s">
        <v>31</v>
      </c>
      <c r="E23" s="487"/>
      <c r="F23" s="487"/>
      <c r="G23" s="622"/>
      <c r="H23" s="623"/>
    </row>
    <row r="24" spans="1:27" ht="30.75" customHeight="1" x14ac:dyDescent="0.45">
      <c r="B24" s="624">
        <v>1</v>
      </c>
      <c r="C24" s="580" t="s">
        <v>61</v>
      </c>
      <c r="D24" s="625" t="s">
        <v>32</v>
      </c>
      <c r="E24" s="626" t="s">
        <v>33</v>
      </c>
      <c r="F24" s="627">
        <v>1</v>
      </c>
      <c r="G24" s="628"/>
      <c r="H24" s="629">
        <f t="shared" ref="H24:H29" si="0">F24*G24</f>
        <v>0</v>
      </c>
    </row>
    <row r="25" spans="1:27" ht="42" customHeight="1" x14ac:dyDescent="0.45">
      <c r="B25" s="630">
        <v>2</v>
      </c>
      <c r="C25" s="604" t="s">
        <v>51</v>
      </c>
      <c r="D25" s="631" t="s">
        <v>34</v>
      </c>
      <c r="E25" s="632" t="s">
        <v>33</v>
      </c>
      <c r="F25" s="633">
        <v>1</v>
      </c>
      <c r="G25" s="634"/>
      <c r="H25" s="635">
        <f t="shared" si="0"/>
        <v>0</v>
      </c>
    </row>
    <row r="26" spans="1:27" ht="24.9" customHeight="1" x14ac:dyDescent="0.45">
      <c r="B26" s="630">
        <v>3</v>
      </c>
      <c r="C26" s="582" t="s">
        <v>62</v>
      </c>
      <c r="D26" s="631" t="s">
        <v>35</v>
      </c>
      <c r="E26" s="632" t="s">
        <v>33</v>
      </c>
      <c r="F26" s="633">
        <v>1</v>
      </c>
      <c r="G26" s="634"/>
      <c r="H26" s="635">
        <f t="shared" si="0"/>
        <v>0</v>
      </c>
    </row>
    <row r="27" spans="1:27" ht="43.5" customHeight="1" x14ac:dyDescent="0.45">
      <c r="B27" s="630">
        <v>4</v>
      </c>
      <c r="C27" s="582" t="s">
        <v>63</v>
      </c>
      <c r="D27" s="631" t="s">
        <v>53</v>
      </c>
      <c r="E27" s="632" t="s">
        <v>33</v>
      </c>
      <c r="F27" s="633">
        <v>1</v>
      </c>
      <c r="G27" s="634"/>
      <c r="H27" s="635">
        <f t="shared" si="0"/>
        <v>0</v>
      </c>
    </row>
    <row r="28" spans="1:27" ht="66" customHeight="1" x14ac:dyDescent="0.45">
      <c r="B28" s="630">
        <v>5</v>
      </c>
      <c r="C28" s="582" t="s">
        <v>64</v>
      </c>
      <c r="D28" s="631" t="s">
        <v>55</v>
      </c>
      <c r="E28" s="632" t="s">
        <v>33</v>
      </c>
      <c r="F28" s="633">
        <v>1</v>
      </c>
      <c r="G28" s="634"/>
      <c r="H28" s="635">
        <f t="shared" si="0"/>
        <v>0</v>
      </c>
    </row>
    <row r="29" spans="1:27" ht="71.25" customHeight="1" thickBot="1" x14ac:dyDescent="0.5">
      <c r="B29" s="636">
        <v>6</v>
      </c>
      <c r="C29" s="608">
        <v>14</v>
      </c>
      <c r="D29" s="637" t="s">
        <v>288</v>
      </c>
      <c r="E29" s="638" t="s">
        <v>33</v>
      </c>
      <c r="F29" s="639">
        <v>1</v>
      </c>
      <c r="G29" s="640"/>
      <c r="H29" s="641">
        <f t="shared" si="0"/>
        <v>0</v>
      </c>
    </row>
    <row r="30" spans="1:27" ht="24.9" customHeight="1" thickBot="1" x14ac:dyDescent="0.5">
      <c r="B30" s="642"/>
      <c r="C30" s="643"/>
      <c r="D30" s="643"/>
      <c r="E30" s="2058" t="s">
        <v>289</v>
      </c>
      <c r="F30" s="2059"/>
      <c r="G30" s="2060"/>
      <c r="H30" s="644">
        <f>SUM(H24:H29)</f>
        <v>0</v>
      </c>
    </row>
    <row r="31" spans="1:27" s="646" customFormat="1" ht="24.9" customHeight="1" thickBot="1" x14ac:dyDescent="0.5">
      <c r="A31" s="645"/>
      <c r="B31" s="620"/>
      <c r="C31" s="621"/>
      <c r="D31" s="486" t="s">
        <v>36</v>
      </c>
      <c r="E31" s="487"/>
      <c r="F31" s="487"/>
      <c r="G31" s="622"/>
      <c r="H31" s="623"/>
      <c r="J31" s="647"/>
      <c r="K31" s="645"/>
      <c r="L31" s="645"/>
      <c r="M31" s="645"/>
      <c r="N31" s="645"/>
      <c r="O31" s="645"/>
      <c r="P31" s="645"/>
      <c r="Q31" s="645"/>
      <c r="R31" s="645"/>
      <c r="S31" s="645"/>
      <c r="T31" s="645"/>
      <c r="U31" s="645"/>
      <c r="V31" s="645"/>
      <c r="W31" s="645"/>
      <c r="X31" s="645"/>
      <c r="Y31" s="645"/>
      <c r="Z31" s="645"/>
      <c r="AA31" s="645"/>
    </row>
    <row r="32" spans="1:27" s="646" customFormat="1" ht="24.9" customHeight="1" x14ac:dyDescent="0.45">
      <c r="A32" s="645"/>
      <c r="B32" s="624">
        <v>7</v>
      </c>
      <c r="C32" s="580" t="s">
        <v>65</v>
      </c>
      <c r="D32" s="648" t="s">
        <v>86</v>
      </c>
      <c r="E32" s="649" t="s">
        <v>37</v>
      </c>
      <c r="F32" s="650">
        <v>0.33</v>
      </c>
      <c r="G32" s="651"/>
      <c r="H32" s="652">
        <f>F32*G32</f>
        <v>0</v>
      </c>
      <c r="J32" s="647"/>
      <c r="K32" s="645"/>
      <c r="L32" s="645"/>
      <c r="M32" s="645"/>
      <c r="N32" s="645"/>
      <c r="O32" s="645"/>
      <c r="P32" s="645"/>
      <c r="Q32" s="645"/>
      <c r="R32" s="645"/>
      <c r="S32" s="645"/>
      <c r="T32" s="645"/>
      <c r="U32" s="645"/>
      <c r="V32" s="645"/>
      <c r="W32" s="645"/>
      <c r="X32" s="645"/>
      <c r="Y32" s="645"/>
      <c r="Z32" s="645"/>
      <c r="AA32" s="645"/>
    </row>
    <row r="33" spans="1:27" s="645" customFormat="1" ht="58.5" customHeight="1" x14ac:dyDescent="0.45">
      <c r="B33" s="630">
        <f>B32+1</f>
        <v>8</v>
      </c>
      <c r="C33" s="582" t="s">
        <v>87</v>
      </c>
      <c r="D33" s="653" t="s">
        <v>408</v>
      </c>
      <c r="E33" s="632" t="s">
        <v>39</v>
      </c>
      <c r="F33" s="654">
        <v>256</v>
      </c>
      <c r="G33" s="634"/>
      <c r="H33" s="635">
        <f t="shared" ref="H33:H35" si="1">F33*G33</f>
        <v>0</v>
      </c>
      <c r="I33" s="646"/>
      <c r="J33" s="647"/>
    </row>
    <row r="34" spans="1:27" s="646" customFormat="1" ht="61.5" customHeight="1" x14ac:dyDescent="0.45">
      <c r="A34" s="645"/>
      <c r="B34" s="630">
        <f t="shared" ref="B34:B35" si="2">B33+1</f>
        <v>9</v>
      </c>
      <c r="C34" s="582" t="s">
        <v>158</v>
      </c>
      <c r="D34" s="653" t="s">
        <v>409</v>
      </c>
      <c r="E34" s="632" t="s">
        <v>39</v>
      </c>
      <c r="F34" s="654">
        <v>54</v>
      </c>
      <c r="G34" s="634"/>
      <c r="H34" s="635">
        <f t="shared" si="1"/>
        <v>0</v>
      </c>
      <c r="J34" s="647"/>
      <c r="K34" s="645"/>
      <c r="L34" s="645"/>
      <c r="M34" s="645"/>
      <c r="N34" s="645"/>
      <c r="O34" s="645"/>
      <c r="P34" s="645"/>
      <c r="Q34" s="645"/>
      <c r="R34" s="645"/>
      <c r="S34" s="645"/>
      <c r="T34" s="645"/>
      <c r="U34" s="645"/>
      <c r="V34" s="645"/>
      <c r="W34" s="645"/>
      <c r="X34" s="645"/>
      <c r="Y34" s="645"/>
      <c r="Z34" s="645"/>
      <c r="AA34" s="645"/>
    </row>
    <row r="35" spans="1:27" s="646" customFormat="1" ht="24.9" customHeight="1" thickBot="1" x14ac:dyDescent="0.5">
      <c r="A35" s="645"/>
      <c r="B35" s="630">
        <f t="shared" si="2"/>
        <v>10</v>
      </c>
      <c r="C35" s="582" t="s">
        <v>88</v>
      </c>
      <c r="D35" s="653" t="s">
        <v>144</v>
      </c>
      <c r="E35" s="632" t="s">
        <v>38</v>
      </c>
      <c r="F35" s="654">
        <v>28</v>
      </c>
      <c r="G35" s="634"/>
      <c r="H35" s="655">
        <f t="shared" si="1"/>
        <v>0</v>
      </c>
      <c r="J35" s="647"/>
      <c r="K35" s="645"/>
      <c r="L35" s="645"/>
      <c r="M35" s="645"/>
      <c r="N35" s="645"/>
      <c r="O35" s="645"/>
      <c r="P35" s="645"/>
      <c r="Q35" s="645"/>
      <c r="R35" s="645"/>
      <c r="S35" s="645"/>
      <c r="T35" s="645"/>
      <c r="U35" s="645"/>
      <c r="V35" s="645"/>
      <c r="W35" s="645"/>
      <c r="X35" s="645"/>
      <c r="Y35" s="645"/>
      <c r="Z35" s="645"/>
      <c r="AA35" s="645"/>
    </row>
    <row r="36" spans="1:27" s="646" customFormat="1" ht="24.9" customHeight="1" thickBot="1" x14ac:dyDescent="0.5">
      <c r="A36" s="645"/>
      <c r="B36" s="2061" t="s">
        <v>385</v>
      </c>
      <c r="C36" s="2058"/>
      <c r="D36" s="2058"/>
      <c r="E36" s="2058"/>
      <c r="F36" s="2058"/>
      <c r="G36" s="2062"/>
      <c r="H36" s="656">
        <f>SUM(H32:H35)</f>
        <v>0</v>
      </c>
      <c r="J36" s="647"/>
      <c r="K36" s="645"/>
      <c r="L36" s="645"/>
      <c r="M36" s="645"/>
      <c r="N36" s="645"/>
      <c r="O36" s="645"/>
      <c r="P36" s="645"/>
      <c r="Q36" s="645"/>
      <c r="R36" s="645"/>
      <c r="S36" s="645"/>
      <c r="T36" s="645"/>
      <c r="U36" s="645"/>
      <c r="V36" s="645"/>
      <c r="W36" s="645"/>
      <c r="X36" s="645"/>
      <c r="Y36" s="645"/>
      <c r="Z36" s="645"/>
      <c r="AA36" s="645"/>
    </row>
    <row r="37" spans="1:27" s="646" customFormat="1" ht="24.9" customHeight="1" thickBot="1" x14ac:dyDescent="0.5">
      <c r="A37" s="645"/>
      <c r="B37" s="657"/>
      <c r="C37" s="658"/>
      <c r="D37" s="491" t="s">
        <v>89</v>
      </c>
      <c r="E37" s="492"/>
      <c r="F37" s="492"/>
      <c r="G37" s="659"/>
      <c r="H37" s="660"/>
      <c r="J37" s="647"/>
      <c r="K37" s="645"/>
      <c r="L37" s="645"/>
      <c r="M37" s="645"/>
      <c r="N37" s="645"/>
      <c r="O37" s="645"/>
      <c r="P37" s="645"/>
      <c r="Q37" s="645"/>
      <c r="R37" s="645"/>
      <c r="S37" s="645"/>
      <c r="T37" s="645"/>
      <c r="U37" s="645"/>
      <c r="V37" s="645"/>
      <c r="W37" s="645"/>
      <c r="X37" s="645"/>
      <c r="Y37" s="645"/>
      <c r="Z37" s="645"/>
      <c r="AA37" s="645"/>
    </row>
    <row r="38" spans="1:27" s="668" customFormat="1" ht="77.400000000000006" customHeight="1" x14ac:dyDescent="0.45">
      <c r="A38" s="661"/>
      <c r="B38" s="662">
        <v>11</v>
      </c>
      <c r="C38" s="663" t="s">
        <v>66</v>
      </c>
      <c r="D38" s="648" t="s">
        <v>410</v>
      </c>
      <c r="E38" s="664"/>
      <c r="F38" s="665"/>
      <c r="G38" s="666"/>
      <c r="H38" s="667"/>
      <c r="J38" s="669"/>
      <c r="K38" s="661"/>
      <c r="L38" s="661"/>
      <c r="M38" s="661"/>
      <c r="N38" s="661"/>
      <c r="O38" s="661"/>
      <c r="P38" s="661"/>
      <c r="Q38" s="661"/>
      <c r="R38" s="661"/>
      <c r="S38" s="661"/>
      <c r="T38" s="661"/>
      <c r="U38" s="661"/>
      <c r="V38" s="661"/>
      <c r="W38" s="661"/>
      <c r="X38" s="661"/>
      <c r="Y38" s="661"/>
      <c r="Z38" s="661"/>
      <c r="AA38" s="661"/>
    </row>
    <row r="39" spans="1:27" s="668" customFormat="1" ht="30.75" customHeight="1" x14ac:dyDescent="0.45">
      <c r="A39" s="661"/>
      <c r="B39" s="670"/>
      <c r="C39" s="671"/>
      <c r="D39" s="672" t="s">
        <v>411</v>
      </c>
      <c r="E39" s="626" t="s">
        <v>40</v>
      </c>
      <c r="F39" s="673">
        <v>152</v>
      </c>
      <c r="G39" s="628"/>
      <c r="H39" s="635">
        <f>F39*G39</f>
        <v>0</v>
      </c>
      <c r="J39" s="669"/>
      <c r="K39" s="661"/>
      <c r="L39" s="661"/>
      <c r="M39" s="661"/>
      <c r="N39" s="661"/>
      <c r="O39" s="661"/>
      <c r="P39" s="661"/>
      <c r="Q39" s="661"/>
      <c r="R39" s="661"/>
      <c r="S39" s="661"/>
      <c r="T39" s="661"/>
      <c r="U39" s="661"/>
      <c r="V39" s="661"/>
      <c r="W39" s="661"/>
      <c r="X39" s="661"/>
      <c r="Y39" s="661"/>
      <c r="Z39" s="661"/>
      <c r="AA39" s="661"/>
    </row>
    <row r="40" spans="1:27" s="668" customFormat="1" ht="48" customHeight="1" x14ac:dyDescent="0.45">
      <c r="A40" s="661"/>
      <c r="B40" s="674"/>
      <c r="C40" s="675"/>
      <c r="D40" s="672" t="s">
        <v>412</v>
      </c>
      <c r="E40" s="626" t="s">
        <v>40</v>
      </c>
      <c r="F40" s="673">
        <v>1218</v>
      </c>
      <c r="G40" s="628"/>
      <c r="H40" s="635">
        <f>F40*G40</f>
        <v>0</v>
      </c>
      <c r="J40" s="669"/>
      <c r="K40" s="661"/>
      <c r="L40" s="661"/>
      <c r="M40" s="661"/>
      <c r="N40" s="661"/>
      <c r="O40" s="661"/>
      <c r="P40" s="661"/>
      <c r="Q40" s="661"/>
      <c r="R40" s="661"/>
      <c r="S40" s="661"/>
      <c r="T40" s="661"/>
      <c r="U40" s="661"/>
      <c r="V40" s="661"/>
      <c r="W40" s="661"/>
      <c r="X40" s="661"/>
      <c r="Y40" s="661"/>
      <c r="Z40" s="661"/>
      <c r="AA40" s="661"/>
    </row>
    <row r="41" spans="1:27" s="668" customFormat="1" ht="24.9" customHeight="1" x14ac:dyDescent="0.45">
      <c r="A41" s="661"/>
      <c r="B41" s="676">
        <f>B38+1</f>
        <v>12</v>
      </c>
      <c r="C41" s="675" t="s">
        <v>163</v>
      </c>
      <c r="D41" s="653" t="s">
        <v>413</v>
      </c>
      <c r="E41" s="632" t="s">
        <v>39</v>
      </c>
      <c r="F41" s="654">
        <f>555+584</f>
        <v>1139</v>
      </c>
      <c r="G41" s="634"/>
      <c r="H41" s="635">
        <f>F41*G41</f>
        <v>0</v>
      </c>
      <c r="J41" s="669"/>
      <c r="K41" s="661"/>
      <c r="L41" s="661"/>
      <c r="M41" s="661"/>
      <c r="N41" s="661"/>
      <c r="O41" s="661"/>
      <c r="P41" s="661"/>
      <c r="Q41" s="661"/>
      <c r="R41" s="661"/>
      <c r="S41" s="661"/>
      <c r="T41" s="661"/>
      <c r="U41" s="661"/>
      <c r="V41" s="661"/>
      <c r="W41" s="661"/>
      <c r="X41" s="661"/>
      <c r="Y41" s="661"/>
      <c r="Z41" s="661"/>
      <c r="AA41" s="661"/>
    </row>
    <row r="42" spans="1:27" s="646" customFormat="1" ht="60" customHeight="1" x14ac:dyDescent="0.45">
      <c r="A42" s="645"/>
      <c r="B42" s="630">
        <f t="shared" ref="B42:B44" si="3">B41+1</f>
        <v>13</v>
      </c>
      <c r="C42" s="582" t="s">
        <v>120</v>
      </c>
      <c r="D42" s="653" t="s">
        <v>414</v>
      </c>
      <c r="E42" s="632" t="s">
        <v>40</v>
      </c>
      <c r="F42" s="654">
        <v>152</v>
      </c>
      <c r="G42" s="634"/>
      <c r="H42" s="635">
        <f>F42*G42</f>
        <v>0</v>
      </c>
      <c r="J42" s="647"/>
      <c r="K42" s="645"/>
      <c r="L42" s="645"/>
      <c r="M42" s="645"/>
      <c r="N42" s="645"/>
      <c r="O42" s="645"/>
      <c r="P42" s="645"/>
      <c r="Q42" s="645"/>
      <c r="R42" s="645"/>
      <c r="S42" s="645"/>
      <c r="T42" s="645"/>
      <c r="U42" s="645"/>
      <c r="V42" s="645"/>
      <c r="W42" s="645"/>
      <c r="X42" s="645"/>
      <c r="Y42" s="645"/>
      <c r="Z42" s="645"/>
      <c r="AA42" s="645"/>
    </row>
    <row r="43" spans="1:27" s="646" customFormat="1" ht="26.25" customHeight="1" x14ac:dyDescent="0.45">
      <c r="A43" s="645"/>
      <c r="B43" s="630">
        <f t="shared" si="3"/>
        <v>14</v>
      </c>
      <c r="C43" s="582" t="s">
        <v>67</v>
      </c>
      <c r="D43" s="653" t="s">
        <v>415</v>
      </c>
      <c r="E43" s="632" t="s">
        <v>39</v>
      </c>
      <c r="F43" s="654">
        <v>2092</v>
      </c>
      <c r="G43" s="634"/>
      <c r="H43" s="635">
        <f t="shared" ref="H43:H44" si="4">F43*G43</f>
        <v>0</v>
      </c>
      <c r="J43" s="647"/>
      <c r="K43" s="645"/>
      <c r="L43" s="645"/>
      <c r="M43" s="645"/>
      <c r="N43" s="645"/>
      <c r="O43" s="645"/>
      <c r="P43" s="645"/>
      <c r="Q43" s="645"/>
      <c r="R43" s="645"/>
      <c r="S43" s="645"/>
      <c r="T43" s="645"/>
      <c r="U43" s="645"/>
      <c r="V43" s="645"/>
      <c r="W43" s="645"/>
      <c r="X43" s="645"/>
      <c r="Y43" s="645"/>
      <c r="Z43" s="645"/>
      <c r="AA43" s="645"/>
    </row>
    <row r="44" spans="1:27" ht="81" customHeight="1" thickBot="1" x14ac:dyDescent="0.5">
      <c r="B44" s="636">
        <f t="shared" si="3"/>
        <v>15</v>
      </c>
      <c r="C44" s="677"/>
      <c r="D44" s="678" t="s">
        <v>416</v>
      </c>
      <c r="E44" s="638" t="s">
        <v>39</v>
      </c>
      <c r="F44" s="679">
        <v>2092</v>
      </c>
      <c r="G44" s="640"/>
      <c r="H44" s="641">
        <f t="shared" si="4"/>
        <v>0</v>
      </c>
    </row>
    <row r="45" spans="1:27" s="646" customFormat="1" ht="24.9" customHeight="1" thickBot="1" x14ac:dyDescent="0.5">
      <c r="A45" s="645"/>
      <c r="B45" s="2061" t="s">
        <v>417</v>
      </c>
      <c r="C45" s="2058"/>
      <c r="D45" s="2058"/>
      <c r="E45" s="2058"/>
      <c r="F45" s="2058"/>
      <c r="G45" s="2062"/>
      <c r="H45" s="644">
        <f>SUM(H38:H44)</f>
        <v>0</v>
      </c>
      <c r="J45" s="647"/>
      <c r="K45" s="645"/>
      <c r="L45" s="645"/>
      <c r="M45" s="645"/>
      <c r="N45" s="645"/>
      <c r="O45" s="645"/>
      <c r="P45" s="645"/>
      <c r="Q45" s="645"/>
      <c r="R45" s="645"/>
      <c r="S45" s="645"/>
      <c r="T45" s="645"/>
      <c r="U45" s="645"/>
      <c r="V45" s="645"/>
      <c r="W45" s="645"/>
      <c r="X45" s="645"/>
      <c r="Y45" s="645"/>
      <c r="Z45" s="645"/>
      <c r="AA45" s="645"/>
    </row>
    <row r="46" spans="1:27" s="646" customFormat="1" ht="24.9" customHeight="1" thickBot="1" x14ac:dyDescent="0.5">
      <c r="A46" s="645"/>
      <c r="B46" s="657"/>
      <c r="C46" s="658"/>
      <c r="D46" s="491" t="s">
        <v>44</v>
      </c>
      <c r="E46" s="492"/>
      <c r="F46" s="492"/>
      <c r="G46" s="659"/>
      <c r="H46" s="660"/>
      <c r="J46" s="647"/>
      <c r="K46" s="645"/>
      <c r="L46" s="645"/>
      <c r="M46" s="645"/>
      <c r="N46" s="645"/>
      <c r="O46" s="645"/>
      <c r="P46" s="645"/>
      <c r="Q46" s="645"/>
      <c r="R46" s="645"/>
      <c r="S46" s="645"/>
      <c r="T46" s="645"/>
      <c r="U46" s="645"/>
      <c r="V46" s="645"/>
      <c r="W46" s="645"/>
      <c r="X46" s="645"/>
      <c r="Y46" s="645"/>
      <c r="Z46" s="645"/>
      <c r="AA46" s="645"/>
    </row>
    <row r="47" spans="1:27" s="646" customFormat="1" ht="63" customHeight="1" x14ac:dyDescent="0.45">
      <c r="A47" s="645"/>
      <c r="B47" s="624">
        <v>16</v>
      </c>
      <c r="C47" s="580" t="s">
        <v>68</v>
      </c>
      <c r="D47" s="648" t="s">
        <v>418</v>
      </c>
      <c r="E47" s="649" t="s">
        <v>40</v>
      </c>
      <c r="F47" s="650">
        <v>812</v>
      </c>
      <c r="G47" s="651"/>
      <c r="H47" s="652">
        <f t="shared" ref="H47:H51" si="5">(F47*G47)</f>
        <v>0</v>
      </c>
      <c r="J47" s="647"/>
      <c r="K47" s="645"/>
      <c r="L47" s="645"/>
      <c r="M47" s="645"/>
      <c r="N47" s="645"/>
      <c r="O47" s="645"/>
      <c r="P47" s="645"/>
      <c r="Q47" s="645"/>
      <c r="R47" s="645"/>
      <c r="S47" s="645"/>
      <c r="T47" s="645"/>
      <c r="U47" s="645"/>
      <c r="V47" s="645"/>
      <c r="W47" s="645"/>
      <c r="X47" s="645"/>
      <c r="Y47" s="645"/>
      <c r="Z47" s="645"/>
      <c r="AA47" s="645"/>
    </row>
    <row r="48" spans="1:27" s="646" customFormat="1" ht="42.75" customHeight="1" x14ac:dyDescent="0.45">
      <c r="A48" s="645"/>
      <c r="B48" s="630">
        <f>B47+1</f>
        <v>17</v>
      </c>
      <c r="C48" s="582" t="s">
        <v>147</v>
      </c>
      <c r="D48" s="653" t="s">
        <v>419</v>
      </c>
      <c r="E48" s="632" t="s">
        <v>39</v>
      </c>
      <c r="F48" s="654">
        <v>1990</v>
      </c>
      <c r="G48" s="634"/>
      <c r="H48" s="635">
        <f>(F48*G48)</f>
        <v>0</v>
      </c>
      <c r="J48" s="647"/>
      <c r="K48" s="645"/>
      <c r="L48" s="645"/>
      <c r="M48" s="645"/>
      <c r="N48" s="645"/>
      <c r="O48" s="645"/>
      <c r="P48" s="645"/>
      <c r="Q48" s="645"/>
      <c r="R48" s="645"/>
      <c r="S48" s="645"/>
      <c r="T48" s="645"/>
      <c r="U48" s="645"/>
      <c r="V48" s="645"/>
      <c r="W48" s="645"/>
      <c r="X48" s="645"/>
      <c r="Y48" s="645"/>
      <c r="Z48" s="645"/>
      <c r="AA48" s="645"/>
    </row>
    <row r="49" spans="1:27" s="646" customFormat="1" ht="45.75" customHeight="1" x14ac:dyDescent="0.45">
      <c r="A49" s="645"/>
      <c r="B49" s="630">
        <f t="shared" ref="B49:B51" si="6">B48+1</f>
        <v>18</v>
      </c>
      <c r="C49" s="582" t="s">
        <v>82</v>
      </c>
      <c r="D49" s="653" t="s">
        <v>420</v>
      </c>
      <c r="E49" s="632" t="s">
        <v>38</v>
      </c>
      <c r="F49" s="654">
        <v>590</v>
      </c>
      <c r="G49" s="634"/>
      <c r="H49" s="635">
        <f t="shared" si="5"/>
        <v>0</v>
      </c>
      <c r="J49" s="647"/>
      <c r="K49" s="645"/>
      <c r="L49" s="645"/>
      <c r="M49" s="645"/>
      <c r="N49" s="645"/>
      <c r="O49" s="645"/>
      <c r="P49" s="645"/>
      <c r="Q49" s="645"/>
      <c r="R49" s="645"/>
      <c r="S49" s="645"/>
      <c r="T49" s="645"/>
      <c r="U49" s="645"/>
      <c r="V49" s="645"/>
      <c r="W49" s="645"/>
      <c r="X49" s="645"/>
      <c r="Y49" s="645"/>
      <c r="Z49" s="645"/>
      <c r="AA49" s="645"/>
    </row>
    <row r="50" spans="1:27" s="645" customFormat="1" ht="45" customHeight="1" x14ac:dyDescent="0.45">
      <c r="B50" s="630">
        <f t="shared" si="6"/>
        <v>19</v>
      </c>
      <c r="C50" s="582" t="s">
        <v>82</v>
      </c>
      <c r="D50" s="88" t="s">
        <v>421</v>
      </c>
      <c r="E50" s="632" t="s">
        <v>38</v>
      </c>
      <c r="F50" s="654">
        <v>640</v>
      </c>
      <c r="G50" s="634"/>
      <c r="H50" s="635">
        <f>(F50*G50)</f>
        <v>0</v>
      </c>
      <c r="I50" s="646"/>
      <c r="J50" s="647"/>
    </row>
    <row r="51" spans="1:27" ht="49.2" customHeight="1" thickBot="1" x14ac:dyDescent="0.5">
      <c r="A51" s="680"/>
      <c r="B51" s="636">
        <f t="shared" si="6"/>
        <v>20</v>
      </c>
      <c r="C51" s="681" t="s">
        <v>79</v>
      </c>
      <c r="D51" s="682" t="s">
        <v>394</v>
      </c>
      <c r="E51" s="683" t="s">
        <v>39</v>
      </c>
      <c r="F51" s="679">
        <v>866</v>
      </c>
      <c r="G51" s="640"/>
      <c r="H51" s="641">
        <f t="shared" si="5"/>
        <v>0</v>
      </c>
      <c r="J51" s="684"/>
      <c r="K51" s="590"/>
      <c r="L51" s="590"/>
      <c r="M51" s="590"/>
      <c r="N51" s="590"/>
      <c r="O51" s="590"/>
      <c r="P51" s="590"/>
      <c r="Q51" s="590"/>
      <c r="R51" s="590"/>
      <c r="S51" s="590"/>
      <c r="T51" s="590"/>
      <c r="U51" s="590"/>
      <c r="V51" s="590"/>
      <c r="W51" s="590"/>
      <c r="X51" s="590"/>
      <c r="Y51" s="590"/>
      <c r="Z51" s="590"/>
      <c r="AA51" s="590"/>
    </row>
    <row r="52" spans="1:27" s="646" customFormat="1" ht="24.9" customHeight="1" thickBot="1" x14ac:dyDescent="0.5">
      <c r="A52" s="645"/>
      <c r="B52" s="2063" t="s">
        <v>395</v>
      </c>
      <c r="C52" s="2064"/>
      <c r="D52" s="2064"/>
      <c r="E52" s="2064"/>
      <c r="F52" s="2064"/>
      <c r="G52" s="2064"/>
      <c r="H52" s="656">
        <f>SUM(H47:H51)</f>
        <v>0</v>
      </c>
      <c r="J52" s="647"/>
      <c r="K52" s="645"/>
      <c r="L52" s="645"/>
      <c r="M52" s="645"/>
      <c r="N52" s="645"/>
      <c r="O52" s="645"/>
      <c r="P52" s="645"/>
      <c r="Q52" s="645"/>
      <c r="R52" s="645"/>
      <c r="S52" s="645"/>
      <c r="T52" s="645"/>
      <c r="U52" s="645"/>
      <c r="V52" s="645"/>
      <c r="W52" s="645"/>
      <c r="X52" s="645"/>
      <c r="Y52" s="645"/>
      <c r="Z52" s="645"/>
      <c r="AA52" s="645"/>
    </row>
    <row r="53" spans="1:27" s="645" customFormat="1" ht="24.9" customHeight="1" thickBot="1" x14ac:dyDescent="0.5">
      <c r="B53" s="657"/>
      <c r="C53" s="658"/>
      <c r="D53" s="491" t="s">
        <v>177</v>
      </c>
      <c r="E53" s="492"/>
      <c r="F53" s="492"/>
      <c r="G53" s="659"/>
      <c r="H53" s="660"/>
      <c r="I53" s="646"/>
      <c r="J53" s="647"/>
    </row>
    <row r="54" spans="1:27" s="645" customFormat="1" ht="24.9" customHeight="1" x14ac:dyDescent="0.45">
      <c r="B54" s="685">
        <v>24</v>
      </c>
      <c r="C54" s="686"/>
      <c r="D54" s="2051" t="s">
        <v>422</v>
      </c>
      <c r="E54" s="2052"/>
      <c r="F54" s="2052"/>
      <c r="G54" s="2052"/>
      <c r="H54" s="2053"/>
      <c r="I54" s="646"/>
      <c r="J54" s="647"/>
    </row>
    <row r="55" spans="1:27" s="645" customFormat="1" ht="31.5" customHeight="1" x14ac:dyDescent="0.45">
      <c r="B55" s="687">
        <f>B54+1</f>
        <v>25</v>
      </c>
      <c r="C55" s="688"/>
      <c r="D55" s="689" t="s">
        <v>423</v>
      </c>
      <c r="E55" s="690" t="s">
        <v>40</v>
      </c>
      <c r="F55" s="690">
        <v>100</v>
      </c>
      <c r="G55" s="690"/>
      <c r="H55" s="691">
        <f>(F55*G55)</f>
        <v>0</v>
      </c>
      <c r="I55" s="692"/>
      <c r="J55" s="647"/>
    </row>
    <row r="56" spans="1:27" s="645" customFormat="1" ht="56.25" customHeight="1" x14ac:dyDescent="0.45">
      <c r="B56" s="687">
        <f t="shared" ref="B56:B63" si="7">B55+1</f>
        <v>26</v>
      </c>
      <c r="C56" s="688"/>
      <c r="D56" s="689" t="s">
        <v>424</v>
      </c>
      <c r="E56" s="690" t="s">
        <v>40</v>
      </c>
      <c r="F56" s="690">
        <v>6</v>
      </c>
      <c r="G56" s="690"/>
      <c r="H56" s="691">
        <f>(F56*G56)</f>
        <v>0</v>
      </c>
      <c r="I56" s="692"/>
      <c r="J56" s="647"/>
    </row>
    <row r="57" spans="1:27" s="645" customFormat="1" ht="50.25" customHeight="1" x14ac:dyDescent="0.45">
      <c r="B57" s="687">
        <f t="shared" si="7"/>
        <v>27</v>
      </c>
      <c r="C57" s="688"/>
      <c r="D57" s="689" t="s">
        <v>425</v>
      </c>
      <c r="E57" s="690" t="s">
        <v>41</v>
      </c>
      <c r="F57" s="690">
        <v>3</v>
      </c>
      <c r="G57" s="690"/>
      <c r="H57" s="691">
        <f t="shared" ref="H57:H65" si="8">(F57*G57)</f>
        <v>0</v>
      </c>
      <c r="I57" s="692"/>
      <c r="J57" s="647"/>
    </row>
    <row r="58" spans="1:27" s="645" customFormat="1" ht="52.5" customHeight="1" x14ac:dyDescent="0.45">
      <c r="B58" s="687">
        <f t="shared" si="7"/>
        <v>28</v>
      </c>
      <c r="C58" s="688"/>
      <c r="D58" s="689" t="s">
        <v>426</v>
      </c>
      <c r="E58" s="690" t="s">
        <v>41</v>
      </c>
      <c r="F58" s="690">
        <v>36</v>
      </c>
      <c r="G58" s="690"/>
      <c r="H58" s="691">
        <f t="shared" si="8"/>
        <v>0</v>
      </c>
      <c r="I58" s="692"/>
      <c r="J58" s="647"/>
    </row>
    <row r="59" spans="1:27" s="645" customFormat="1" ht="47.25" customHeight="1" x14ac:dyDescent="0.45">
      <c r="B59" s="687">
        <f t="shared" si="7"/>
        <v>29</v>
      </c>
      <c r="C59" s="688"/>
      <c r="D59" s="689" t="s">
        <v>427</v>
      </c>
      <c r="E59" s="690" t="s">
        <v>40</v>
      </c>
      <c r="F59" s="690">
        <v>90</v>
      </c>
      <c r="G59" s="690"/>
      <c r="H59" s="691">
        <f>(F59*G59)</f>
        <v>0</v>
      </c>
      <c r="I59" s="692"/>
      <c r="J59" s="647"/>
    </row>
    <row r="60" spans="1:27" s="645" customFormat="1" ht="92.25" customHeight="1" x14ac:dyDescent="0.45">
      <c r="B60" s="687">
        <v>30</v>
      </c>
      <c r="C60" s="688"/>
      <c r="D60" s="689" t="s">
        <v>428</v>
      </c>
      <c r="E60" s="693"/>
      <c r="F60" s="694"/>
      <c r="G60" s="695"/>
      <c r="H60" s="691">
        <f t="shared" si="8"/>
        <v>0</v>
      </c>
      <c r="I60" s="692"/>
      <c r="J60" s="647"/>
    </row>
    <row r="61" spans="1:27" s="645" customFormat="1" ht="22.5" customHeight="1" x14ac:dyDescent="0.45">
      <c r="B61" s="687">
        <f t="shared" si="7"/>
        <v>31</v>
      </c>
      <c r="C61" s="688"/>
      <c r="D61" s="689" t="s">
        <v>429</v>
      </c>
      <c r="E61" s="690" t="s">
        <v>41</v>
      </c>
      <c r="F61" s="690">
        <v>3</v>
      </c>
      <c r="G61" s="690"/>
      <c r="H61" s="691">
        <f>(F61*G61)</f>
        <v>0</v>
      </c>
      <c r="I61" s="692"/>
      <c r="J61" s="647"/>
    </row>
    <row r="62" spans="1:27" s="645" customFormat="1" ht="24.75" customHeight="1" x14ac:dyDescent="0.45">
      <c r="B62" s="687">
        <f t="shared" si="7"/>
        <v>32</v>
      </c>
      <c r="C62" s="688"/>
      <c r="D62" s="689" t="s">
        <v>430</v>
      </c>
      <c r="E62" s="690" t="s">
        <v>41</v>
      </c>
      <c r="F62" s="690">
        <v>9</v>
      </c>
      <c r="G62" s="690"/>
      <c r="H62" s="691">
        <f t="shared" si="8"/>
        <v>0</v>
      </c>
      <c r="I62" s="692"/>
      <c r="J62" s="647"/>
    </row>
    <row r="63" spans="1:27" s="645" customFormat="1" ht="24.9" customHeight="1" thickBot="1" x14ac:dyDescent="0.5">
      <c r="B63" s="687">
        <f t="shared" si="7"/>
        <v>33</v>
      </c>
      <c r="C63" s="696"/>
      <c r="D63" s="697" t="s">
        <v>431</v>
      </c>
      <c r="E63" s="690" t="s">
        <v>38</v>
      </c>
      <c r="F63" s="690">
        <v>6</v>
      </c>
      <c r="G63" s="690"/>
      <c r="H63" s="698">
        <f t="shared" si="8"/>
        <v>0</v>
      </c>
      <c r="I63" s="692"/>
      <c r="J63" s="647"/>
    </row>
    <row r="64" spans="1:27" s="645" customFormat="1" ht="27.75" customHeight="1" thickBot="1" x14ac:dyDescent="0.5">
      <c r="B64" s="699"/>
      <c r="C64" s="700"/>
      <c r="D64" s="2038" t="s">
        <v>432</v>
      </c>
      <c r="E64" s="2039"/>
      <c r="F64" s="2039"/>
      <c r="G64" s="2039"/>
      <c r="H64" s="701">
        <f>SUM(H55:H63)</f>
        <v>0</v>
      </c>
      <c r="I64" s="692"/>
      <c r="J64" s="647"/>
    </row>
    <row r="65" spans="1:27" s="645" customFormat="1" ht="45.75" customHeight="1" thickBot="1" x14ac:dyDescent="0.5">
      <c r="B65" s="699">
        <v>34</v>
      </c>
      <c r="C65" s="702"/>
      <c r="D65" s="703" t="s">
        <v>433</v>
      </c>
      <c r="E65" s="704" t="s">
        <v>41</v>
      </c>
      <c r="F65" s="705">
        <v>3</v>
      </c>
      <c r="G65" s="706"/>
      <c r="H65" s="707">
        <f t="shared" si="8"/>
        <v>0</v>
      </c>
      <c r="I65" s="646"/>
      <c r="J65" s="647"/>
    </row>
    <row r="66" spans="1:27" s="646" customFormat="1" ht="24.9" customHeight="1" thickBot="1" x14ac:dyDescent="0.5">
      <c r="A66" s="645"/>
      <c r="B66" s="2040" t="s">
        <v>434</v>
      </c>
      <c r="C66" s="2041"/>
      <c r="D66" s="2041"/>
      <c r="E66" s="2041"/>
      <c r="F66" s="2041"/>
      <c r="G66" s="2042"/>
      <c r="H66" s="708">
        <f>H64+H65</f>
        <v>0</v>
      </c>
      <c r="J66" s="647"/>
      <c r="K66" s="645"/>
      <c r="L66" s="645"/>
      <c r="M66" s="645"/>
      <c r="N66" s="645"/>
      <c r="O66" s="645"/>
      <c r="P66" s="645"/>
      <c r="Q66" s="645"/>
      <c r="R66" s="645"/>
      <c r="S66" s="645"/>
      <c r="T66" s="645"/>
      <c r="U66" s="645"/>
      <c r="V66" s="645"/>
      <c r="W66" s="645"/>
      <c r="X66" s="645"/>
      <c r="Y66" s="645"/>
      <c r="Z66" s="645"/>
      <c r="AA66" s="645"/>
    </row>
    <row r="67" spans="1:27" ht="24.9" customHeight="1" thickBot="1" x14ac:dyDescent="0.5">
      <c r="A67" s="592"/>
      <c r="B67" s="709"/>
      <c r="C67" s="710"/>
      <c r="D67" s="711" t="s">
        <v>115</v>
      </c>
      <c r="E67" s="712"/>
      <c r="F67" s="712"/>
      <c r="G67" s="713"/>
      <c r="H67" s="714"/>
      <c r="J67" s="684"/>
      <c r="K67" s="590"/>
      <c r="L67" s="590"/>
      <c r="M67" s="590"/>
      <c r="N67" s="590"/>
      <c r="O67" s="590"/>
      <c r="P67" s="590"/>
      <c r="Q67" s="590"/>
      <c r="R67" s="590"/>
      <c r="S67" s="590"/>
      <c r="T67" s="590"/>
      <c r="U67" s="590"/>
      <c r="V67" s="590"/>
      <c r="W67" s="590"/>
      <c r="X67" s="590"/>
      <c r="Y67" s="590"/>
      <c r="Z67" s="590"/>
      <c r="AA67" s="590"/>
    </row>
    <row r="68" spans="1:27" ht="24.9" customHeight="1" thickBot="1" x14ac:dyDescent="0.5">
      <c r="A68" s="592"/>
      <c r="B68" s="657"/>
      <c r="C68" s="658"/>
      <c r="D68" s="491" t="s">
        <v>116</v>
      </c>
      <c r="E68" s="492"/>
      <c r="F68" s="492"/>
      <c r="G68" s="659"/>
      <c r="H68" s="660"/>
      <c r="J68" s="684"/>
      <c r="K68" s="590"/>
      <c r="L68" s="590"/>
      <c r="M68" s="590"/>
      <c r="N68" s="590"/>
      <c r="O68" s="590"/>
      <c r="P68" s="590"/>
      <c r="Q68" s="590"/>
      <c r="R68" s="590"/>
      <c r="S68" s="590"/>
      <c r="T68" s="590"/>
      <c r="U68" s="590"/>
      <c r="V68" s="590"/>
      <c r="W68" s="590"/>
      <c r="X68" s="590"/>
      <c r="Y68" s="590"/>
      <c r="Z68" s="590"/>
      <c r="AA68" s="590"/>
    </row>
    <row r="69" spans="1:27" ht="63.75" customHeight="1" x14ac:dyDescent="0.45">
      <c r="A69" s="592"/>
      <c r="B69" s="715">
        <v>35</v>
      </c>
      <c r="C69" s="580" t="s">
        <v>121</v>
      </c>
      <c r="D69" s="648" t="s">
        <v>213</v>
      </c>
      <c r="E69" s="649" t="s">
        <v>41</v>
      </c>
      <c r="F69" s="650">
        <v>20</v>
      </c>
      <c r="G69" s="651"/>
      <c r="H69" s="652">
        <f t="shared" ref="H69:H72" si="9">(F69*G69)</f>
        <v>0</v>
      </c>
      <c r="J69" s="684"/>
      <c r="K69" s="590"/>
      <c r="L69" s="590"/>
      <c r="M69" s="590"/>
      <c r="N69" s="590"/>
      <c r="O69" s="590"/>
      <c r="P69" s="590"/>
      <c r="Q69" s="590"/>
      <c r="R69" s="590"/>
      <c r="S69" s="590"/>
      <c r="T69" s="590"/>
      <c r="U69" s="590"/>
      <c r="V69" s="590"/>
      <c r="W69" s="590"/>
      <c r="X69" s="590"/>
      <c r="Y69" s="590"/>
      <c r="Z69" s="590"/>
      <c r="AA69" s="590"/>
    </row>
    <row r="70" spans="1:27" ht="81" customHeight="1" x14ac:dyDescent="0.45">
      <c r="A70" s="592"/>
      <c r="B70" s="605">
        <v>36</v>
      </c>
      <c r="C70" s="582" t="s">
        <v>121</v>
      </c>
      <c r="D70" s="653" t="s">
        <v>100</v>
      </c>
      <c r="E70" s="632" t="s">
        <v>41</v>
      </c>
      <c r="F70" s="654">
        <v>28</v>
      </c>
      <c r="G70" s="634"/>
      <c r="H70" s="635">
        <f t="shared" si="9"/>
        <v>0</v>
      </c>
      <c r="J70" s="684"/>
      <c r="K70" s="590"/>
      <c r="L70" s="590"/>
      <c r="M70" s="590"/>
      <c r="N70" s="590"/>
      <c r="O70" s="590"/>
      <c r="P70" s="590"/>
      <c r="Q70" s="590"/>
      <c r="R70" s="590"/>
      <c r="S70" s="590"/>
      <c r="T70" s="590"/>
      <c r="U70" s="590"/>
      <c r="V70" s="590"/>
      <c r="W70" s="590"/>
      <c r="X70" s="590"/>
      <c r="Y70" s="590"/>
      <c r="Z70" s="590"/>
      <c r="AA70" s="590"/>
    </row>
    <row r="71" spans="1:27" ht="85.5" customHeight="1" x14ac:dyDescent="0.45">
      <c r="A71" s="592"/>
      <c r="B71" s="716">
        <v>37</v>
      </c>
      <c r="C71" s="582" t="s">
        <v>121</v>
      </c>
      <c r="D71" s="653" t="s">
        <v>83</v>
      </c>
      <c r="E71" s="632" t="s">
        <v>38</v>
      </c>
      <c r="F71" s="654">
        <v>136</v>
      </c>
      <c r="G71" s="634"/>
      <c r="H71" s="635">
        <f t="shared" si="9"/>
        <v>0</v>
      </c>
      <c r="J71" s="684"/>
      <c r="K71" s="590"/>
      <c r="L71" s="590"/>
      <c r="M71" s="590"/>
      <c r="N71" s="590"/>
      <c r="O71" s="590"/>
      <c r="P71" s="590"/>
      <c r="Q71" s="590"/>
      <c r="R71" s="590"/>
      <c r="S71" s="590"/>
      <c r="T71" s="590"/>
      <c r="U71" s="590"/>
      <c r="V71" s="590"/>
      <c r="W71" s="590"/>
      <c r="X71" s="590"/>
      <c r="Y71" s="590"/>
      <c r="Z71" s="590"/>
      <c r="AA71" s="590"/>
    </row>
    <row r="72" spans="1:27" ht="84" customHeight="1" thickBot="1" x14ac:dyDescent="0.5">
      <c r="A72" s="592"/>
      <c r="B72" s="607">
        <v>38</v>
      </c>
      <c r="C72" s="584" t="s">
        <v>123</v>
      </c>
      <c r="D72" s="678" t="s">
        <v>183</v>
      </c>
      <c r="E72" s="638" t="s">
        <v>40</v>
      </c>
      <c r="F72" s="679">
        <v>3.12</v>
      </c>
      <c r="G72" s="640"/>
      <c r="H72" s="641">
        <f t="shared" si="9"/>
        <v>0</v>
      </c>
      <c r="J72" s="684"/>
      <c r="K72" s="590"/>
      <c r="L72" s="590"/>
      <c r="M72" s="590"/>
      <c r="N72" s="590"/>
      <c r="O72" s="590"/>
      <c r="P72" s="590"/>
      <c r="Q72" s="590"/>
      <c r="R72" s="590"/>
      <c r="S72" s="590"/>
      <c r="T72" s="590"/>
      <c r="U72" s="590"/>
      <c r="V72" s="590"/>
      <c r="W72" s="590"/>
      <c r="X72" s="590"/>
      <c r="Y72" s="590"/>
      <c r="Z72" s="590"/>
      <c r="AA72" s="590"/>
    </row>
    <row r="73" spans="1:27" ht="24.9" customHeight="1" thickBot="1" x14ac:dyDescent="0.5">
      <c r="A73" s="592"/>
      <c r="B73" s="709"/>
      <c r="C73" s="710"/>
      <c r="D73" s="711" t="s">
        <v>117</v>
      </c>
      <c r="E73" s="712"/>
      <c r="F73" s="712"/>
      <c r="G73" s="713"/>
      <c r="H73" s="714"/>
      <c r="J73" s="684"/>
      <c r="K73" s="590"/>
      <c r="L73" s="590"/>
      <c r="M73" s="590"/>
      <c r="N73" s="590"/>
      <c r="O73" s="590"/>
      <c r="P73" s="590"/>
      <c r="Q73" s="590"/>
      <c r="R73" s="590"/>
      <c r="S73" s="590"/>
      <c r="T73" s="590"/>
      <c r="U73" s="590"/>
      <c r="V73" s="590"/>
      <c r="W73" s="590"/>
      <c r="X73" s="590"/>
      <c r="Y73" s="590"/>
      <c r="Z73" s="590"/>
      <c r="AA73" s="590"/>
    </row>
    <row r="74" spans="1:27" ht="68.25" customHeight="1" thickBot="1" x14ac:dyDescent="0.5">
      <c r="A74" s="592"/>
      <c r="B74" s="717">
        <v>39</v>
      </c>
      <c r="C74" s="675" t="s">
        <v>124</v>
      </c>
      <c r="D74" s="718" t="s">
        <v>98</v>
      </c>
      <c r="E74" s="626" t="s">
        <v>39</v>
      </c>
      <c r="F74" s="673">
        <v>221</v>
      </c>
      <c r="G74" s="628"/>
      <c r="H74" s="719">
        <f t="shared" ref="H74" si="10">(F74*G74)</f>
        <v>0</v>
      </c>
      <c r="J74" s="684"/>
      <c r="K74" s="590"/>
      <c r="L74" s="590"/>
      <c r="M74" s="590"/>
      <c r="N74" s="590"/>
      <c r="O74" s="590"/>
      <c r="P74" s="590"/>
      <c r="Q74" s="590"/>
      <c r="R74" s="590"/>
      <c r="S74" s="590"/>
      <c r="T74" s="590"/>
      <c r="U74" s="590"/>
      <c r="V74" s="590"/>
      <c r="W74" s="590"/>
      <c r="X74" s="590"/>
      <c r="Y74" s="590"/>
      <c r="Z74" s="590"/>
      <c r="AA74" s="590"/>
    </row>
    <row r="75" spans="1:27" ht="24.9" customHeight="1" thickBot="1" x14ac:dyDescent="0.5">
      <c r="A75" s="592"/>
      <c r="B75" s="620"/>
      <c r="C75" s="621"/>
      <c r="D75" s="486" t="s">
        <v>118</v>
      </c>
      <c r="E75" s="487"/>
      <c r="F75" s="487"/>
      <c r="G75" s="622"/>
      <c r="H75" s="623"/>
      <c r="J75" s="684"/>
      <c r="K75" s="590"/>
      <c r="L75" s="590"/>
      <c r="M75" s="590"/>
      <c r="N75" s="590"/>
      <c r="O75" s="590"/>
      <c r="P75" s="590"/>
      <c r="Q75" s="590"/>
      <c r="R75" s="590"/>
      <c r="S75" s="590"/>
      <c r="T75" s="590"/>
      <c r="U75" s="590"/>
      <c r="V75" s="590"/>
      <c r="W75" s="590"/>
      <c r="X75" s="590"/>
      <c r="Y75" s="590"/>
      <c r="Z75" s="590"/>
      <c r="AA75" s="590"/>
    </row>
    <row r="76" spans="1:27" ht="93" customHeight="1" thickBot="1" x14ac:dyDescent="0.5">
      <c r="A76" s="592"/>
      <c r="B76" s="720">
        <v>40</v>
      </c>
      <c r="C76" s="721" t="s">
        <v>180</v>
      </c>
      <c r="D76" s="722" t="s">
        <v>435</v>
      </c>
      <c r="E76" s="723" t="s">
        <v>41</v>
      </c>
      <c r="F76" s="724">
        <v>5</v>
      </c>
      <c r="G76" s="725"/>
      <c r="H76" s="726">
        <f t="shared" ref="H76" si="11">(F76*G76)</f>
        <v>0</v>
      </c>
      <c r="J76" s="684"/>
      <c r="K76" s="590"/>
      <c r="L76" s="590"/>
      <c r="M76" s="590"/>
      <c r="N76" s="590"/>
      <c r="O76" s="590"/>
      <c r="P76" s="590"/>
      <c r="Q76" s="590"/>
      <c r="R76" s="590"/>
      <c r="S76" s="590"/>
      <c r="T76" s="590"/>
      <c r="U76" s="590"/>
      <c r="V76" s="590"/>
      <c r="W76" s="590"/>
      <c r="X76" s="590"/>
      <c r="Y76" s="590"/>
      <c r="Z76" s="590"/>
      <c r="AA76" s="590"/>
    </row>
    <row r="77" spans="1:27" ht="24.9" customHeight="1" thickBot="1" x14ac:dyDescent="0.5">
      <c r="A77" s="592"/>
      <c r="B77" s="2043" t="s">
        <v>436</v>
      </c>
      <c r="C77" s="2044"/>
      <c r="D77" s="2044"/>
      <c r="E77" s="2044"/>
      <c r="F77" s="2044"/>
      <c r="G77" s="2044"/>
      <c r="H77" s="644">
        <f>SUM(H69:H76)</f>
        <v>0</v>
      </c>
      <c r="J77" s="684"/>
      <c r="K77" s="590"/>
      <c r="L77" s="590"/>
      <c r="M77" s="590"/>
      <c r="N77" s="590"/>
      <c r="O77" s="590"/>
      <c r="P77" s="590"/>
      <c r="Q77" s="590"/>
      <c r="R77" s="590"/>
      <c r="S77" s="590"/>
      <c r="T77" s="590"/>
      <c r="U77" s="590"/>
      <c r="V77" s="590"/>
      <c r="W77" s="590"/>
      <c r="X77" s="590"/>
      <c r="Y77" s="590"/>
      <c r="Z77" s="590"/>
      <c r="AA77" s="590"/>
    </row>
    <row r="78" spans="1:27" ht="19.8" thickBot="1" x14ac:dyDescent="0.5">
      <c r="B78" s="670"/>
      <c r="D78" s="728"/>
      <c r="E78" s="729"/>
      <c r="H78" s="732"/>
    </row>
    <row r="79" spans="1:27" ht="29.25" customHeight="1" thickBot="1" x14ac:dyDescent="0.5">
      <c r="A79" s="733"/>
      <c r="B79" s="734"/>
      <c r="C79" s="735"/>
      <c r="D79" s="2045" t="s">
        <v>437</v>
      </c>
      <c r="E79" s="2046"/>
      <c r="F79" s="2046"/>
      <c r="G79" s="2047"/>
      <c r="H79" s="736"/>
    </row>
    <row r="80" spans="1:27" ht="24.9" customHeight="1" x14ac:dyDescent="0.45">
      <c r="A80" s="733"/>
      <c r="B80" s="601"/>
      <c r="C80" s="602"/>
      <c r="D80" s="737" t="s">
        <v>46</v>
      </c>
      <c r="E80" s="737"/>
      <c r="F80" s="738"/>
      <c r="G80" s="737"/>
      <c r="H80" s="739">
        <f>SUM(H30)</f>
        <v>0</v>
      </c>
    </row>
    <row r="81" spans="1:27" ht="24.9" customHeight="1" x14ac:dyDescent="0.45">
      <c r="A81" s="733"/>
      <c r="B81" s="603"/>
      <c r="C81" s="604"/>
      <c r="D81" s="740" t="s">
        <v>47</v>
      </c>
      <c r="E81" s="740"/>
      <c r="F81" s="741"/>
      <c r="G81" s="742"/>
      <c r="H81" s="743">
        <f>SUM(H36)</f>
        <v>0</v>
      </c>
    </row>
    <row r="82" spans="1:27" s="592" customFormat="1" ht="24.9" customHeight="1" x14ac:dyDescent="0.45">
      <c r="A82" s="733"/>
      <c r="B82" s="744"/>
      <c r="C82" s="745"/>
      <c r="D82" s="740" t="s">
        <v>48</v>
      </c>
      <c r="E82" s="746"/>
      <c r="F82" s="741"/>
      <c r="G82" s="742"/>
      <c r="H82" s="743">
        <f>SUM(H45)</f>
        <v>0</v>
      </c>
      <c r="I82" s="590"/>
      <c r="J82" s="591"/>
    </row>
    <row r="83" spans="1:27" s="592" customFormat="1" ht="24.9" customHeight="1" x14ac:dyDescent="0.45">
      <c r="A83" s="589"/>
      <c r="B83" s="747"/>
      <c r="C83" s="653"/>
      <c r="D83" s="746" t="s">
        <v>113</v>
      </c>
      <c r="E83" s="746"/>
      <c r="F83" s="748"/>
      <c r="G83" s="746"/>
      <c r="H83" s="743">
        <f>SUM(H52)</f>
        <v>0</v>
      </c>
      <c r="I83" s="590"/>
      <c r="J83" s="591"/>
    </row>
    <row r="84" spans="1:27" s="592" customFormat="1" ht="24.9" customHeight="1" x14ac:dyDescent="0.45">
      <c r="A84" s="589"/>
      <c r="B84" s="747"/>
      <c r="C84" s="653"/>
      <c r="D84" s="746" t="s">
        <v>112</v>
      </c>
      <c r="E84" s="746"/>
      <c r="F84" s="748"/>
      <c r="G84" s="746"/>
      <c r="H84" s="743">
        <f>SUM(H66)</f>
        <v>0</v>
      </c>
      <c r="I84" s="590"/>
      <c r="J84" s="591"/>
    </row>
    <row r="85" spans="1:27" s="592" customFormat="1" ht="41.25" customHeight="1" thickBot="1" x14ac:dyDescent="0.5">
      <c r="A85" s="589"/>
      <c r="B85" s="749"/>
      <c r="C85" s="678"/>
      <c r="D85" s="750" t="s">
        <v>347</v>
      </c>
      <c r="E85" s="750"/>
      <c r="F85" s="750"/>
      <c r="G85" s="750"/>
      <c r="H85" s="751">
        <f>SUM(H77)</f>
        <v>0</v>
      </c>
      <c r="I85" s="590"/>
      <c r="J85" s="591"/>
    </row>
    <row r="86" spans="1:27" s="592" customFormat="1" ht="24.9" customHeight="1" thickBot="1" x14ac:dyDescent="0.5">
      <c r="A86" s="589"/>
      <c r="B86" s="2048" t="s">
        <v>438</v>
      </c>
      <c r="C86" s="2049"/>
      <c r="D86" s="2049"/>
      <c r="E86" s="2049"/>
      <c r="F86" s="2049"/>
      <c r="G86" s="2050"/>
      <c r="H86" s="752">
        <f>SUM(H80:H85)</f>
        <v>0</v>
      </c>
      <c r="I86" s="590"/>
      <c r="J86" s="591"/>
    </row>
    <row r="87" spans="1:27" x14ac:dyDescent="0.45">
      <c r="D87" s="753" t="s">
        <v>49</v>
      </c>
    </row>
    <row r="88" spans="1:27" x14ac:dyDescent="0.45">
      <c r="A88" s="755"/>
      <c r="B88" s="756"/>
      <c r="C88" s="756"/>
      <c r="D88" s="757" t="s">
        <v>73</v>
      </c>
      <c r="E88" s="756"/>
      <c r="F88" s="758"/>
      <c r="G88" s="759"/>
      <c r="H88" s="760"/>
      <c r="J88" s="684"/>
      <c r="K88" s="590"/>
      <c r="L88" s="590"/>
      <c r="M88" s="590"/>
      <c r="N88" s="590"/>
      <c r="O88" s="590"/>
      <c r="P88" s="590"/>
      <c r="Q88" s="590"/>
      <c r="R88" s="590"/>
      <c r="S88" s="590"/>
      <c r="T88" s="590"/>
      <c r="U88" s="590"/>
      <c r="V88" s="590"/>
      <c r="W88" s="590"/>
      <c r="X88" s="590"/>
      <c r="Y88" s="590"/>
      <c r="Z88" s="590"/>
      <c r="AA88" s="590"/>
    </row>
    <row r="89" spans="1:27" x14ac:dyDescent="0.45">
      <c r="A89" s="755"/>
      <c r="B89" s="756"/>
      <c r="C89" s="756"/>
      <c r="D89" s="757" t="s">
        <v>74</v>
      </c>
      <c r="E89" s="756"/>
      <c r="F89" s="758"/>
      <c r="G89" s="759"/>
      <c r="H89" s="760"/>
      <c r="J89" s="684"/>
      <c r="K89" s="590"/>
      <c r="L89" s="590"/>
      <c r="M89" s="590"/>
      <c r="N89" s="590"/>
      <c r="O89" s="590"/>
      <c r="P89" s="590"/>
      <c r="Q89" s="590"/>
      <c r="R89" s="590"/>
      <c r="S89" s="590"/>
      <c r="T89" s="590"/>
      <c r="U89" s="590"/>
      <c r="V89" s="590"/>
      <c r="W89" s="590"/>
      <c r="X89" s="590"/>
      <c r="Y89" s="590"/>
      <c r="Z89" s="590"/>
      <c r="AA89" s="590"/>
    </row>
    <row r="90" spans="1:27" x14ac:dyDescent="0.45">
      <c r="A90" s="755"/>
      <c r="B90" s="756"/>
      <c r="C90" s="756"/>
      <c r="D90" s="757" t="s">
        <v>75</v>
      </c>
      <c r="E90" s="756"/>
      <c r="F90" s="758"/>
      <c r="G90" s="759"/>
      <c r="H90" s="760"/>
      <c r="J90" s="684"/>
      <c r="K90" s="590"/>
      <c r="L90" s="590"/>
      <c r="M90" s="590"/>
      <c r="N90" s="590"/>
      <c r="O90" s="590"/>
      <c r="P90" s="590"/>
      <c r="Q90" s="590"/>
      <c r="R90" s="590"/>
      <c r="S90" s="590"/>
      <c r="T90" s="590"/>
      <c r="U90" s="590"/>
      <c r="V90" s="590"/>
      <c r="W90" s="590"/>
      <c r="X90" s="590"/>
      <c r="Y90" s="590"/>
      <c r="Z90" s="590"/>
      <c r="AA90" s="590"/>
    </row>
  </sheetData>
  <mergeCells count="29">
    <mergeCell ref="D12:H12"/>
    <mergeCell ref="B1:H1"/>
    <mergeCell ref="B2:H2"/>
    <mergeCell ref="B3:H3"/>
    <mergeCell ref="D4:H4"/>
    <mergeCell ref="D5:H5"/>
    <mergeCell ref="D6:H6"/>
    <mergeCell ref="D7:H7"/>
    <mergeCell ref="D8:H8"/>
    <mergeCell ref="D9:H9"/>
    <mergeCell ref="D10:H10"/>
    <mergeCell ref="D11:H11"/>
    <mergeCell ref="D54:H54"/>
    <mergeCell ref="D13:H13"/>
    <mergeCell ref="D14:H14"/>
    <mergeCell ref="D15:H15"/>
    <mergeCell ref="D16:H16"/>
    <mergeCell ref="D17:H17"/>
    <mergeCell ref="D18:H18"/>
    <mergeCell ref="D19:H19"/>
    <mergeCell ref="E30:G30"/>
    <mergeCell ref="B36:G36"/>
    <mergeCell ref="B45:G45"/>
    <mergeCell ref="B52:G52"/>
    <mergeCell ref="D64:G64"/>
    <mergeCell ref="B66:G66"/>
    <mergeCell ref="B77:G77"/>
    <mergeCell ref="D79:G79"/>
    <mergeCell ref="B86:G86"/>
  </mergeCells>
  <printOptions horizontalCentered="1"/>
  <pageMargins left="0.3" right="0.3" top="0.8" bottom="0.7" header="0.31496062992126" footer="0.31496062992126"/>
  <pageSetup paperSize="9" scale="59" fitToHeight="0" orientation="portrait" r:id="rId1"/>
  <headerFooter>
    <oddHeader xml:space="preserve">&amp;CБАРАЊЕ ЗА ПОНУДИ - Тендер 10 - Дел 2a - АНЕКС БР. 1
Реф. Бр.: LRCP-9034-9210-MK-RFB-A.2.1.10 - Тендер 10 - Дел 2a 
Градежни работи за подобрување на инфраструктурата на локалните патишта на избрани општини согласно изработени Основни проекти </oddHeader>
    <oddFooter>&amp;LOпштина Виница&amp;CРеконструкција на улица 2 во село Јакимово&amp;R&amp;P/&amp;N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7EF6A-31B8-49CC-8C40-9FC97B77EFC2}">
  <sheetPr>
    <tabColor theme="9"/>
    <pageSetUpPr fitToPage="1"/>
  </sheetPr>
  <dimension ref="A1:AK77"/>
  <sheetViews>
    <sheetView view="pageBreakPreview" topLeftCell="A51" zoomScale="70" zoomScaleNormal="70" zoomScaleSheetLayoutView="70" zoomScalePageLayoutView="40" workbookViewId="0">
      <selection activeCell="K16" sqref="K16"/>
    </sheetView>
  </sheetViews>
  <sheetFormatPr defaultRowHeight="16.8" x14ac:dyDescent="0.4"/>
  <cols>
    <col min="1" max="1" width="3.44140625" style="153" customWidth="1"/>
    <col min="2" max="2" width="6.88671875" style="21" customWidth="1"/>
    <col min="3" max="3" width="11.6640625" style="21" customWidth="1"/>
    <col min="4" max="4" width="64.109375" style="22" customWidth="1"/>
    <col min="5" max="5" width="10.5546875" style="21" customWidth="1"/>
    <col min="6" max="6" width="15.6640625" style="96" bestFit="1" customWidth="1"/>
    <col min="7" max="7" width="15.44140625" style="228" customWidth="1"/>
    <col min="8" max="8" width="21.5546875" style="23" customWidth="1"/>
    <col min="9" max="9" width="3.5546875" style="1" customWidth="1"/>
    <col min="10" max="10" width="14.109375" style="1" bestFit="1" customWidth="1"/>
    <col min="11" max="11" width="12.5546875" style="1" customWidth="1"/>
    <col min="12"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45">
      <c r="B1" s="1822" t="s">
        <v>439</v>
      </c>
      <c r="C1" s="1823"/>
      <c r="D1" s="1823"/>
      <c r="E1" s="1823"/>
      <c r="F1" s="1823"/>
      <c r="G1" s="1823"/>
      <c r="H1" s="1824"/>
    </row>
    <row r="2" spans="1:37" ht="24.9" customHeight="1" thickBot="1" x14ac:dyDescent="0.45">
      <c r="B2" s="2003" t="s">
        <v>0</v>
      </c>
      <c r="C2" s="2004"/>
      <c r="D2" s="2004"/>
      <c r="E2" s="2004"/>
      <c r="F2" s="2004"/>
      <c r="G2" s="2004"/>
      <c r="H2" s="2005"/>
    </row>
    <row r="3" spans="1:37" s="501" customFormat="1" ht="24.9" customHeight="1" thickBot="1" x14ac:dyDescent="0.55000000000000004">
      <c r="A3" s="499"/>
      <c r="B3" s="2003" t="s">
        <v>440</v>
      </c>
      <c r="C3" s="2004"/>
      <c r="D3" s="2004"/>
      <c r="E3" s="2004"/>
      <c r="F3" s="2004"/>
      <c r="G3" s="2004"/>
      <c r="H3" s="2006"/>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row>
    <row r="4" spans="1:37" ht="24.9" customHeight="1" thickBot="1" x14ac:dyDescent="0.45">
      <c r="B4" s="178"/>
      <c r="C4" s="179"/>
      <c r="D4" s="1831" t="s">
        <v>1</v>
      </c>
      <c r="E4" s="1831"/>
      <c r="F4" s="1831"/>
      <c r="G4" s="1831"/>
      <c r="H4" s="1832"/>
    </row>
    <row r="5" spans="1:37" ht="60" customHeight="1" x14ac:dyDescent="0.4">
      <c r="A5" s="180"/>
      <c r="B5" s="12"/>
      <c r="C5" s="145" t="s">
        <v>2</v>
      </c>
      <c r="D5" s="1833" t="s">
        <v>3</v>
      </c>
      <c r="E5" s="1834"/>
      <c r="F5" s="1834"/>
      <c r="G5" s="1834"/>
      <c r="H5" s="1835"/>
    </row>
    <row r="6" spans="1:37" ht="147" customHeight="1" x14ac:dyDescent="0.4">
      <c r="A6" s="180"/>
      <c r="B6" s="13"/>
      <c r="C6" s="181" t="s">
        <v>4</v>
      </c>
      <c r="D6" s="1818" t="s">
        <v>5</v>
      </c>
      <c r="E6" s="1818"/>
      <c r="F6" s="1818"/>
      <c r="G6" s="1818"/>
      <c r="H6" s="1819"/>
    </row>
    <row r="7" spans="1:37" ht="95.25" customHeight="1" x14ac:dyDescent="0.4">
      <c r="A7" s="180"/>
      <c r="B7" s="29"/>
      <c r="C7" s="181" t="s">
        <v>6</v>
      </c>
      <c r="D7" s="1818" t="s">
        <v>7</v>
      </c>
      <c r="E7" s="1818"/>
      <c r="F7" s="1818"/>
      <c r="G7" s="1818"/>
      <c r="H7" s="1819"/>
    </row>
    <row r="8" spans="1:37" ht="87" customHeight="1" x14ac:dyDescent="0.4">
      <c r="A8" s="180"/>
      <c r="B8" s="29"/>
      <c r="C8" s="181" t="s">
        <v>8</v>
      </c>
      <c r="D8" s="1818" t="s">
        <v>70</v>
      </c>
      <c r="E8" s="1818"/>
      <c r="F8" s="1818"/>
      <c r="G8" s="1818"/>
      <c r="H8" s="1819"/>
    </row>
    <row r="9" spans="1:37" ht="157.5" customHeight="1" x14ac:dyDescent="0.4">
      <c r="A9" s="180"/>
      <c r="B9" s="29"/>
      <c r="C9" s="181" t="s">
        <v>9</v>
      </c>
      <c r="D9" s="1818" t="s">
        <v>56</v>
      </c>
      <c r="E9" s="1818"/>
      <c r="F9" s="1818"/>
      <c r="G9" s="1818"/>
      <c r="H9" s="1819"/>
    </row>
    <row r="10" spans="1:37" ht="96.75" customHeight="1" x14ac:dyDescent="0.4">
      <c r="A10" s="180"/>
      <c r="B10" s="29"/>
      <c r="C10" s="181" t="s">
        <v>10</v>
      </c>
      <c r="D10" s="1818" t="s">
        <v>57</v>
      </c>
      <c r="E10" s="1818"/>
      <c r="F10" s="1818"/>
      <c r="G10" s="1818"/>
      <c r="H10" s="1819"/>
    </row>
    <row r="11" spans="1:37" ht="55.5" customHeight="1" x14ac:dyDescent="0.4">
      <c r="A11" s="180"/>
      <c r="B11" s="29"/>
      <c r="C11" s="181" t="s">
        <v>11</v>
      </c>
      <c r="D11" s="1818" t="s">
        <v>12</v>
      </c>
      <c r="E11" s="1818"/>
      <c r="F11" s="1818"/>
      <c r="G11" s="1818"/>
      <c r="H11" s="1819"/>
    </row>
    <row r="12" spans="1:37" ht="149.25" customHeight="1" x14ac:dyDescent="0.4">
      <c r="A12" s="180"/>
      <c r="B12" s="29"/>
      <c r="C12" s="181" t="s">
        <v>13</v>
      </c>
      <c r="D12" s="1818" t="s">
        <v>219</v>
      </c>
      <c r="E12" s="1818"/>
      <c r="F12" s="1818"/>
      <c r="G12" s="1818"/>
      <c r="H12" s="1819"/>
    </row>
    <row r="13" spans="1:37" ht="87.75" customHeight="1" x14ac:dyDescent="0.4">
      <c r="A13" s="180"/>
      <c r="B13" s="29"/>
      <c r="C13" s="182" t="s">
        <v>14</v>
      </c>
      <c r="D13" s="1818" t="s">
        <v>15</v>
      </c>
      <c r="E13" s="1818"/>
      <c r="F13" s="1818"/>
      <c r="G13" s="1818"/>
      <c r="H13" s="1819"/>
    </row>
    <row r="14" spans="1:37" ht="150.75" customHeight="1" x14ac:dyDescent="0.4">
      <c r="A14" s="180"/>
      <c r="B14" s="29"/>
      <c r="C14" s="181" t="s">
        <v>16</v>
      </c>
      <c r="D14" s="1818" t="s">
        <v>380</v>
      </c>
      <c r="E14" s="1818"/>
      <c r="F14" s="1818"/>
      <c r="G14" s="1818"/>
      <c r="H14" s="1819"/>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46.25" customHeight="1" x14ac:dyDescent="0.4">
      <c r="A16" s="180"/>
      <c r="B16" s="29"/>
      <c r="C16" s="181" t="s">
        <v>19</v>
      </c>
      <c r="D16" s="1818" t="s">
        <v>20</v>
      </c>
      <c r="E16" s="1818"/>
      <c r="F16" s="1818"/>
      <c r="G16" s="1818"/>
      <c r="H16" s="1819"/>
    </row>
    <row r="17" spans="1:37" ht="112.5" customHeight="1" x14ac:dyDescent="0.4">
      <c r="A17" s="180"/>
      <c r="B17" s="29"/>
      <c r="C17" s="181" t="s">
        <v>21</v>
      </c>
      <c r="D17" s="1818" t="s">
        <v>22</v>
      </c>
      <c r="E17" s="1818"/>
      <c r="F17" s="1818"/>
      <c r="G17" s="1818"/>
      <c r="H17" s="1819"/>
    </row>
    <row r="18" spans="1:37" ht="86.25" customHeight="1" x14ac:dyDescent="0.4">
      <c r="A18" s="180"/>
      <c r="B18" s="29"/>
      <c r="C18" s="181" t="s">
        <v>23</v>
      </c>
      <c r="D18" s="1818" t="s">
        <v>81</v>
      </c>
      <c r="E18" s="1818"/>
      <c r="F18" s="1818"/>
      <c r="G18" s="1818"/>
      <c r="H18" s="1819"/>
    </row>
    <row r="19" spans="1:37" ht="74.25" customHeight="1" thickBot="1" x14ac:dyDescent="0.45">
      <c r="A19" s="180"/>
      <c r="B19" s="14"/>
      <c r="C19" s="183" t="s">
        <v>24</v>
      </c>
      <c r="D19" s="1804" t="s">
        <v>71</v>
      </c>
      <c r="E19" s="1804"/>
      <c r="F19" s="1804"/>
      <c r="G19" s="1804"/>
      <c r="H19" s="1805"/>
    </row>
    <row r="20" spans="1:37" ht="17.399999999999999" thickBot="1" x14ac:dyDescent="0.45">
      <c r="B20" s="15"/>
      <c r="C20" s="15"/>
      <c r="D20" s="15"/>
      <c r="E20" s="15"/>
      <c r="F20" s="91"/>
      <c r="G20" s="15"/>
      <c r="H20" s="15"/>
    </row>
    <row r="21" spans="1:37" ht="57.6" x14ac:dyDescent="0.4">
      <c r="B21" s="12" t="s">
        <v>25</v>
      </c>
      <c r="C21" s="16" t="s">
        <v>220</v>
      </c>
      <c r="D21" s="16" t="s">
        <v>26</v>
      </c>
      <c r="E21" s="16" t="s">
        <v>27</v>
      </c>
      <c r="F21" s="92" t="s">
        <v>28</v>
      </c>
      <c r="G21" s="184" t="s">
        <v>29</v>
      </c>
      <c r="H21" s="17" t="s">
        <v>30</v>
      </c>
    </row>
    <row r="22" spans="1:37" ht="19.8" thickBot="1" x14ac:dyDescent="0.45">
      <c r="B22" s="185">
        <v>1</v>
      </c>
      <c r="C22" s="186">
        <v>2</v>
      </c>
      <c r="D22" s="186">
        <v>3</v>
      </c>
      <c r="E22" s="186">
        <v>4</v>
      </c>
      <c r="F22" s="186">
        <v>5</v>
      </c>
      <c r="G22" s="187">
        <v>6</v>
      </c>
      <c r="H22" s="188">
        <v>7</v>
      </c>
    </row>
    <row r="23" spans="1:37" ht="24.9" customHeight="1" thickBot="1" x14ac:dyDescent="0.5">
      <c r="B23" s="502"/>
      <c r="C23" s="503"/>
      <c r="D23" s="430" t="s">
        <v>31</v>
      </c>
      <c r="E23" s="504"/>
      <c r="F23" s="504"/>
      <c r="G23" s="505"/>
      <c r="H23" s="544"/>
    </row>
    <row r="24" spans="1:37" ht="27.75" customHeight="1" x14ac:dyDescent="0.45">
      <c r="B24" s="138">
        <v>1</v>
      </c>
      <c r="C24" s="194" t="s">
        <v>61</v>
      </c>
      <c r="D24" s="506" t="s">
        <v>32</v>
      </c>
      <c r="E24" s="37" t="s">
        <v>33</v>
      </c>
      <c r="F24" s="93">
        <v>1</v>
      </c>
      <c r="G24" s="222"/>
      <c r="H24" s="36">
        <f t="shared" ref="H24:H29" si="0">F24*G24</f>
        <v>0</v>
      </c>
    </row>
    <row r="25" spans="1:37" ht="48" customHeight="1" x14ac:dyDescent="0.45">
      <c r="B25" s="27">
        <v>2</v>
      </c>
      <c r="C25" s="392" t="s">
        <v>51</v>
      </c>
      <c r="D25" s="418" t="s">
        <v>34</v>
      </c>
      <c r="E25" s="28" t="s">
        <v>33</v>
      </c>
      <c r="F25" s="94">
        <v>1</v>
      </c>
      <c r="G25" s="157"/>
      <c r="H25" s="20">
        <f t="shared" si="0"/>
        <v>0</v>
      </c>
    </row>
    <row r="26" spans="1:37" ht="30" customHeight="1" x14ac:dyDescent="0.45">
      <c r="B26" s="27">
        <v>3</v>
      </c>
      <c r="C26" s="156" t="s">
        <v>62</v>
      </c>
      <c r="D26" s="418" t="s">
        <v>35</v>
      </c>
      <c r="E26" s="28" t="s">
        <v>33</v>
      </c>
      <c r="F26" s="94">
        <v>1</v>
      </c>
      <c r="G26" s="157"/>
      <c r="H26" s="20">
        <f t="shared" si="0"/>
        <v>0</v>
      </c>
    </row>
    <row r="27" spans="1:37" ht="51.75" customHeight="1" x14ac:dyDescent="0.45">
      <c r="B27" s="27">
        <v>4</v>
      </c>
      <c r="C27" s="156" t="s">
        <v>63</v>
      </c>
      <c r="D27" s="418" t="s">
        <v>53</v>
      </c>
      <c r="E27" s="28" t="s">
        <v>33</v>
      </c>
      <c r="F27" s="94">
        <v>1</v>
      </c>
      <c r="G27" s="157"/>
      <c r="H27" s="20">
        <f t="shared" si="0"/>
        <v>0</v>
      </c>
    </row>
    <row r="28" spans="1:37" ht="67.5" customHeight="1" x14ac:dyDescent="0.45">
      <c r="B28" s="27">
        <v>5</v>
      </c>
      <c r="C28" s="156" t="s">
        <v>64</v>
      </c>
      <c r="D28" s="418" t="s">
        <v>55</v>
      </c>
      <c r="E28" s="28" t="s">
        <v>33</v>
      </c>
      <c r="F28" s="94">
        <v>1</v>
      </c>
      <c r="G28" s="157"/>
      <c r="H28" s="20">
        <f t="shared" si="0"/>
        <v>0</v>
      </c>
    </row>
    <row r="29" spans="1:37" ht="74.25" customHeight="1" thickBot="1" x14ac:dyDescent="0.5">
      <c r="B29" s="45">
        <v>6</v>
      </c>
      <c r="C29" s="183">
        <v>14</v>
      </c>
      <c r="D29" s="507" t="s">
        <v>288</v>
      </c>
      <c r="E29" s="47" t="s">
        <v>33</v>
      </c>
      <c r="F29" s="95">
        <v>1</v>
      </c>
      <c r="G29" s="200"/>
      <c r="H29" s="48">
        <f t="shared" si="0"/>
        <v>0</v>
      </c>
    </row>
    <row r="30" spans="1:37" ht="24.9" customHeight="1" thickBot="1" x14ac:dyDescent="0.45">
      <c r="B30" s="49"/>
      <c r="C30" s="201"/>
      <c r="D30" s="201"/>
      <c r="E30" s="2021" t="s">
        <v>382</v>
      </c>
      <c r="F30" s="2021"/>
      <c r="G30" s="2022"/>
      <c r="H30" s="50">
        <f>SUM(H24:H29)</f>
        <v>0</v>
      </c>
    </row>
    <row r="31" spans="1:37" s="3" customFormat="1" ht="24.9" customHeight="1" thickBot="1" x14ac:dyDescent="0.5">
      <c r="A31" s="2"/>
      <c r="B31" s="424"/>
      <c r="C31" s="425"/>
      <c r="D31" s="426" t="s">
        <v>36</v>
      </c>
      <c r="E31" s="192"/>
      <c r="F31" s="192"/>
      <c r="G31" s="517"/>
      <c r="H31" s="545"/>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37" s="3" customFormat="1" ht="24.9" customHeight="1" x14ac:dyDescent="0.45">
      <c r="A32" s="2"/>
      <c r="B32" s="761">
        <v>7</v>
      </c>
      <c r="C32" s="554" t="s">
        <v>65</v>
      </c>
      <c r="D32" s="397" t="s">
        <v>86</v>
      </c>
      <c r="E32" s="398" t="s">
        <v>37</v>
      </c>
      <c r="F32" s="762">
        <v>0.35</v>
      </c>
      <c r="G32" s="763"/>
      <c r="H32" s="764">
        <f>F32*G32</f>
        <v>0</v>
      </c>
      <c r="I32" s="2"/>
      <c r="J32" s="1"/>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s="2" customFormat="1" ht="68.25" customHeight="1" x14ac:dyDescent="0.45">
      <c r="B33" s="765">
        <f>B32+1</f>
        <v>8</v>
      </c>
      <c r="C33" s="546" t="s">
        <v>87</v>
      </c>
      <c r="D33" s="399" t="s">
        <v>441</v>
      </c>
      <c r="E33" s="400" t="s">
        <v>39</v>
      </c>
      <c r="F33" s="766">
        <v>118</v>
      </c>
      <c r="G33" s="767"/>
      <c r="H33" s="768">
        <f t="shared" ref="H33:H35" si="1">F33*G33</f>
        <v>0</v>
      </c>
      <c r="J33" s="1"/>
    </row>
    <row r="34" spans="1:37" s="3" customFormat="1" ht="69" customHeight="1" x14ac:dyDescent="0.45">
      <c r="A34" s="2"/>
      <c r="B34" s="765">
        <f t="shared" ref="B34:B36" si="2">B33+1</f>
        <v>9</v>
      </c>
      <c r="C34" s="546" t="s">
        <v>383</v>
      </c>
      <c r="D34" s="399" t="s">
        <v>442</v>
      </c>
      <c r="E34" s="400" t="s">
        <v>39</v>
      </c>
      <c r="F34" s="766">
        <v>10</v>
      </c>
      <c r="G34" s="767"/>
      <c r="H34" s="768">
        <f t="shared" si="1"/>
        <v>0</v>
      </c>
      <c r="I34" s="2"/>
      <c r="J34" s="1"/>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s="3" customFormat="1" ht="24.9" customHeight="1" x14ac:dyDescent="0.45">
      <c r="A35" s="2"/>
      <c r="B35" s="765">
        <f t="shared" si="2"/>
        <v>10</v>
      </c>
      <c r="C35" s="546" t="s">
        <v>88</v>
      </c>
      <c r="D35" s="399" t="s">
        <v>443</v>
      </c>
      <c r="E35" s="400" t="s">
        <v>38</v>
      </c>
      <c r="F35" s="766">
        <v>16</v>
      </c>
      <c r="G35" s="767"/>
      <c r="H35" s="768">
        <f t="shared" si="1"/>
        <v>0</v>
      </c>
      <c r="I35" s="2"/>
      <c r="J35" s="1"/>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2" customFormat="1" ht="43.5" customHeight="1" thickBot="1" x14ac:dyDescent="0.5">
      <c r="B36" s="547">
        <f t="shared" si="2"/>
        <v>11</v>
      </c>
      <c r="C36" s="548" t="s">
        <v>142</v>
      </c>
      <c r="D36" s="403" t="s">
        <v>143</v>
      </c>
      <c r="E36" s="404" t="s">
        <v>41</v>
      </c>
      <c r="F36" s="549">
        <v>3</v>
      </c>
      <c r="G36" s="550"/>
      <c r="H36" s="551">
        <f>F36*G36</f>
        <v>0</v>
      </c>
      <c r="J36" s="1"/>
    </row>
    <row r="37" spans="1:37" s="2" customFormat="1" ht="21.75" customHeight="1" thickBot="1" x14ac:dyDescent="0.5">
      <c r="B37" s="769"/>
      <c r="C37" s="770"/>
      <c r="D37" s="771"/>
      <c r="E37" s="2080" t="s">
        <v>444</v>
      </c>
      <c r="F37" s="2081"/>
      <c r="G37" s="2082"/>
      <c r="H37" s="772">
        <f>SUM(H32:H36)</f>
        <v>0</v>
      </c>
      <c r="J37" s="1"/>
    </row>
    <row r="38" spans="1:37" s="3" customFormat="1" ht="24.9" customHeight="1" thickBot="1" x14ac:dyDescent="0.5">
      <c r="A38" s="2"/>
      <c r="B38" s="422"/>
      <c r="C38" s="576"/>
      <c r="D38" s="423" t="s">
        <v>89</v>
      </c>
      <c r="E38" s="577"/>
      <c r="F38" s="577"/>
      <c r="G38" s="578"/>
      <c r="H38" s="579"/>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s="3" customFormat="1" ht="54" customHeight="1" x14ac:dyDescent="0.45">
      <c r="A39" s="2"/>
      <c r="B39" s="138">
        <v>12</v>
      </c>
      <c r="C39" s="194" t="s">
        <v>66</v>
      </c>
      <c r="D39" s="397" t="s">
        <v>445</v>
      </c>
      <c r="E39" s="398" t="s">
        <v>40</v>
      </c>
      <c r="F39" s="428">
        <v>25</v>
      </c>
      <c r="G39" s="197"/>
      <c r="H39" s="18">
        <f>F39*G39</f>
        <v>0</v>
      </c>
      <c r="I39" s="2"/>
      <c r="J39" s="1"/>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1:37" s="8" customFormat="1" ht="91.5" customHeight="1" x14ac:dyDescent="0.45">
      <c r="A40" s="7"/>
      <c r="B40" s="27">
        <f>B39+1</f>
        <v>13</v>
      </c>
      <c r="C40" s="156" t="s">
        <v>66</v>
      </c>
      <c r="D40" s="399" t="s">
        <v>446</v>
      </c>
      <c r="E40" s="400" t="s">
        <v>40</v>
      </c>
      <c r="F40" s="158">
        <v>475</v>
      </c>
      <c r="G40" s="157"/>
      <c r="H40" s="20">
        <f>F40*G40</f>
        <v>0</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s="8" customFormat="1" ht="67.5" customHeight="1" x14ac:dyDescent="0.45">
      <c r="A41" s="7"/>
      <c r="B41" s="27">
        <f t="shared" ref="B41:B46" si="3">B40+1</f>
        <v>14</v>
      </c>
      <c r="C41" s="156" t="s">
        <v>66</v>
      </c>
      <c r="D41" s="399" t="s">
        <v>447</v>
      </c>
      <c r="E41" s="400" t="s">
        <v>40</v>
      </c>
      <c r="F41" s="158">
        <v>400</v>
      </c>
      <c r="G41" s="157"/>
      <c r="H41" s="20">
        <f>F41*G41</f>
        <v>0</v>
      </c>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1:37" s="8" customFormat="1" ht="24.9" customHeight="1" x14ac:dyDescent="0.45">
      <c r="A42" s="7"/>
      <c r="B42" s="27">
        <f t="shared" si="3"/>
        <v>15</v>
      </c>
      <c r="C42" s="156" t="s">
        <v>163</v>
      </c>
      <c r="D42" s="399" t="s">
        <v>164</v>
      </c>
      <c r="E42" s="400" t="s">
        <v>39</v>
      </c>
      <c r="F42" s="158">
        <v>118</v>
      </c>
      <c r="G42" s="157"/>
      <c r="H42" s="20">
        <f>F42*G42</f>
        <v>0</v>
      </c>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spans="1:37" s="3" customFormat="1" ht="24.9" customHeight="1" x14ac:dyDescent="0.45">
      <c r="A43" s="2"/>
      <c r="B43" s="27">
        <f t="shared" si="3"/>
        <v>16</v>
      </c>
      <c r="C43" s="156" t="s">
        <v>120</v>
      </c>
      <c r="D43" s="399" t="s">
        <v>448</v>
      </c>
      <c r="E43" s="400" t="s">
        <v>40</v>
      </c>
      <c r="F43" s="158">
        <v>25</v>
      </c>
      <c r="G43" s="157"/>
      <c r="H43" s="20">
        <f>F43*G43</f>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s="3" customFormat="1" ht="24.9" customHeight="1" x14ac:dyDescent="0.45">
      <c r="A44" s="2"/>
      <c r="B44" s="27">
        <f t="shared" si="3"/>
        <v>17</v>
      </c>
      <c r="C44" s="156" t="s">
        <v>67</v>
      </c>
      <c r="D44" s="399" t="s">
        <v>449</v>
      </c>
      <c r="E44" s="400" t="s">
        <v>39</v>
      </c>
      <c r="F44" s="158">
        <v>1640</v>
      </c>
      <c r="G44" s="157"/>
      <c r="H44" s="20">
        <f t="shared" ref="H44:H46" si="4">F44*G44</f>
        <v>0</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90.75" customHeight="1" x14ac:dyDescent="0.45">
      <c r="A45" s="552"/>
      <c r="B45" s="27">
        <f t="shared" si="3"/>
        <v>18</v>
      </c>
      <c r="C45" s="260"/>
      <c r="D45" s="510" t="s">
        <v>450</v>
      </c>
      <c r="E45" s="429" t="s">
        <v>39</v>
      </c>
      <c r="F45" s="224">
        <v>120</v>
      </c>
      <c r="G45" s="225"/>
      <c r="H45" s="39">
        <f t="shared" si="4"/>
        <v>0</v>
      </c>
    </row>
    <row r="46" spans="1:37" ht="188.25" customHeight="1" thickBot="1" x14ac:dyDescent="0.5">
      <c r="A46" s="552"/>
      <c r="B46" s="45">
        <f t="shared" si="3"/>
        <v>19</v>
      </c>
      <c r="C46" s="205"/>
      <c r="D46" s="403" t="s">
        <v>451</v>
      </c>
      <c r="E46" s="404" t="s">
        <v>39</v>
      </c>
      <c r="F46" s="206">
        <v>500</v>
      </c>
      <c r="G46" s="200"/>
      <c r="H46" s="48">
        <f t="shared" si="4"/>
        <v>0</v>
      </c>
    </row>
    <row r="47" spans="1:37" s="3" customFormat="1" ht="24.9" customHeight="1" thickBot="1" x14ac:dyDescent="0.35">
      <c r="A47" s="2"/>
      <c r="B47" s="2023" t="s">
        <v>387</v>
      </c>
      <c r="C47" s="2021"/>
      <c r="D47" s="2021"/>
      <c r="E47" s="2021"/>
      <c r="F47" s="2021"/>
      <c r="G47" s="2022"/>
      <c r="H47" s="50">
        <f>SUM(H39:H46)</f>
        <v>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1:37" s="3" customFormat="1" ht="24.9" customHeight="1" thickBot="1" x14ac:dyDescent="0.5">
      <c r="A48" s="2"/>
      <c r="B48" s="424"/>
      <c r="C48" s="425"/>
      <c r="D48" s="426" t="s">
        <v>44</v>
      </c>
      <c r="E48" s="192"/>
      <c r="F48" s="192"/>
      <c r="G48" s="517"/>
      <c r="H48" s="545"/>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s="3" customFormat="1" ht="63.75" customHeight="1" x14ac:dyDescent="0.45">
      <c r="A49" s="2"/>
      <c r="B49" s="138">
        <v>28</v>
      </c>
      <c r="C49" s="194" t="s">
        <v>68</v>
      </c>
      <c r="D49" s="202" t="s">
        <v>452</v>
      </c>
      <c r="E49" s="122" t="s">
        <v>40</v>
      </c>
      <c r="F49" s="428">
        <v>510</v>
      </c>
      <c r="G49" s="197"/>
      <c r="H49" s="18">
        <f t="shared" ref="H49:H51" si="5">(F49*G49)</f>
        <v>0</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37" s="3" customFormat="1" ht="42.75" customHeight="1" x14ac:dyDescent="0.45">
      <c r="A50" s="2"/>
      <c r="B50" s="27">
        <v>30</v>
      </c>
      <c r="C50" s="156" t="s">
        <v>147</v>
      </c>
      <c r="D50" s="4" t="s">
        <v>453</v>
      </c>
      <c r="E50" s="28" t="s">
        <v>39</v>
      </c>
      <c r="F50" s="158">
        <v>1285</v>
      </c>
      <c r="G50" s="157"/>
      <c r="H50" s="20">
        <f t="shared" si="5"/>
        <v>0</v>
      </c>
      <c r="I50" s="2"/>
      <c r="J50" s="2"/>
      <c r="K50" s="1"/>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1:37" s="2" customFormat="1" ht="45" customHeight="1" thickBot="1" x14ac:dyDescent="0.5">
      <c r="B51" s="45">
        <v>26</v>
      </c>
      <c r="C51" s="205" t="s">
        <v>166</v>
      </c>
      <c r="D51" s="403" t="s">
        <v>167</v>
      </c>
      <c r="E51" s="404" t="s">
        <v>39</v>
      </c>
      <c r="F51" s="206">
        <v>431</v>
      </c>
      <c r="G51" s="200"/>
      <c r="H51" s="48">
        <f t="shared" si="5"/>
        <v>0</v>
      </c>
      <c r="J51" s="1"/>
      <c r="K51" s="1"/>
    </row>
    <row r="52" spans="1:37" s="3" customFormat="1" ht="24.9" customHeight="1" thickBot="1" x14ac:dyDescent="0.35">
      <c r="A52" s="2"/>
      <c r="B52" s="1814" t="s">
        <v>395</v>
      </c>
      <c r="C52" s="1815"/>
      <c r="D52" s="1815"/>
      <c r="E52" s="1815"/>
      <c r="F52" s="1815"/>
      <c r="G52" s="1916"/>
      <c r="H52" s="50">
        <f>SUM(H49:H51)</f>
        <v>0</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ht="24.9" customHeight="1" thickBot="1" x14ac:dyDescent="0.5">
      <c r="A53" s="1"/>
      <c r="B53" s="502"/>
      <c r="C53" s="503"/>
      <c r="D53" s="430" t="s">
        <v>396</v>
      </c>
      <c r="E53" s="504"/>
      <c r="F53" s="504"/>
      <c r="G53" s="505"/>
      <c r="H53" s="544"/>
      <c r="J53"/>
      <c r="K53"/>
      <c r="L53"/>
      <c r="M53"/>
      <c r="N53"/>
      <c r="O53"/>
      <c r="P53"/>
      <c r="Q53"/>
      <c r="R53"/>
      <c r="S53"/>
      <c r="T53"/>
      <c r="U53"/>
      <c r="V53"/>
      <c r="W53"/>
      <c r="X53"/>
      <c r="Y53"/>
      <c r="Z53"/>
      <c r="AA53"/>
      <c r="AB53"/>
      <c r="AC53"/>
      <c r="AD53"/>
      <c r="AE53"/>
      <c r="AF53"/>
      <c r="AG53"/>
      <c r="AH53"/>
      <c r="AI53"/>
      <c r="AJ53"/>
      <c r="AK53"/>
    </row>
    <row r="54" spans="1:37" ht="24.9" customHeight="1" thickBot="1" x14ac:dyDescent="0.5">
      <c r="A54" s="1"/>
      <c r="B54" s="502"/>
      <c r="C54" s="503"/>
      <c r="D54" s="430" t="s">
        <v>397</v>
      </c>
      <c r="E54" s="504"/>
      <c r="F54" s="504"/>
      <c r="G54" s="505"/>
      <c r="H54" s="544"/>
      <c r="J54"/>
      <c r="K54"/>
      <c r="L54"/>
      <c r="M54"/>
      <c r="N54"/>
      <c r="O54"/>
      <c r="P54"/>
      <c r="Q54"/>
      <c r="R54"/>
      <c r="S54"/>
      <c r="T54"/>
      <c r="U54"/>
      <c r="V54"/>
      <c r="W54"/>
      <c r="X54"/>
      <c r="Y54"/>
      <c r="Z54"/>
      <c r="AA54"/>
      <c r="AB54"/>
      <c r="AC54"/>
      <c r="AD54"/>
      <c r="AE54"/>
      <c r="AF54"/>
      <c r="AG54"/>
      <c r="AH54"/>
      <c r="AI54"/>
      <c r="AJ54"/>
      <c r="AK54"/>
    </row>
    <row r="55" spans="1:37" ht="60.75" customHeight="1" x14ac:dyDescent="0.45">
      <c r="A55" s="1"/>
      <c r="B55" s="29">
        <v>54</v>
      </c>
      <c r="C55" s="156" t="s">
        <v>121</v>
      </c>
      <c r="D55" s="4" t="s">
        <v>213</v>
      </c>
      <c r="E55" s="28" t="s">
        <v>41</v>
      </c>
      <c r="F55" s="158">
        <v>8</v>
      </c>
      <c r="G55" s="157"/>
      <c r="H55" s="20">
        <f t="shared" ref="H55:H58" si="6">(F55*G55)</f>
        <v>0</v>
      </c>
      <c r="I55"/>
      <c r="J55"/>
      <c r="K55"/>
      <c r="L55"/>
      <c r="M55"/>
      <c r="N55"/>
      <c r="O55"/>
      <c r="P55"/>
      <c r="Q55"/>
      <c r="R55"/>
      <c r="S55"/>
      <c r="T55"/>
      <c r="U55"/>
      <c r="V55"/>
      <c r="W55"/>
      <c r="X55"/>
      <c r="Y55"/>
      <c r="Z55"/>
      <c r="AA55"/>
      <c r="AB55"/>
      <c r="AC55"/>
      <c r="AD55"/>
      <c r="AE55"/>
      <c r="AF55"/>
      <c r="AG55"/>
      <c r="AH55"/>
      <c r="AI55"/>
      <c r="AJ55"/>
      <c r="AK55"/>
    </row>
    <row r="56" spans="1:37" ht="63" customHeight="1" x14ac:dyDescent="0.45">
      <c r="A56" s="1"/>
      <c r="B56" s="29">
        <v>55</v>
      </c>
      <c r="C56" s="156" t="s">
        <v>121</v>
      </c>
      <c r="D56" s="4" t="s">
        <v>100</v>
      </c>
      <c r="E56" s="28" t="s">
        <v>41</v>
      </c>
      <c r="F56" s="158">
        <v>5</v>
      </c>
      <c r="G56" s="157"/>
      <c r="H56" s="20">
        <f t="shared" si="6"/>
        <v>0</v>
      </c>
      <c r="I56"/>
      <c r="J56"/>
      <c r="K56"/>
      <c r="L56"/>
      <c r="M56"/>
      <c r="N56"/>
      <c r="O56"/>
      <c r="P56"/>
      <c r="Q56"/>
      <c r="R56"/>
      <c r="S56"/>
      <c r="T56"/>
      <c r="U56"/>
      <c r="V56"/>
      <c r="W56"/>
      <c r="X56"/>
      <c r="Y56"/>
      <c r="Z56"/>
      <c r="AA56"/>
      <c r="AB56"/>
      <c r="AC56"/>
      <c r="AD56"/>
      <c r="AE56"/>
      <c r="AF56"/>
      <c r="AG56"/>
      <c r="AH56"/>
      <c r="AI56"/>
      <c r="AJ56"/>
      <c r="AK56"/>
    </row>
    <row r="57" spans="1:37" ht="62.25" customHeight="1" x14ac:dyDescent="0.45">
      <c r="A57" s="1"/>
      <c r="B57" s="218">
        <v>60</v>
      </c>
      <c r="C57" s="156" t="s">
        <v>121</v>
      </c>
      <c r="D57" s="4" t="s">
        <v>83</v>
      </c>
      <c r="E57" s="400" t="s">
        <v>38</v>
      </c>
      <c r="F57" s="158">
        <v>47</v>
      </c>
      <c r="G57" s="157"/>
      <c r="H57" s="20">
        <f t="shared" si="6"/>
        <v>0</v>
      </c>
      <c r="I57"/>
      <c r="J57" s="155"/>
      <c r="K57"/>
      <c r="L57"/>
      <c r="M57"/>
      <c r="N57"/>
      <c r="O57"/>
      <c r="P57"/>
      <c r="Q57"/>
      <c r="R57"/>
      <c r="S57"/>
      <c r="T57"/>
      <c r="U57"/>
      <c r="V57"/>
      <c r="W57"/>
      <c r="X57"/>
      <c r="Y57"/>
      <c r="Z57"/>
      <c r="AA57"/>
      <c r="AB57"/>
      <c r="AC57"/>
      <c r="AD57"/>
      <c r="AE57"/>
      <c r="AF57"/>
      <c r="AG57"/>
      <c r="AH57"/>
      <c r="AI57"/>
      <c r="AJ57"/>
      <c r="AK57"/>
    </row>
    <row r="58" spans="1:37" ht="61.5" customHeight="1" thickBot="1" x14ac:dyDescent="0.5">
      <c r="A58" s="1"/>
      <c r="B58" s="29">
        <v>61</v>
      </c>
      <c r="C58" s="156" t="s">
        <v>123</v>
      </c>
      <c r="D58" s="4" t="s">
        <v>183</v>
      </c>
      <c r="E58" s="429" t="s">
        <v>40</v>
      </c>
      <c r="F58" s="158">
        <v>1.1200000000000001</v>
      </c>
      <c r="G58" s="157"/>
      <c r="H58" s="20">
        <f t="shared" si="6"/>
        <v>0</v>
      </c>
      <c r="I58"/>
      <c r="J58"/>
      <c r="K58"/>
      <c r="L58"/>
      <c r="M58"/>
      <c r="N58"/>
      <c r="O58"/>
      <c r="P58"/>
      <c r="Q58"/>
      <c r="R58"/>
      <c r="S58"/>
      <c r="T58"/>
      <c r="U58"/>
      <c r="V58"/>
      <c r="W58"/>
      <c r="X58"/>
      <c r="Y58"/>
      <c r="Z58"/>
      <c r="AA58"/>
      <c r="AB58"/>
      <c r="AC58"/>
      <c r="AD58"/>
      <c r="AE58"/>
      <c r="AF58"/>
      <c r="AG58"/>
      <c r="AH58"/>
      <c r="AI58"/>
      <c r="AJ58"/>
      <c r="AK58"/>
    </row>
    <row r="59" spans="1:37" ht="24.9" customHeight="1" thickBot="1" x14ac:dyDescent="0.5">
      <c r="A59" s="1"/>
      <c r="B59" s="502"/>
      <c r="C59" s="503"/>
      <c r="D59" s="430" t="s">
        <v>117</v>
      </c>
      <c r="E59" s="504"/>
      <c r="F59" s="504"/>
      <c r="G59" s="505"/>
      <c r="H59" s="544"/>
      <c r="I59"/>
      <c r="J59"/>
      <c r="K59"/>
      <c r="L59"/>
      <c r="M59"/>
      <c r="N59"/>
      <c r="O59"/>
      <c r="P59"/>
      <c r="Q59"/>
      <c r="R59"/>
      <c r="S59"/>
      <c r="T59"/>
      <c r="U59"/>
      <c r="V59"/>
      <c r="W59"/>
      <c r="X59"/>
      <c r="Y59"/>
      <c r="Z59"/>
      <c r="AA59"/>
      <c r="AB59"/>
      <c r="AC59"/>
      <c r="AD59"/>
      <c r="AE59"/>
      <c r="AF59"/>
      <c r="AG59"/>
      <c r="AH59"/>
      <c r="AI59"/>
      <c r="AJ59"/>
      <c r="AK59"/>
    </row>
    <row r="60" spans="1:37" ht="69" customHeight="1" thickBot="1" x14ac:dyDescent="0.5">
      <c r="A60" s="1"/>
      <c r="B60" s="219">
        <v>63</v>
      </c>
      <c r="C60" s="220" t="s">
        <v>124</v>
      </c>
      <c r="D60" s="30" t="s">
        <v>98</v>
      </c>
      <c r="E60" s="432" t="s">
        <v>39</v>
      </c>
      <c r="F60" s="221">
        <v>83</v>
      </c>
      <c r="G60" s="222"/>
      <c r="H60" s="36">
        <f t="shared" ref="H60" si="7">(F60*G60)</f>
        <v>0</v>
      </c>
      <c r="I60"/>
      <c r="J60"/>
      <c r="K60"/>
      <c r="L60"/>
      <c r="M60"/>
      <c r="N60"/>
      <c r="O60"/>
      <c r="P60"/>
      <c r="Q60"/>
      <c r="R60"/>
      <c r="S60"/>
      <c r="T60"/>
      <c r="U60"/>
      <c r="V60"/>
      <c r="W60"/>
      <c r="X60"/>
      <c r="Y60"/>
      <c r="Z60"/>
      <c r="AA60"/>
      <c r="AB60"/>
      <c r="AC60"/>
      <c r="AD60"/>
      <c r="AE60"/>
      <c r="AF60"/>
      <c r="AG60"/>
      <c r="AH60"/>
      <c r="AI60"/>
      <c r="AJ60"/>
      <c r="AK60"/>
    </row>
    <row r="61" spans="1:37" ht="24.9" customHeight="1" thickBot="1" x14ac:dyDescent="0.5">
      <c r="A61" s="1"/>
      <c r="B61" s="502"/>
      <c r="C61" s="503"/>
      <c r="D61" s="430" t="s">
        <v>118</v>
      </c>
      <c r="E61" s="504"/>
      <c r="F61" s="504"/>
      <c r="G61" s="505"/>
      <c r="H61" s="544"/>
      <c r="I61"/>
      <c r="J61"/>
      <c r="K61"/>
      <c r="L61"/>
      <c r="M61"/>
      <c r="N61"/>
      <c r="O61"/>
      <c r="P61"/>
      <c r="Q61"/>
      <c r="R61"/>
      <c r="S61"/>
      <c r="T61"/>
      <c r="U61"/>
      <c r="V61"/>
      <c r="W61"/>
      <c r="X61"/>
      <c r="Y61"/>
      <c r="Z61"/>
      <c r="AA61"/>
      <c r="AB61"/>
      <c r="AC61"/>
      <c r="AD61"/>
      <c r="AE61"/>
      <c r="AF61"/>
      <c r="AG61"/>
      <c r="AH61"/>
      <c r="AI61"/>
      <c r="AJ61"/>
      <c r="AK61"/>
    </row>
    <row r="62" spans="1:37" ht="80.25" customHeight="1" x14ac:dyDescent="0.45">
      <c r="A62" s="1"/>
      <c r="B62" s="218">
        <v>76</v>
      </c>
      <c r="C62" s="156" t="s">
        <v>180</v>
      </c>
      <c r="D62" s="4" t="s">
        <v>198</v>
      </c>
      <c r="E62" s="28" t="s">
        <v>41</v>
      </c>
      <c r="F62" s="158">
        <v>3</v>
      </c>
      <c r="G62" s="157"/>
      <c r="H62" s="20">
        <f t="shared" ref="H62:H64" si="8">(F62*G62)</f>
        <v>0</v>
      </c>
      <c r="I62"/>
      <c r="J62"/>
      <c r="K62"/>
      <c r="L62"/>
      <c r="M62"/>
      <c r="N62"/>
      <c r="O62"/>
      <c r="P62"/>
      <c r="Q62"/>
      <c r="R62"/>
      <c r="S62"/>
      <c r="T62"/>
      <c r="U62"/>
      <c r="V62"/>
      <c r="W62"/>
      <c r="X62"/>
      <c r="Y62"/>
      <c r="Z62"/>
      <c r="AA62"/>
      <c r="AB62"/>
      <c r="AC62"/>
      <c r="AD62"/>
      <c r="AE62"/>
      <c r="AF62"/>
      <c r="AG62"/>
      <c r="AH62"/>
      <c r="AI62"/>
      <c r="AJ62"/>
      <c r="AK62"/>
    </row>
    <row r="63" spans="1:37" ht="51.75" customHeight="1" x14ac:dyDescent="0.45">
      <c r="A63" s="1"/>
      <c r="B63" s="431">
        <v>77</v>
      </c>
      <c r="C63" s="156" t="s">
        <v>180</v>
      </c>
      <c r="D63" s="4" t="s">
        <v>454</v>
      </c>
      <c r="E63" s="400" t="s">
        <v>38</v>
      </c>
      <c r="F63" s="158">
        <v>31</v>
      </c>
      <c r="G63" s="157"/>
      <c r="H63" s="20">
        <f t="shared" si="8"/>
        <v>0</v>
      </c>
      <c r="I63"/>
      <c r="J63"/>
      <c r="K63"/>
      <c r="L63"/>
      <c r="M63"/>
      <c r="N63"/>
      <c r="O63"/>
      <c r="P63"/>
      <c r="Q63"/>
      <c r="R63"/>
      <c r="S63"/>
      <c r="T63"/>
      <c r="U63"/>
      <c r="V63"/>
      <c r="W63"/>
      <c r="X63"/>
      <c r="Y63"/>
      <c r="Z63"/>
      <c r="AA63"/>
      <c r="AB63"/>
      <c r="AC63"/>
      <c r="AD63"/>
      <c r="AE63"/>
      <c r="AF63"/>
      <c r="AG63"/>
      <c r="AH63"/>
      <c r="AI63"/>
      <c r="AJ63"/>
      <c r="AK63"/>
    </row>
    <row r="64" spans="1:37" ht="75" customHeight="1" thickBot="1" x14ac:dyDescent="0.5">
      <c r="A64" s="1"/>
      <c r="B64" s="313">
        <v>78</v>
      </c>
      <c r="C64" s="260" t="s">
        <v>180</v>
      </c>
      <c r="D64" s="159" t="s">
        <v>455</v>
      </c>
      <c r="E64" s="261" t="s">
        <v>41</v>
      </c>
      <c r="F64" s="224">
        <v>2</v>
      </c>
      <c r="G64" s="225"/>
      <c r="H64" s="20">
        <f t="shared" si="8"/>
        <v>0</v>
      </c>
      <c r="I64"/>
      <c r="J64"/>
      <c r="K64"/>
      <c r="L64"/>
      <c r="M64"/>
      <c r="N64"/>
      <c r="O64"/>
      <c r="P64"/>
      <c r="Q64"/>
      <c r="R64"/>
      <c r="S64"/>
      <c r="T64"/>
      <c r="U64"/>
      <c r="V64"/>
      <c r="W64"/>
      <c r="X64"/>
      <c r="Y64"/>
      <c r="Z64"/>
      <c r="AA64"/>
      <c r="AB64"/>
      <c r="AC64"/>
      <c r="AD64"/>
      <c r="AE64"/>
      <c r="AF64"/>
      <c r="AG64"/>
      <c r="AH64"/>
      <c r="AI64"/>
      <c r="AJ64"/>
      <c r="AK64"/>
    </row>
    <row r="65" spans="1:37" ht="22.5" customHeight="1" thickBot="1" x14ac:dyDescent="0.35">
      <c r="A65" s="1"/>
      <c r="B65" s="1814" t="s">
        <v>345</v>
      </c>
      <c r="C65" s="1815"/>
      <c r="D65" s="1815"/>
      <c r="E65" s="1815"/>
      <c r="F65" s="1815"/>
      <c r="G65" s="1815"/>
      <c r="H65" s="152">
        <f>SUM(H55:H64)</f>
        <v>0</v>
      </c>
      <c r="J65"/>
      <c r="K65" s="391"/>
      <c r="L65"/>
      <c r="M65"/>
      <c r="N65"/>
      <c r="O65"/>
      <c r="P65"/>
      <c r="Q65"/>
      <c r="R65"/>
      <c r="S65"/>
      <c r="T65"/>
      <c r="U65"/>
      <c r="V65"/>
      <c r="W65"/>
      <c r="X65"/>
      <c r="Y65"/>
      <c r="Z65"/>
      <c r="AA65"/>
      <c r="AB65"/>
      <c r="AC65"/>
      <c r="AD65"/>
      <c r="AE65"/>
      <c r="AF65"/>
      <c r="AG65"/>
      <c r="AH65"/>
      <c r="AI65"/>
      <c r="AJ65"/>
      <c r="AK65"/>
    </row>
    <row r="66" spans="1:37" ht="19.8" thickBot="1" x14ac:dyDescent="0.45">
      <c r="E66" s="227"/>
    </row>
    <row r="67" spans="1:37" ht="24.9" customHeight="1" thickBot="1" x14ac:dyDescent="0.45">
      <c r="A67" s="229"/>
      <c r="B67" s="189"/>
      <c r="C67" s="230"/>
      <c r="D67" s="2074" t="s">
        <v>456</v>
      </c>
      <c r="E67" s="2075"/>
      <c r="F67" s="2075"/>
      <c r="G67" s="2076"/>
      <c r="H67" s="231"/>
    </row>
    <row r="68" spans="1:37" ht="24.9" customHeight="1" x14ac:dyDescent="0.4">
      <c r="A68" s="229"/>
      <c r="B68" s="12"/>
      <c r="C68" s="145"/>
      <c r="D68" s="377" t="s">
        <v>46</v>
      </c>
      <c r="E68" s="232"/>
      <c r="F68" s="233"/>
      <c r="G68" s="232"/>
      <c r="H68" s="234">
        <f>H30</f>
        <v>0</v>
      </c>
    </row>
    <row r="69" spans="1:37" ht="24.9" customHeight="1" x14ac:dyDescent="0.4">
      <c r="A69" s="229"/>
      <c r="B69" s="13"/>
      <c r="C69" s="181"/>
      <c r="D69" s="315" t="s">
        <v>47</v>
      </c>
      <c r="E69" s="25"/>
      <c r="F69" s="98"/>
      <c r="G69" s="235"/>
      <c r="H69" s="236">
        <f>H37</f>
        <v>0</v>
      </c>
    </row>
    <row r="70" spans="1:37" s="1" customFormat="1" ht="24.9" customHeight="1" x14ac:dyDescent="0.4">
      <c r="A70" s="229"/>
      <c r="B70" s="24"/>
      <c r="C70" s="237"/>
      <c r="D70" s="315" t="s">
        <v>48</v>
      </c>
      <c r="E70" s="26"/>
      <c r="F70" s="98"/>
      <c r="G70" s="235"/>
      <c r="H70" s="236">
        <f>H47</f>
        <v>0</v>
      </c>
    </row>
    <row r="71" spans="1:37" s="1" customFormat="1" ht="24.9" customHeight="1" x14ac:dyDescent="0.4">
      <c r="A71" s="153"/>
      <c r="B71" s="5"/>
      <c r="C71" s="4"/>
      <c r="D71" s="237" t="s">
        <v>113</v>
      </c>
      <c r="E71" s="26"/>
      <c r="F71" s="99"/>
      <c r="G71" s="26"/>
      <c r="H71" s="236">
        <f>H52</f>
        <v>0</v>
      </c>
    </row>
    <row r="72" spans="1:37" s="1" customFormat="1" ht="51.75" customHeight="1" thickBot="1" x14ac:dyDescent="0.45">
      <c r="A72" s="153"/>
      <c r="B72" s="585"/>
      <c r="C72" s="253"/>
      <c r="D72" s="1219" t="s">
        <v>347</v>
      </c>
      <c r="E72" s="586"/>
      <c r="F72" s="586"/>
      <c r="G72" s="586"/>
      <c r="H72" s="587">
        <f>H65</f>
        <v>0</v>
      </c>
    </row>
    <row r="73" spans="1:37" s="1" customFormat="1" ht="24.9" customHeight="1" thickBot="1" x14ac:dyDescent="0.45">
      <c r="A73" s="153"/>
      <c r="B73" s="2077" t="s">
        <v>457</v>
      </c>
      <c r="C73" s="2078"/>
      <c r="D73" s="2078"/>
      <c r="E73" s="2078"/>
      <c r="F73" s="2078"/>
      <c r="G73" s="2079"/>
      <c r="H73" s="773">
        <f>SUM(H68:H72)</f>
        <v>0</v>
      </c>
    </row>
    <row r="74" spans="1:37" x14ac:dyDescent="0.4">
      <c r="D74" s="22" t="s">
        <v>49</v>
      </c>
    </row>
    <row r="75" spans="1:37" ht="19.2" x14ac:dyDescent="0.4">
      <c r="A75" s="210"/>
      <c r="B75" s="32"/>
      <c r="C75" s="32"/>
      <c r="D75" s="33" t="s">
        <v>73</v>
      </c>
      <c r="E75" s="32"/>
      <c r="F75" s="101"/>
      <c r="G75" s="239"/>
      <c r="H75" s="34"/>
      <c r="I75"/>
      <c r="J75"/>
      <c r="K75"/>
      <c r="L75"/>
      <c r="M75"/>
      <c r="N75"/>
      <c r="O75"/>
      <c r="P75"/>
      <c r="Q75"/>
      <c r="R75"/>
      <c r="S75"/>
      <c r="T75"/>
      <c r="U75"/>
      <c r="V75"/>
      <c r="W75"/>
      <c r="X75"/>
      <c r="Y75"/>
      <c r="Z75"/>
      <c r="AA75"/>
      <c r="AB75"/>
      <c r="AC75"/>
      <c r="AD75"/>
      <c r="AE75"/>
      <c r="AF75"/>
      <c r="AG75"/>
      <c r="AH75"/>
      <c r="AI75"/>
      <c r="AJ75"/>
      <c r="AK75"/>
    </row>
    <row r="76" spans="1:37" ht="19.2" x14ac:dyDescent="0.4">
      <c r="A76" s="210"/>
      <c r="B76" s="32"/>
      <c r="C76" s="32"/>
      <c r="D76" s="33" t="s">
        <v>74</v>
      </c>
      <c r="E76" s="32"/>
      <c r="F76" s="101"/>
      <c r="G76" s="239"/>
      <c r="H76" s="34"/>
      <c r="I76"/>
      <c r="J76"/>
      <c r="K76"/>
      <c r="L76"/>
      <c r="M76"/>
      <c r="N76"/>
      <c r="O76"/>
      <c r="P76"/>
      <c r="Q76"/>
      <c r="R76"/>
      <c r="S76"/>
      <c r="T76"/>
      <c r="U76"/>
      <c r="V76"/>
      <c r="W76"/>
      <c r="X76"/>
      <c r="Y76"/>
      <c r="Z76"/>
      <c r="AA76"/>
      <c r="AB76"/>
      <c r="AC76"/>
      <c r="AD76"/>
      <c r="AE76"/>
      <c r="AF76"/>
      <c r="AG76"/>
      <c r="AH76"/>
      <c r="AI76"/>
      <c r="AJ76"/>
      <c r="AK76"/>
    </row>
    <row r="77" spans="1:37" ht="19.2" x14ac:dyDescent="0.4">
      <c r="A77" s="210"/>
      <c r="B77" s="32"/>
      <c r="C77" s="32"/>
      <c r="D77" s="33" t="s">
        <v>75</v>
      </c>
      <c r="E77" s="32"/>
      <c r="F77" s="101"/>
      <c r="G77" s="239"/>
      <c r="H77" s="34"/>
      <c r="I77"/>
      <c r="J77"/>
      <c r="K77"/>
      <c r="L77"/>
      <c r="M77"/>
      <c r="N77"/>
      <c r="O77"/>
      <c r="P77"/>
      <c r="Q77"/>
      <c r="R77"/>
      <c r="S77"/>
      <c r="T77"/>
      <c r="U77"/>
      <c r="V77"/>
      <c r="W77"/>
      <c r="X77"/>
      <c r="Y77"/>
      <c r="Z77"/>
      <c r="AA77"/>
      <c r="AB77"/>
      <c r="AC77"/>
      <c r="AD77"/>
      <c r="AE77"/>
      <c r="AF77"/>
      <c r="AG77"/>
      <c r="AH77"/>
      <c r="AI77"/>
      <c r="AJ77"/>
      <c r="AK77"/>
    </row>
  </sheetData>
  <mergeCells count="26">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67:G67"/>
    <mergeCell ref="B73:G73"/>
    <mergeCell ref="D19:H19"/>
    <mergeCell ref="E30:G30"/>
    <mergeCell ref="E37:G37"/>
    <mergeCell ref="B47:G47"/>
    <mergeCell ref="B52:G52"/>
    <mergeCell ref="B65:G65"/>
  </mergeCells>
  <printOptions horizontalCentered="1"/>
  <pageMargins left="0.3" right="0.3" top="0.74803149606299202" bottom="0.74803149606299202" header="0.31496062992126" footer="0.31496062992126"/>
  <pageSetup paperSize="9" scale="63" fitToHeight="0" orientation="portrait" r:id="rId1"/>
  <headerFooter>
    <oddHeader xml:space="preserve">&amp;CБАРАЊЕ ЗА ПОНУДИ - Тендер 10 - Дел 2a - АНЕКС БР. 1
Реф. Бр.: LRCP-9034-9210-MK-RFB-A.2.1.10 - Тендер 10 - Дел 2a 
Градежни работи за подобрување на инфраструктурата на локалните патишта на избрани општини согласно изработени Основни проекти </oddHeader>
    <oddFooter>&amp;LOпштина Виница&amp;CРеконструкција на ул. Црн Камен&amp;R&amp;P/&amp;N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EF1F4-3D75-4550-8911-27A60ABABACA}">
  <sheetPr>
    <tabColor rgb="FFFFFF00"/>
    <pageSetUpPr fitToPage="1"/>
  </sheetPr>
  <dimension ref="A1:O197"/>
  <sheetViews>
    <sheetView view="pageBreakPreview" topLeftCell="A180" zoomScale="80" zoomScaleNormal="115" zoomScaleSheetLayoutView="80" zoomScalePageLayoutView="40" workbookViewId="0">
      <selection activeCell="H196" sqref="H196"/>
    </sheetView>
  </sheetViews>
  <sheetFormatPr defaultRowHeight="16.8" x14ac:dyDescent="0.4"/>
  <cols>
    <col min="1" max="1" width="3.44140625" style="153" customWidth="1"/>
    <col min="2" max="2" width="8.6640625" style="21" customWidth="1"/>
    <col min="3" max="3" width="11.6640625" style="21" customWidth="1"/>
    <col min="4" max="4" width="64.109375" style="22" customWidth="1"/>
    <col min="5" max="5" width="10.5546875" style="21" customWidth="1"/>
    <col min="6" max="6" width="17.109375" style="96" bestFit="1" customWidth="1"/>
    <col min="7" max="7" width="15.44140625" style="850" customWidth="1"/>
    <col min="8" max="8" width="21.5546875" style="1302" customWidth="1"/>
    <col min="9" max="9" width="12.33203125" style="1" bestFit="1" customWidth="1"/>
    <col min="219" max="219" width="3.44140625" customWidth="1"/>
    <col min="220" max="220" width="7" customWidth="1"/>
    <col min="221" max="221" width="9.88671875" customWidth="1"/>
    <col min="222" max="222" width="64.109375" customWidth="1"/>
    <col min="223" max="223" width="11.44140625" customWidth="1"/>
    <col min="224" max="224" width="12.88671875" customWidth="1"/>
    <col min="225" max="225" width="15.44140625" customWidth="1"/>
    <col min="226" max="226" width="19.44140625" customWidth="1"/>
    <col min="227" max="227" width="13.88671875" customWidth="1"/>
    <col min="475" max="475" width="3.44140625" customWidth="1"/>
    <col min="476" max="476" width="7" customWidth="1"/>
    <col min="477" max="477" width="9.88671875" customWidth="1"/>
    <col min="478" max="478" width="64.109375" customWidth="1"/>
    <col min="479" max="479" width="11.44140625" customWidth="1"/>
    <col min="480" max="480" width="12.88671875" customWidth="1"/>
    <col min="481" max="481" width="15.44140625" customWidth="1"/>
    <col min="482" max="482" width="19.44140625" customWidth="1"/>
    <col min="483" max="483" width="13.88671875" customWidth="1"/>
    <col min="731" max="731" width="3.44140625" customWidth="1"/>
    <col min="732" max="732" width="7" customWidth="1"/>
    <col min="733" max="733" width="9.88671875" customWidth="1"/>
    <col min="734" max="734" width="64.109375" customWidth="1"/>
    <col min="735" max="735" width="11.44140625" customWidth="1"/>
    <col min="736" max="736" width="12.88671875" customWidth="1"/>
    <col min="737" max="737" width="15.44140625" customWidth="1"/>
    <col min="738" max="738" width="19.44140625" customWidth="1"/>
    <col min="739" max="739" width="13.88671875" customWidth="1"/>
    <col min="987" max="987" width="3.44140625" customWidth="1"/>
    <col min="988" max="988" width="7" customWidth="1"/>
    <col min="989" max="989" width="9.88671875" customWidth="1"/>
    <col min="990" max="990" width="64.109375" customWidth="1"/>
    <col min="991" max="991" width="11.44140625" customWidth="1"/>
    <col min="992" max="992" width="12.88671875" customWidth="1"/>
    <col min="993" max="993" width="15.44140625" customWidth="1"/>
    <col min="994" max="994" width="19.44140625" customWidth="1"/>
    <col min="995" max="995" width="13.88671875" customWidth="1"/>
    <col min="1243" max="1243" width="3.44140625" customWidth="1"/>
    <col min="1244" max="1244" width="7" customWidth="1"/>
    <col min="1245" max="1245" width="9.88671875" customWidth="1"/>
    <col min="1246" max="1246" width="64.109375" customWidth="1"/>
    <col min="1247" max="1247" width="11.44140625" customWidth="1"/>
    <col min="1248" max="1248" width="12.88671875" customWidth="1"/>
    <col min="1249" max="1249" width="15.44140625" customWidth="1"/>
    <col min="1250" max="1250" width="19.44140625" customWidth="1"/>
    <col min="1251" max="1251" width="13.88671875" customWidth="1"/>
    <col min="1499" max="1499" width="3.44140625" customWidth="1"/>
    <col min="1500" max="1500" width="7" customWidth="1"/>
    <col min="1501" max="1501" width="9.88671875" customWidth="1"/>
    <col min="1502" max="1502" width="64.109375" customWidth="1"/>
    <col min="1503" max="1503" width="11.44140625" customWidth="1"/>
    <col min="1504" max="1504" width="12.88671875" customWidth="1"/>
    <col min="1505" max="1505" width="15.44140625" customWidth="1"/>
    <col min="1506" max="1506" width="19.44140625" customWidth="1"/>
    <col min="1507" max="1507" width="13.88671875" customWidth="1"/>
    <col min="1755" max="1755" width="3.44140625" customWidth="1"/>
    <col min="1756" max="1756" width="7" customWidth="1"/>
    <col min="1757" max="1757" width="9.88671875" customWidth="1"/>
    <col min="1758" max="1758" width="64.109375" customWidth="1"/>
    <col min="1759" max="1759" width="11.44140625" customWidth="1"/>
    <col min="1760" max="1760" width="12.88671875" customWidth="1"/>
    <col min="1761" max="1761" width="15.44140625" customWidth="1"/>
    <col min="1762" max="1762" width="19.44140625" customWidth="1"/>
    <col min="1763" max="1763" width="13.88671875" customWidth="1"/>
    <col min="2011" max="2011" width="3.44140625" customWidth="1"/>
    <col min="2012" max="2012" width="7" customWidth="1"/>
    <col min="2013" max="2013" width="9.88671875" customWidth="1"/>
    <col min="2014" max="2014" width="64.109375" customWidth="1"/>
    <col min="2015" max="2015" width="11.44140625" customWidth="1"/>
    <col min="2016" max="2016" width="12.88671875" customWidth="1"/>
    <col min="2017" max="2017" width="15.44140625" customWidth="1"/>
    <col min="2018" max="2018" width="19.44140625" customWidth="1"/>
    <col min="2019" max="2019" width="13.88671875" customWidth="1"/>
    <col min="2267" max="2267" width="3.44140625" customWidth="1"/>
    <col min="2268" max="2268" width="7" customWidth="1"/>
    <col min="2269" max="2269" width="9.88671875" customWidth="1"/>
    <col min="2270" max="2270" width="64.109375" customWidth="1"/>
    <col min="2271" max="2271" width="11.44140625" customWidth="1"/>
    <col min="2272" max="2272" width="12.88671875" customWidth="1"/>
    <col min="2273" max="2273" width="15.44140625" customWidth="1"/>
    <col min="2274" max="2274" width="19.44140625" customWidth="1"/>
    <col min="2275" max="2275" width="13.88671875" customWidth="1"/>
    <col min="2523" max="2523" width="3.44140625" customWidth="1"/>
    <col min="2524" max="2524" width="7" customWidth="1"/>
    <col min="2525" max="2525" width="9.88671875" customWidth="1"/>
    <col min="2526" max="2526" width="64.109375" customWidth="1"/>
    <col min="2527" max="2527" width="11.44140625" customWidth="1"/>
    <col min="2528" max="2528" width="12.88671875" customWidth="1"/>
    <col min="2529" max="2529" width="15.44140625" customWidth="1"/>
    <col min="2530" max="2530" width="19.44140625" customWidth="1"/>
    <col min="2531" max="2531" width="13.88671875" customWidth="1"/>
    <col min="2779" max="2779" width="3.44140625" customWidth="1"/>
    <col min="2780" max="2780" width="7" customWidth="1"/>
    <col min="2781" max="2781" width="9.88671875" customWidth="1"/>
    <col min="2782" max="2782" width="64.109375" customWidth="1"/>
    <col min="2783" max="2783" width="11.44140625" customWidth="1"/>
    <col min="2784" max="2784" width="12.88671875" customWidth="1"/>
    <col min="2785" max="2785" width="15.44140625" customWidth="1"/>
    <col min="2786" max="2786" width="19.44140625" customWidth="1"/>
    <col min="2787" max="2787" width="13.88671875" customWidth="1"/>
    <col min="3035" max="3035" width="3.44140625" customWidth="1"/>
    <col min="3036" max="3036" width="7" customWidth="1"/>
    <col min="3037" max="3037" width="9.88671875" customWidth="1"/>
    <col min="3038" max="3038" width="64.109375" customWidth="1"/>
    <col min="3039" max="3039" width="11.44140625" customWidth="1"/>
    <col min="3040" max="3040" width="12.88671875" customWidth="1"/>
    <col min="3041" max="3041" width="15.44140625" customWidth="1"/>
    <col min="3042" max="3042" width="19.44140625" customWidth="1"/>
    <col min="3043" max="3043" width="13.88671875" customWidth="1"/>
    <col min="3291" max="3291" width="3.44140625" customWidth="1"/>
    <col min="3292" max="3292" width="7" customWidth="1"/>
    <col min="3293" max="3293" width="9.88671875" customWidth="1"/>
    <col min="3294" max="3294" width="64.109375" customWidth="1"/>
    <col min="3295" max="3295" width="11.44140625" customWidth="1"/>
    <col min="3296" max="3296" width="12.88671875" customWidth="1"/>
    <col min="3297" max="3297" width="15.44140625" customWidth="1"/>
    <col min="3298" max="3298" width="19.44140625" customWidth="1"/>
    <col min="3299" max="3299" width="13.88671875" customWidth="1"/>
    <col min="3547" max="3547" width="3.44140625" customWidth="1"/>
    <col min="3548" max="3548" width="7" customWidth="1"/>
    <col min="3549" max="3549" width="9.88671875" customWidth="1"/>
    <col min="3550" max="3550" width="64.109375" customWidth="1"/>
    <col min="3551" max="3551" width="11.44140625" customWidth="1"/>
    <col min="3552" max="3552" width="12.88671875" customWidth="1"/>
    <col min="3553" max="3553" width="15.44140625" customWidth="1"/>
    <col min="3554" max="3554" width="19.44140625" customWidth="1"/>
    <col min="3555" max="3555" width="13.88671875" customWidth="1"/>
    <col min="3803" max="3803" width="3.44140625" customWidth="1"/>
    <col min="3804" max="3804" width="7" customWidth="1"/>
    <col min="3805" max="3805" width="9.88671875" customWidth="1"/>
    <col min="3806" max="3806" width="64.109375" customWidth="1"/>
    <col min="3807" max="3807" width="11.44140625" customWidth="1"/>
    <col min="3808" max="3808" width="12.88671875" customWidth="1"/>
    <col min="3809" max="3809" width="15.44140625" customWidth="1"/>
    <col min="3810" max="3810" width="19.44140625" customWidth="1"/>
    <col min="3811" max="3811" width="13.88671875" customWidth="1"/>
    <col min="4059" max="4059" width="3.44140625" customWidth="1"/>
    <col min="4060" max="4060" width="7" customWidth="1"/>
    <col min="4061" max="4061" width="9.88671875" customWidth="1"/>
    <col min="4062" max="4062" width="64.109375" customWidth="1"/>
    <col min="4063" max="4063" width="11.44140625" customWidth="1"/>
    <col min="4064" max="4064" width="12.88671875" customWidth="1"/>
    <col min="4065" max="4065" width="15.44140625" customWidth="1"/>
    <col min="4066" max="4066" width="19.44140625" customWidth="1"/>
    <col min="4067" max="4067" width="13.88671875" customWidth="1"/>
    <col min="4315" max="4315" width="3.44140625" customWidth="1"/>
    <col min="4316" max="4316" width="7" customWidth="1"/>
    <col min="4317" max="4317" width="9.88671875" customWidth="1"/>
    <col min="4318" max="4318" width="64.109375" customWidth="1"/>
    <col min="4319" max="4319" width="11.44140625" customWidth="1"/>
    <col min="4320" max="4320" width="12.88671875" customWidth="1"/>
    <col min="4321" max="4321" width="15.44140625" customWidth="1"/>
    <col min="4322" max="4322" width="19.44140625" customWidth="1"/>
    <col min="4323" max="4323" width="13.88671875" customWidth="1"/>
    <col min="4571" max="4571" width="3.44140625" customWidth="1"/>
    <col min="4572" max="4572" width="7" customWidth="1"/>
    <col min="4573" max="4573" width="9.88671875" customWidth="1"/>
    <col min="4574" max="4574" width="64.109375" customWidth="1"/>
    <col min="4575" max="4575" width="11.44140625" customWidth="1"/>
    <col min="4576" max="4576" width="12.88671875" customWidth="1"/>
    <col min="4577" max="4577" width="15.44140625" customWidth="1"/>
    <col min="4578" max="4578" width="19.44140625" customWidth="1"/>
    <col min="4579" max="4579" width="13.88671875" customWidth="1"/>
    <col min="4827" max="4827" width="3.44140625" customWidth="1"/>
    <col min="4828" max="4828" width="7" customWidth="1"/>
    <col min="4829" max="4829" width="9.88671875" customWidth="1"/>
    <col min="4830" max="4830" width="64.109375" customWidth="1"/>
    <col min="4831" max="4831" width="11.44140625" customWidth="1"/>
    <col min="4832" max="4832" width="12.88671875" customWidth="1"/>
    <col min="4833" max="4833" width="15.44140625" customWidth="1"/>
    <col min="4834" max="4834" width="19.44140625" customWidth="1"/>
    <col min="4835" max="4835" width="13.88671875" customWidth="1"/>
    <col min="5083" max="5083" width="3.44140625" customWidth="1"/>
    <col min="5084" max="5084" width="7" customWidth="1"/>
    <col min="5085" max="5085" width="9.88671875" customWidth="1"/>
    <col min="5086" max="5086" width="64.109375" customWidth="1"/>
    <col min="5087" max="5087" width="11.44140625" customWidth="1"/>
    <col min="5088" max="5088" width="12.88671875" customWidth="1"/>
    <col min="5089" max="5089" width="15.44140625" customWidth="1"/>
    <col min="5090" max="5090" width="19.44140625" customWidth="1"/>
    <col min="5091" max="5091" width="13.88671875" customWidth="1"/>
    <col min="5339" max="5339" width="3.44140625" customWidth="1"/>
    <col min="5340" max="5340" width="7" customWidth="1"/>
    <col min="5341" max="5341" width="9.88671875" customWidth="1"/>
    <col min="5342" max="5342" width="64.109375" customWidth="1"/>
    <col min="5343" max="5343" width="11.44140625" customWidth="1"/>
    <col min="5344" max="5344" width="12.88671875" customWidth="1"/>
    <col min="5345" max="5345" width="15.44140625" customWidth="1"/>
    <col min="5346" max="5346" width="19.44140625" customWidth="1"/>
    <col min="5347" max="5347" width="13.88671875" customWidth="1"/>
    <col min="5595" max="5595" width="3.44140625" customWidth="1"/>
    <col min="5596" max="5596" width="7" customWidth="1"/>
    <col min="5597" max="5597" width="9.88671875" customWidth="1"/>
    <col min="5598" max="5598" width="64.109375" customWidth="1"/>
    <col min="5599" max="5599" width="11.44140625" customWidth="1"/>
    <col min="5600" max="5600" width="12.88671875" customWidth="1"/>
    <col min="5601" max="5601" width="15.44140625" customWidth="1"/>
    <col min="5602" max="5602" width="19.44140625" customWidth="1"/>
    <col min="5603" max="5603" width="13.88671875" customWidth="1"/>
    <col min="5851" max="5851" width="3.44140625" customWidth="1"/>
    <col min="5852" max="5852" width="7" customWidth="1"/>
    <col min="5853" max="5853" width="9.88671875" customWidth="1"/>
    <col min="5854" max="5854" width="64.109375" customWidth="1"/>
    <col min="5855" max="5855" width="11.44140625" customWidth="1"/>
    <col min="5856" max="5856" width="12.88671875" customWidth="1"/>
    <col min="5857" max="5857" width="15.44140625" customWidth="1"/>
    <col min="5858" max="5858" width="19.44140625" customWidth="1"/>
    <col min="5859" max="5859" width="13.88671875" customWidth="1"/>
    <col min="6107" max="6107" width="3.44140625" customWidth="1"/>
    <col min="6108" max="6108" width="7" customWidth="1"/>
    <col min="6109" max="6109" width="9.88671875" customWidth="1"/>
    <col min="6110" max="6110" width="64.109375" customWidth="1"/>
    <col min="6111" max="6111" width="11.44140625" customWidth="1"/>
    <col min="6112" max="6112" width="12.88671875" customWidth="1"/>
    <col min="6113" max="6113" width="15.44140625" customWidth="1"/>
    <col min="6114" max="6114" width="19.44140625" customWidth="1"/>
    <col min="6115" max="6115" width="13.88671875" customWidth="1"/>
    <col min="6363" max="6363" width="3.44140625" customWidth="1"/>
    <col min="6364" max="6364" width="7" customWidth="1"/>
    <col min="6365" max="6365" width="9.88671875" customWidth="1"/>
    <col min="6366" max="6366" width="64.109375" customWidth="1"/>
    <col min="6367" max="6367" width="11.44140625" customWidth="1"/>
    <col min="6368" max="6368" width="12.88671875" customWidth="1"/>
    <col min="6369" max="6369" width="15.44140625" customWidth="1"/>
    <col min="6370" max="6370" width="19.44140625" customWidth="1"/>
    <col min="6371" max="6371" width="13.88671875" customWidth="1"/>
    <col min="6619" max="6619" width="3.44140625" customWidth="1"/>
    <col min="6620" max="6620" width="7" customWidth="1"/>
    <col min="6621" max="6621" width="9.88671875" customWidth="1"/>
    <col min="6622" max="6622" width="64.109375" customWidth="1"/>
    <col min="6623" max="6623" width="11.44140625" customWidth="1"/>
    <col min="6624" max="6624" width="12.88671875" customWidth="1"/>
    <col min="6625" max="6625" width="15.44140625" customWidth="1"/>
    <col min="6626" max="6626" width="19.44140625" customWidth="1"/>
    <col min="6627" max="6627" width="13.88671875" customWidth="1"/>
    <col min="6875" max="6875" width="3.44140625" customWidth="1"/>
    <col min="6876" max="6876" width="7" customWidth="1"/>
    <col min="6877" max="6877" width="9.88671875" customWidth="1"/>
    <col min="6878" max="6878" width="64.109375" customWidth="1"/>
    <col min="6879" max="6879" width="11.44140625" customWidth="1"/>
    <col min="6880" max="6880" width="12.88671875" customWidth="1"/>
    <col min="6881" max="6881" width="15.44140625" customWidth="1"/>
    <col min="6882" max="6882" width="19.44140625" customWidth="1"/>
    <col min="6883" max="6883" width="13.88671875" customWidth="1"/>
    <col min="7131" max="7131" width="3.44140625" customWidth="1"/>
    <col min="7132" max="7132" width="7" customWidth="1"/>
    <col min="7133" max="7133" width="9.88671875" customWidth="1"/>
    <col min="7134" max="7134" width="64.109375" customWidth="1"/>
    <col min="7135" max="7135" width="11.44140625" customWidth="1"/>
    <col min="7136" max="7136" width="12.88671875" customWidth="1"/>
    <col min="7137" max="7137" width="15.44140625" customWidth="1"/>
    <col min="7138" max="7138" width="19.44140625" customWidth="1"/>
    <col min="7139" max="7139" width="13.88671875" customWidth="1"/>
    <col min="7387" max="7387" width="3.44140625" customWidth="1"/>
    <col min="7388" max="7388" width="7" customWidth="1"/>
    <col min="7389" max="7389" width="9.88671875" customWidth="1"/>
    <col min="7390" max="7390" width="64.109375" customWidth="1"/>
    <col min="7391" max="7391" width="11.44140625" customWidth="1"/>
    <col min="7392" max="7392" width="12.88671875" customWidth="1"/>
    <col min="7393" max="7393" width="15.44140625" customWidth="1"/>
    <col min="7394" max="7394" width="19.44140625" customWidth="1"/>
    <col min="7395" max="7395" width="13.88671875" customWidth="1"/>
    <col min="7643" max="7643" width="3.44140625" customWidth="1"/>
    <col min="7644" max="7644" width="7" customWidth="1"/>
    <col min="7645" max="7645" width="9.88671875" customWidth="1"/>
    <col min="7646" max="7646" width="64.109375" customWidth="1"/>
    <col min="7647" max="7647" width="11.44140625" customWidth="1"/>
    <col min="7648" max="7648" width="12.88671875" customWidth="1"/>
    <col min="7649" max="7649" width="15.44140625" customWidth="1"/>
    <col min="7650" max="7650" width="19.44140625" customWidth="1"/>
    <col min="7651" max="7651" width="13.88671875" customWidth="1"/>
    <col min="7899" max="7899" width="3.44140625" customWidth="1"/>
    <col min="7900" max="7900" width="7" customWidth="1"/>
    <col min="7901" max="7901" width="9.88671875" customWidth="1"/>
    <col min="7902" max="7902" width="64.109375" customWidth="1"/>
    <col min="7903" max="7903" width="11.44140625" customWidth="1"/>
    <col min="7904" max="7904" width="12.88671875" customWidth="1"/>
    <col min="7905" max="7905" width="15.44140625" customWidth="1"/>
    <col min="7906" max="7906" width="19.44140625" customWidth="1"/>
    <col min="7907" max="7907" width="13.88671875" customWidth="1"/>
    <col min="8155" max="8155" width="3.44140625" customWidth="1"/>
    <col min="8156" max="8156" width="7" customWidth="1"/>
    <col min="8157" max="8157" width="9.88671875" customWidth="1"/>
    <col min="8158" max="8158" width="64.109375" customWidth="1"/>
    <col min="8159" max="8159" width="11.44140625" customWidth="1"/>
    <col min="8160" max="8160" width="12.88671875" customWidth="1"/>
    <col min="8161" max="8161" width="15.44140625" customWidth="1"/>
    <col min="8162" max="8162" width="19.44140625" customWidth="1"/>
    <col min="8163" max="8163" width="13.88671875" customWidth="1"/>
    <col min="8411" max="8411" width="3.44140625" customWidth="1"/>
    <col min="8412" max="8412" width="7" customWidth="1"/>
    <col min="8413" max="8413" width="9.88671875" customWidth="1"/>
    <col min="8414" max="8414" width="64.109375" customWidth="1"/>
    <col min="8415" max="8415" width="11.44140625" customWidth="1"/>
    <col min="8416" max="8416" width="12.88671875" customWidth="1"/>
    <col min="8417" max="8417" width="15.44140625" customWidth="1"/>
    <col min="8418" max="8418" width="19.44140625" customWidth="1"/>
    <col min="8419" max="8419" width="13.88671875" customWidth="1"/>
    <col min="8667" max="8667" width="3.44140625" customWidth="1"/>
    <col min="8668" max="8668" width="7" customWidth="1"/>
    <col min="8669" max="8669" width="9.88671875" customWidth="1"/>
    <col min="8670" max="8670" width="64.109375" customWidth="1"/>
    <col min="8671" max="8671" width="11.44140625" customWidth="1"/>
    <col min="8672" max="8672" width="12.88671875" customWidth="1"/>
    <col min="8673" max="8673" width="15.44140625" customWidth="1"/>
    <col min="8674" max="8674" width="19.44140625" customWidth="1"/>
    <col min="8675" max="8675" width="13.88671875" customWidth="1"/>
    <col min="8923" max="8923" width="3.44140625" customWidth="1"/>
    <col min="8924" max="8924" width="7" customWidth="1"/>
    <col min="8925" max="8925" width="9.88671875" customWidth="1"/>
    <col min="8926" max="8926" width="64.109375" customWidth="1"/>
    <col min="8927" max="8927" width="11.44140625" customWidth="1"/>
    <col min="8928" max="8928" width="12.88671875" customWidth="1"/>
    <col min="8929" max="8929" width="15.44140625" customWidth="1"/>
    <col min="8930" max="8930" width="19.44140625" customWidth="1"/>
    <col min="8931" max="8931" width="13.88671875" customWidth="1"/>
    <col min="9179" max="9179" width="3.44140625" customWidth="1"/>
    <col min="9180" max="9180" width="7" customWidth="1"/>
    <col min="9181" max="9181" width="9.88671875" customWidth="1"/>
    <col min="9182" max="9182" width="64.109375" customWidth="1"/>
    <col min="9183" max="9183" width="11.44140625" customWidth="1"/>
    <col min="9184" max="9184" width="12.88671875" customWidth="1"/>
    <col min="9185" max="9185" width="15.44140625" customWidth="1"/>
    <col min="9186" max="9186" width="19.44140625" customWidth="1"/>
    <col min="9187" max="9187" width="13.88671875" customWidth="1"/>
    <col min="9435" max="9435" width="3.44140625" customWidth="1"/>
    <col min="9436" max="9436" width="7" customWidth="1"/>
    <col min="9437" max="9437" width="9.88671875" customWidth="1"/>
    <col min="9438" max="9438" width="64.109375" customWidth="1"/>
    <col min="9439" max="9439" width="11.44140625" customWidth="1"/>
    <col min="9440" max="9440" width="12.88671875" customWidth="1"/>
    <col min="9441" max="9441" width="15.44140625" customWidth="1"/>
    <col min="9442" max="9442" width="19.44140625" customWidth="1"/>
    <col min="9443" max="9443" width="13.88671875" customWidth="1"/>
    <col min="9691" max="9691" width="3.44140625" customWidth="1"/>
    <col min="9692" max="9692" width="7" customWidth="1"/>
    <col min="9693" max="9693" width="9.88671875" customWidth="1"/>
    <col min="9694" max="9694" width="64.109375" customWidth="1"/>
    <col min="9695" max="9695" width="11.44140625" customWidth="1"/>
    <col min="9696" max="9696" width="12.88671875" customWidth="1"/>
    <col min="9697" max="9697" width="15.44140625" customWidth="1"/>
    <col min="9698" max="9698" width="19.44140625" customWidth="1"/>
    <col min="9699" max="9699" width="13.88671875" customWidth="1"/>
    <col min="9947" max="9947" width="3.44140625" customWidth="1"/>
    <col min="9948" max="9948" width="7" customWidth="1"/>
    <col min="9949" max="9949" width="9.88671875" customWidth="1"/>
    <col min="9950" max="9950" width="64.109375" customWidth="1"/>
    <col min="9951" max="9951" width="11.44140625" customWidth="1"/>
    <col min="9952" max="9952" width="12.88671875" customWidth="1"/>
    <col min="9953" max="9953" width="15.44140625" customWidth="1"/>
    <col min="9954" max="9954" width="19.44140625" customWidth="1"/>
    <col min="9955" max="9955" width="13.88671875" customWidth="1"/>
    <col min="10203" max="10203" width="3.44140625" customWidth="1"/>
    <col min="10204" max="10204" width="7" customWidth="1"/>
    <col min="10205" max="10205" width="9.88671875" customWidth="1"/>
    <col min="10206" max="10206" width="64.109375" customWidth="1"/>
    <col min="10207" max="10207" width="11.44140625" customWidth="1"/>
    <col min="10208" max="10208" width="12.88671875" customWidth="1"/>
    <col min="10209" max="10209" width="15.44140625" customWidth="1"/>
    <col min="10210" max="10210" width="19.44140625" customWidth="1"/>
    <col min="10211" max="10211" width="13.88671875" customWidth="1"/>
    <col min="10459" max="10459" width="3.44140625" customWidth="1"/>
    <col min="10460" max="10460" width="7" customWidth="1"/>
    <col min="10461" max="10461" width="9.88671875" customWidth="1"/>
    <col min="10462" max="10462" width="64.109375" customWidth="1"/>
    <col min="10463" max="10463" width="11.44140625" customWidth="1"/>
    <col min="10464" max="10464" width="12.88671875" customWidth="1"/>
    <col min="10465" max="10465" width="15.44140625" customWidth="1"/>
    <col min="10466" max="10466" width="19.44140625" customWidth="1"/>
    <col min="10467" max="10467" width="13.88671875" customWidth="1"/>
    <col min="10715" max="10715" width="3.44140625" customWidth="1"/>
    <col min="10716" max="10716" width="7" customWidth="1"/>
    <col min="10717" max="10717" width="9.88671875" customWidth="1"/>
    <col min="10718" max="10718" width="64.109375" customWidth="1"/>
    <col min="10719" max="10719" width="11.44140625" customWidth="1"/>
    <col min="10720" max="10720" width="12.88671875" customWidth="1"/>
    <col min="10721" max="10721" width="15.44140625" customWidth="1"/>
    <col min="10722" max="10722" width="19.44140625" customWidth="1"/>
    <col min="10723" max="10723" width="13.88671875" customWidth="1"/>
    <col min="10971" max="10971" width="3.44140625" customWidth="1"/>
    <col min="10972" max="10972" width="7" customWidth="1"/>
    <col min="10973" max="10973" width="9.88671875" customWidth="1"/>
    <col min="10974" max="10974" width="64.109375" customWidth="1"/>
    <col min="10975" max="10975" width="11.44140625" customWidth="1"/>
    <col min="10976" max="10976" width="12.88671875" customWidth="1"/>
    <col min="10977" max="10977" width="15.44140625" customWidth="1"/>
    <col min="10978" max="10978" width="19.44140625" customWidth="1"/>
    <col min="10979" max="10979" width="13.88671875" customWidth="1"/>
    <col min="11227" max="11227" width="3.44140625" customWidth="1"/>
    <col min="11228" max="11228" width="7" customWidth="1"/>
    <col min="11229" max="11229" width="9.88671875" customWidth="1"/>
    <col min="11230" max="11230" width="64.109375" customWidth="1"/>
    <col min="11231" max="11231" width="11.44140625" customWidth="1"/>
    <col min="11232" max="11232" width="12.88671875" customWidth="1"/>
    <col min="11233" max="11233" width="15.44140625" customWidth="1"/>
    <col min="11234" max="11234" width="19.44140625" customWidth="1"/>
    <col min="11235" max="11235" width="13.88671875" customWidth="1"/>
    <col min="11483" max="11483" width="3.44140625" customWidth="1"/>
    <col min="11484" max="11484" width="7" customWidth="1"/>
    <col min="11485" max="11485" width="9.88671875" customWidth="1"/>
    <col min="11486" max="11486" width="64.109375" customWidth="1"/>
    <col min="11487" max="11487" width="11.44140625" customWidth="1"/>
    <col min="11488" max="11488" width="12.88671875" customWidth="1"/>
    <col min="11489" max="11489" width="15.44140625" customWidth="1"/>
    <col min="11490" max="11490" width="19.44140625" customWidth="1"/>
    <col min="11491" max="11491" width="13.88671875" customWidth="1"/>
    <col min="11739" max="11739" width="3.44140625" customWidth="1"/>
    <col min="11740" max="11740" width="7" customWidth="1"/>
    <col min="11741" max="11741" width="9.88671875" customWidth="1"/>
    <col min="11742" max="11742" width="64.109375" customWidth="1"/>
    <col min="11743" max="11743" width="11.44140625" customWidth="1"/>
    <col min="11744" max="11744" width="12.88671875" customWidth="1"/>
    <col min="11745" max="11745" width="15.44140625" customWidth="1"/>
    <col min="11746" max="11746" width="19.44140625" customWidth="1"/>
    <col min="11747" max="11747" width="13.88671875" customWidth="1"/>
    <col min="11995" max="11995" width="3.44140625" customWidth="1"/>
    <col min="11996" max="11996" width="7" customWidth="1"/>
    <col min="11997" max="11997" width="9.88671875" customWidth="1"/>
    <col min="11998" max="11998" width="64.109375" customWidth="1"/>
    <col min="11999" max="11999" width="11.44140625" customWidth="1"/>
    <col min="12000" max="12000" width="12.88671875" customWidth="1"/>
    <col min="12001" max="12001" width="15.44140625" customWidth="1"/>
    <col min="12002" max="12002" width="19.44140625" customWidth="1"/>
    <col min="12003" max="12003" width="13.88671875" customWidth="1"/>
    <col min="12251" max="12251" width="3.44140625" customWidth="1"/>
    <col min="12252" max="12252" width="7" customWidth="1"/>
    <col min="12253" max="12253" width="9.88671875" customWidth="1"/>
    <col min="12254" max="12254" width="64.109375" customWidth="1"/>
    <col min="12255" max="12255" width="11.44140625" customWidth="1"/>
    <col min="12256" max="12256" width="12.88671875" customWidth="1"/>
    <col min="12257" max="12257" width="15.44140625" customWidth="1"/>
    <col min="12258" max="12258" width="19.44140625" customWidth="1"/>
    <col min="12259" max="12259" width="13.88671875" customWidth="1"/>
    <col min="12507" max="12507" width="3.44140625" customWidth="1"/>
    <col min="12508" max="12508" width="7" customWidth="1"/>
    <col min="12509" max="12509" width="9.88671875" customWidth="1"/>
    <col min="12510" max="12510" width="64.109375" customWidth="1"/>
    <col min="12511" max="12511" width="11.44140625" customWidth="1"/>
    <col min="12512" max="12512" width="12.88671875" customWidth="1"/>
    <col min="12513" max="12513" width="15.44140625" customWidth="1"/>
    <col min="12514" max="12514" width="19.44140625" customWidth="1"/>
    <col min="12515" max="12515" width="13.88671875" customWidth="1"/>
    <col min="12763" max="12763" width="3.44140625" customWidth="1"/>
    <col min="12764" max="12764" width="7" customWidth="1"/>
    <col min="12765" max="12765" width="9.88671875" customWidth="1"/>
    <col min="12766" max="12766" width="64.109375" customWidth="1"/>
    <col min="12767" max="12767" width="11.44140625" customWidth="1"/>
    <col min="12768" max="12768" width="12.88671875" customWidth="1"/>
    <col min="12769" max="12769" width="15.44140625" customWidth="1"/>
    <col min="12770" max="12770" width="19.44140625" customWidth="1"/>
    <col min="12771" max="12771" width="13.88671875" customWidth="1"/>
    <col min="13019" max="13019" width="3.44140625" customWidth="1"/>
    <col min="13020" max="13020" width="7" customWidth="1"/>
    <col min="13021" max="13021" width="9.88671875" customWidth="1"/>
    <col min="13022" max="13022" width="64.109375" customWidth="1"/>
    <col min="13023" max="13023" width="11.44140625" customWidth="1"/>
    <col min="13024" max="13024" width="12.88671875" customWidth="1"/>
    <col min="13025" max="13025" width="15.44140625" customWidth="1"/>
    <col min="13026" max="13026" width="19.44140625" customWidth="1"/>
    <col min="13027" max="13027" width="13.88671875" customWidth="1"/>
    <col min="13275" max="13275" width="3.44140625" customWidth="1"/>
    <col min="13276" max="13276" width="7" customWidth="1"/>
    <col min="13277" max="13277" width="9.88671875" customWidth="1"/>
    <col min="13278" max="13278" width="64.109375" customWidth="1"/>
    <col min="13279" max="13279" width="11.44140625" customWidth="1"/>
    <col min="13280" max="13280" width="12.88671875" customWidth="1"/>
    <col min="13281" max="13281" width="15.44140625" customWidth="1"/>
    <col min="13282" max="13282" width="19.44140625" customWidth="1"/>
    <col min="13283" max="13283" width="13.88671875" customWidth="1"/>
    <col min="13531" max="13531" width="3.44140625" customWidth="1"/>
    <col min="13532" max="13532" width="7" customWidth="1"/>
    <col min="13533" max="13533" width="9.88671875" customWidth="1"/>
    <col min="13534" max="13534" width="64.109375" customWidth="1"/>
    <col min="13535" max="13535" width="11.44140625" customWidth="1"/>
    <col min="13536" max="13536" width="12.88671875" customWidth="1"/>
    <col min="13537" max="13537" width="15.44140625" customWidth="1"/>
    <col min="13538" max="13538" width="19.44140625" customWidth="1"/>
    <col min="13539" max="13539" width="13.88671875" customWidth="1"/>
    <col min="13787" max="13787" width="3.44140625" customWidth="1"/>
    <col min="13788" max="13788" width="7" customWidth="1"/>
    <col min="13789" max="13789" width="9.88671875" customWidth="1"/>
    <col min="13790" max="13790" width="64.109375" customWidth="1"/>
    <col min="13791" max="13791" width="11.44140625" customWidth="1"/>
    <col min="13792" max="13792" width="12.88671875" customWidth="1"/>
    <col min="13793" max="13793" width="15.44140625" customWidth="1"/>
    <col min="13794" max="13794" width="19.44140625" customWidth="1"/>
    <col min="13795" max="13795" width="13.88671875" customWidth="1"/>
    <col min="14043" max="14043" width="3.44140625" customWidth="1"/>
    <col min="14044" max="14044" width="7" customWidth="1"/>
    <col min="14045" max="14045" width="9.88671875" customWidth="1"/>
    <col min="14046" max="14046" width="64.109375" customWidth="1"/>
    <col min="14047" max="14047" width="11.44140625" customWidth="1"/>
    <col min="14048" max="14048" width="12.88671875" customWidth="1"/>
    <col min="14049" max="14049" width="15.44140625" customWidth="1"/>
    <col min="14050" max="14050" width="19.44140625" customWidth="1"/>
    <col min="14051" max="14051" width="13.88671875" customWidth="1"/>
    <col min="14299" max="14299" width="3.44140625" customWidth="1"/>
    <col min="14300" max="14300" width="7" customWidth="1"/>
    <col min="14301" max="14301" width="9.88671875" customWidth="1"/>
    <col min="14302" max="14302" width="64.109375" customWidth="1"/>
    <col min="14303" max="14303" width="11.44140625" customWidth="1"/>
    <col min="14304" max="14304" width="12.88671875" customWidth="1"/>
    <col min="14305" max="14305" width="15.44140625" customWidth="1"/>
    <col min="14306" max="14306" width="19.44140625" customWidth="1"/>
    <col min="14307" max="14307" width="13.88671875" customWidth="1"/>
    <col min="14555" max="14555" width="3.44140625" customWidth="1"/>
    <col min="14556" max="14556" width="7" customWidth="1"/>
    <col min="14557" max="14557" width="9.88671875" customWidth="1"/>
    <col min="14558" max="14558" width="64.109375" customWidth="1"/>
    <col min="14559" max="14559" width="11.44140625" customWidth="1"/>
    <col min="14560" max="14560" width="12.88671875" customWidth="1"/>
    <col min="14561" max="14561" width="15.44140625" customWidth="1"/>
    <col min="14562" max="14562" width="19.44140625" customWidth="1"/>
    <col min="14563" max="14563" width="13.88671875" customWidth="1"/>
    <col min="14811" max="14811" width="3.44140625" customWidth="1"/>
    <col min="14812" max="14812" width="7" customWidth="1"/>
    <col min="14813" max="14813" width="9.88671875" customWidth="1"/>
    <col min="14814" max="14814" width="64.109375" customWidth="1"/>
    <col min="14815" max="14815" width="11.44140625" customWidth="1"/>
    <col min="14816" max="14816" width="12.88671875" customWidth="1"/>
    <col min="14817" max="14817" width="15.44140625" customWidth="1"/>
    <col min="14818" max="14818" width="19.44140625" customWidth="1"/>
    <col min="14819" max="14819" width="13.88671875" customWidth="1"/>
    <col min="15067" max="15067" width="3.44140625" customWidth="1"/>
    <col min="15068" max="15068" width="7" customWidth="1"/>
    <col min="15069" max="15069" width="9.88671875" customWidth="1"/>
    <col min="15070" max="15070" width="64.109375" customWidth="1"/>
    <col min="15071" max="15071" width="11.44140625" customWidth="1"/>
    <col min="15072" max="15072" width="12.88671875" customWidth="1"/>
    <col min="15073" max="15073" width="15.44140625" customWidth="1"/>
    <col min="15074" max="15074" width="19.44140625" customWidth="1"/>
    <col min="15075" max="15075" width="13.88671875" customWidth="1"/>
    <col min="15323" max="15323" width="3.44140625" customWidth="1"/>
    <col min="15324" max="15324" width="7" customWidth="1"/>
    <col min="15325" max="15325" width="9.88671875" customWidth="1"/>
    <col min="15326" max="15326" width="64.109375" customWidth="1"/>
    <col min="15327" max="15327" width="11.44140625" customWidth="1"/>
    <col min="15328" max="15328" width="12.88671875" customWidth="1"/>
    <col min="15329" max="15329" width="15.44140625" customWidth="1"/>
    <col min="15330" max="15330" width="19.44140625" customWidth="1"/>
    <col min="15331" max="15331" width="13.88671875" customWidth="1"/>
    <col min="15579" max="15579" width="3.44140625" customWidth="1"/>
    <col min="15580" max="15580" width="7" customWidth="1"/>
    <col min="15581" max="15581" width="9.88671875" customWidth="1"/>
    <col min="15582" max="15582" width="64.109375" customWidth="1"/>
    <col min="15583" max="15583" width="11.44140625" customWidth="1"/>
    <col min="15584" max="15584" width="12.88671875" customWidth="1"/>
    <col min="15585" max="15585" width="15.44140625" customWidth="1"/>
    <col min="15586" max="15586" width="19.44140625" customWidth="1"/>
    <col min="15587" max="15587" width="13.88671875" customWidth="1"/>
    <col min="15835" max="15835" width="3.44140625" customWidth="1"/>
    <col min="15836" max="15836" width="7" customWidth="1"/>
    <col min="15837" max="15837" width="9.88671875" customWidth="1"/>
    <col min="15838" max="15838" width="64.109375" customWidth="1"/>
    <col min="15839" max="15839" width="11.44140625" customWidth="1"/>
    <col min="15840" max="15840" width="12.88671875" customWidth="1"/>
    <col min="15841" max="15841" width="15.44140625" customWidth="1"/>
    <col min="15842" max="15842" width="19.44140625" customWidth="1"/>
    <col min="15843" max="15843" width="13.88671875" customWidth="1"/>
    <col min="16091" max="16091" width="3.44140625" customWidth="1"/>
    <col min="16092" max="16092" width="7" customWidth="1"/>
    <col min="16093" max="16093" width="9.88671875" customWidth="1"/>
    <col min="16094" max="16094" width="64.109375" customWidth="1"/>
    <col min="16095" max="16095" width="11.44140625" customWidth="1"/>
    <col min="16096" max="16096" width="12.88671875" customWidth="1"/>
    <col min="16097" max="16097" width="15.44140625" customWidth="1"/>
    <col min="16098" max="16098" width="19.44140625" customWidth="1"/>
    <col min="16099" max="16099" width="13.88671875" customWidth="1"/>
  </cols>
  <sheetData>
    <row r="1" spans="1:15" ht="85.5" customHeight="1" thickBot="1" x14ac:dyDescent="0.45">
      <c r="B1" s="1822" t="s">
        <v>826</v>
      </c>
      <c r="C1" s="1823"/>
      <c r="D1" s="1823"/>
      <c r="E1" s="1823"/>
      <c r="F1" s="1823"/>
      <c r="G1" s="1823"/>
      <c r="H1" s="1824"/>
    </row>
    <row r="2" spans="1:15" ht="17.25" customHeight="1" thickBot="1" x14ac:dyDescent="0.45">
      <c r="B2" s="2003" t="s">
        <v>0</v>
      </c>
      <c r="C2" s="2004"/>
      <c r="D2" s="2004"/>
      <c r="E2" s="2004"/>
      <c r="F2" s="2004"/>
      <c r="G2" s="2004"/>
      <c r="H2" s="2005"/>
    </row>
    <row r="3" spans="1:15" s="6" customFormat="1" ht="30" customHeight="1" thickBot="1" x14ac:dyDescent="0.5">
      <c r="A3" s="876"/>
      <c r="B3" s="1825" t="s">
        <v>834</v>
      </c>
      <c r="C3" s="1826"/>
      <c r="D3" s="1826"/>
      <c r="E3" s="1826"/>
      <c r="F3" s="1826"/>
      <c r="G3" s="1826"/>
      <c r="H3" s="1899"/>
      <c r="I3" s="830"/>
    </row>
    <row r="4" spans="1:15" ht="24" customHeight="1" thickBot="1" x14ac:dyDescent="0.45">
      <c r="B4" s="178"/>
      <c r="C4" s="179"/>
      <c r="D4" s="1831" t="s">
        <v>1</v>
      </c>
      <c r="E4" s="1831"/>
      <c r="F4" s="1831"/>
      <c r="G4" s="1831"/>
      <c r="H4" s="1832"/>
    </row>
    <row r="5" spans="1:15" ht="47.25" customHeight="1" x14ac:dyDescent="0.4">
      <c r="A5" s="180"/>
      <c r="B5" s="12"/>
      <c r="C5" s="145" t="s">
        <v>2</v>
      </c>
      <c r="D5" s="1833" t="s">
        <v>3</v>
      </c>
      <c r="E5" s="1834"/>
      <c r="F5" s="1834"/>
      <c r="G5" s="1834"/>
      <c r="H5" s="1835"/>
    </row>
    <row r="6" spans="1:15" ht="134.25" customHeight="1" x14ac:dyDescent="0.4">
      <c r="A6" s="180"/>
      <c r="B6" s="13"/>
      <c r="C6" s="181" t="s">
        <v>4</v>
      </c>
      <c r="D6" s="1818" t="s">
        <v>5</v>
      </c>
      <c r="E6" s="1818"/>
      <c r="F6" s="1818"/>
      <c r="G6" s="1818"/>
      <c r="H6" s="1819"/>
    </row>
    <row r="7" spans="1:15" ht="81" customHeight="1" x14ac:dyDescent="0.4">
      <c r="A7" s="180"/>
      <c r="B7" s="29"/>
      <c r="C7" s="181" t="s">
        <v>6</v>
      </c>
      <c r="D7" s="1818" t="s">
        <v>7</v>
      </c>
      <c r="E7" s="1818"/>
      <c r="F7" s="1818"/>
      <c r="G7" s="1818"/>
      <c r="H7" s="1819"/>
    </row>
    <row r="8" spans="1:15" ht="79.5" customHeight="1" x14ac:dyDescent="0.4">
      <c r="A8" s="180"/>
      <c r="B8" s="29"/>
      <c r="C8" s="181" t="s">
        <v>8</v>
      </c>
      <c r="D8" s="1818" t="s">
        <v>70</v>
      </c>
      <c r="E8" s="1818"/>
      <c r="F8" s="1818"/>
      <c r="G8" s="1818"/>
      <c r="H8" s="1819"/>
    </row>
    <row r="9" spans="1:15" ht="157.5" customHeight="1" x14ac:dyDescent="0.4">
      <c r="A9" s="180"/>
      <c r="B9" s="29"/>
      <c r="C9" s="181" t="s">
        <v>9</v>
      </c>
      <c r="D9" s="1818" t="s">
        <v>56</v>
      </c>
      <c r="E9" s="1818"/>
      <c r="F9" s="1818"/>
      <c r="G9" s="1818"/>
      <c r="H9" s="1819"/>
    </row>
    <row r="10" spans="1:15" ht="88.5" customHeight="1" x14ac:dyDescent="0.4">
      <c r="A10" s="180"/>
      <c r="B10" s="29"/>
      <c r="C10" s="181" t="s">
        <v>10</v>
      </c>
      <c r="D10" s="1818" t="s">
        <v>57</v>
      </c>
      <c r="E10" s="1818"/>
      <c r="F10" s="1818"/>
      <c r="G10" s="1818"/>
      <c r="H10" s="1819"/>
    </row>
    <row r="11" spans="1:15" ht="45" customHeight="1" x14ac:dyDescent="0.4">
      <c r="A11" s="180"/>
      <c r="B11" s="29"/>
      <c r="C11" s="181" t="s">
        <v>11</v>
      </c>
      <c r="D11" s="1818" t="s">
        <v>12</v>
      </c>
      <c r="E11" s="1818"/>
      <c r="F11" s="1818"/>
      <c r="G11" s="1818"/>
      <c r="H11" s="1819"/>
    </row>
    <row r="12" spans="1:15" ht="159" customHeight="1" x14ac:dyDescent="0.4">
      <c r="A12" s="180"/>
      <c r="B12" s="29"/>
      <c r="C12" s="181" t="s">
        <v>13</v>
      </c>
      <c r="D12" s="1818" t="s">
        <v>78</v>
      </c>
      <c r="E12" s="1818"/>
      <c r="F12" s="1818"/>
      <c r="G12" s="1818"/>
      <c r="H12" s="1819"/>
    </row>
    <row r="13" spans="1:15" ht="88.5" customHeight="1" x14ac:dyDescent="0.4">
      <c r="A13" s="180"/>
      <c r="B13" s="29"/>
      <c r="C13" s="182" t="s">
        <v>14</v>
      </c>
      <c r="D13" s="1818" t="s">
        <v>15</v>
      </c>
      <c r="E13" s="1818"/>
      <c r="F13" s="1818"/>
      <c r="G13" s="1818"/>
      <c r="H13" s="1819"/>
    </row>
    <row r="14" spans="1:15" ht="143.25" customHeight="1" x14ac:dyDescent="0.4">
      <c r="A14" s="180"/>
      <c r="B14" s="29"/>
      <c r="C14" s="181" t="s">
        <v>16</v>
      </c>
      <c r="D14" s="1818" t="s">
        <v>380</v>
      </c>
      <c r="E14" s="1818"/>
      <c r="F14" s="1818"/>
      <c r="G14" s="1818"/>
      <c r="H14" s="1819"/>
    </row>
    <row r="15" spans="1:15" ht="194.25" customHeight="1" x14ac:dyDescent="0.4">
      <c r="A15" s="180"/>
      <c r="B15" s="29"/>
      <c r="C15" s="181" t="s">
        <v>17</v>
      </c>
      <c r="D15" s="1820" t="s">
        <v>823</v>
      </c>
      <c r="E15" s="1820"/>
      <c r="F15" s="1820"/>
      <c r="G15" s="1820"/>
      <c r="H15" s="1821"/>
      <c r="J15" s="1"/>
      <c r="K15" s="1"/>
      <c r="L15" s="1"/>
      <c r="M15" s="1"/>
      <c r="N15" s="1"/>
      <c r="O15" s="1"/>
    </row>
    <row r="16" spans="1:15" ht="154.5" customHeight="1" x14ac:dyDescent="0.4">
      <c r="A16" s="180"/>
      <c r="B16" s="29"/>
      <c r="C16" s="181" t="s">
        <v>19</v>
      </c>
      <c r="D16" s="1818" t="s">
        <v>20</v>
      </c>
      <c r="E16" s="1818"/>
      <c r="F16" s="1818"/>
      <c r="G16" s="1818"/>
      <c r="H16" s="1819"/>
    </row>
    <row r="17" spans="1:9" ht="106.5" customHeight="1" x14ac:dyDescent="0.4">
      <c r="A17" s="180"/>
      <c r="B17" s="29"/>
      <c r="C17" s="181" t="s">
        <v>21</v>
      </c>
      <c r="D17" s="1818" t="s">
        <v>22</v>
      </c>
      <c r="E17" s="1818"/>
      <c r="F17" s="1818"/>
      <c r="G17" s="1818"/>
      <c r="H17" s="1819"/>
    </row>
    <row r="18" spans="1:9" ht="86.25" customHeight="1" x14ac:dyDescent="0.4">
      <c r="A18" s="180"/>
      <c r="B18" s="29"/>
      <c r="C18" s="181" t="s">
        <v>23</v>
      </c>
      <c r="D18" s="1818" t="s">
        <v>81</v>
      </c>
      <c r="E18" s="1818"/>
      <c r="F18" s="1818"/>
      <c r="G18" s="1818"/>
      <c r="H18" s="1819"/>
    </row>
    <row r="19" spans="1:9" ht="70.5" customHeight="1" thickBot="1" x14ac:dyDescent="0.45">
      <c r="A19" s="180"/>
      <c r="B19" s="14"/>
      <c r="C19" s="183" t="s">
        <v>24</v>
      </c>
      <c r="D19" s="1804" t="s">
        <v>71</v>
      </c>
      <c r="E19" s="1804"/>
      <c r="F19" s="1804"/>
      <c r="G19" s="1804"/>
      <c r="H19" s="1805"/>
    </row>
    <row r="20" spans="1:9" ht="17.399999999999999" thickBot="1" x14ac:dyDescent="0.45">
      <c r="B20" s="15"/>
      <c r="C20" s="15"/>
      <c r="D20" s="15"/>
      <c r="E20" s="15"/>
      <c r="F20" s="91"/>
      <c r="G20" s="835"/>
      <c r="H20" s="91"/>
    </row>
    <row r="21" spans="1:9" ht="57.6" x14ac:dyDescent="0.4">
      <c r="B21" s="12" t="s">
        <v>25</v>
      </c>
      <c r="C21" s="16" t="s">
        <v>220</v>
      </c>
      <c r="D21" s="16" t="s">
        <v>26</v>
      </c>
      <c r="E21" s="16" t="s">
        <v>27</v>
      </c>
      <c r="F21" s="92" t="s">
        <v>28</v>
      </c>
      <c r="G21" s="836" t="s">
        <v>29</v>
      </c>
      <c r="H21" s="1286" t="s">
        <v>30</v>
      </c>
    </row>
    <row r="22" spans="1:9" ht="19.8" thickBot="1" x14ac:dyDescent="0.45">
      <c r="B22" s="185">
        <v>1</v>
      </c>
      <c r="C22" s="186">
        <v>2</v>
      </c>
      <c r="D22" s="186">
        <v>3</v>
      </c>
      <c r="E22" s="186">
        <v>4</v>
      </c>
      <c r="F22" s="186">
        <v>5</v>
      </c>
      <c r="G22" s="839">
        <v>6</v>
      </c>
      <c r="H22" s="1287">
        <v>7</v>
      </c>
    </row>
    <row r="23" spans="1:9" ht="24.9" customHeight="1" thickBot="1" x14ac:dyDescent="0.5">
      <c r="B23" s="424"/>
      <c r="C23" s="425"/>
      <c r="D23" s="430" t="s">
        <v>31</v>
      </c>
      <c r="E23" s="504"/>
      <c r="F23" s="504"/>
      <c r="G23" s="842"/>
      <c r="H23" s="1288"/>
    </row>
    <row r="24" spans="1:9" ht="27.75" customHeight="1" x14ac:dyDescent="0.45">
      <c r="B24" s="138">
        <v>1</v>
      </c>
      <c r="C24" s="194" t="s">
        <v>61</v>
      </c>
      <c r="D24" s="506" t="s">
        <v>32</v>
      </c>
      <c r="E24" s="37" t="s">
        <v>33</v>
      </c>
      <c r="F24" s="93">
        <v>1</v>
      </c>
      <c r="G24" s="222">
        <v>0</v>
      </c>
      <c r="H24" s="1289">
        <f t="shared" ref="H24:H29" si="0">F24*G24</f>
        <v>0</v>
      </c>
    </row>
    <row r="25" spans="1:9" ht="40.5" customHeight="1" x14ac:dyDescent="0.45">
      <c r="B25" s="27">
        <v>2</v>
      </c>
      <c r="C25" s="181" t="s">
        <v>51</v>
      </c>
      <c r="D25" s="418" t="s">
        <v>34</v>
      </c>
      <c r="E25" s="28" t="s">
        <v>33</v>
      </c>
      <c r="F25" s="94">
        <v>1</v>
      </c>
      <c r="G25" s="222">
        <v>0</v>
      </c>
      <c r="H25" s="1290">
        <f t="shared" si="0"/>
        <v>0</v>
      </c>
    </row>
    <row r="26" spans="1:9" s="276" customFormat="1" ht="30" customHeight="1" x14ac:dyDescent="0.45">
      <c r="A26" s="240"/>
      <c r="B26" s="27">
        <v>3</v>
      </c>
      <c r="C26" s="156" t="s">
        <v>62</v>
      </c>
      <c r="D26" s="418" t="s">
        <v>35</v>
      </c>
      <c r="E26" s="28" t="s">
        <v>33</v>
      </c>
      <c r="F26" s="94">
        <v>1</v>
      </c>
      <c r="G26" s="222">
        <v>0</v>
      </c>
      <c r="H26" s="1290">
        <f t="shared" si="0"/>
        <v>0</v>
      </c>
      <c r="I26" s="241"/>
    </row>
    <row r="27" spans="1:9" ht="42" customHeight="1" x14ac:dyDescent="0.45">
      <c r="B27" s="27">
        <v>4</v>
      </c>
      <c r="C27" s="156" t="s">
        <v>63</v>
      </c>
      <c r="D27" s="418" t="s">
        <v>53</v>
      </c>
      <c r="E27" s="28" t="s">
        <v>33</v>
      </c>
      <c r="F27" s="94">
        <v>1</v>
      </c>
      <c r="G27" s="222">
        <v>0</v>
      </c>
      <c r="H27" s="1290">
        <f t="shared" si="0"/>
        <v>0</v>
      </c>
    </row>
    <row r="28" spans="1:9" ht="63.75" customHeight="1" x14ac:dyDescent="0.45">
      <c r="B28" s="27">
        <v>5</v>
      </c>
      <c r="C28" s="156" t="s">
        <v>64</v>
      </c>
      <c r="D28" s="418" t="s">
        <v>55</v>
      </c>
      <c r="E28" s="28" t="s">
        <v>33</v>
      </c>
      <c r="F28" s="94">
        <v>1</v>
      </c>
      <c r="G28" s="222">
        <v>0</v>
      </c>
      <c r="H28" s="1290">
        <f t="shared" si="0"/>
        <v>0</v>
      </c>
    </row>
    <row r="29" spans="1:9" ht="64.5" customHeight="1" thickBot="1" x14ac:dyDescent="0.5">
      <c r="B29" s="259">
        <v>6</v>
      </c>
      <c r="C29" s="223">
        <v>14</v>
      </c>
      <c r="D29" s="1291" t="s">
        <v>288</v>
      </c>
      <c r="E29" s="261" t="s">
        <v>33</v>
      </c>
      <c r="F29" s="1292">
        <v>1</v>
      </c>
      <c r="G29" s="438">
        <v>0</v>
      </c>
      <c r="H29" s="1293">
        <f t="shared" si="0"/>
        <v>0</v>
      </c>
    </row>
    <row r="30" spans="1:9" ht="24.9" customHeight="1" thickBot="1" x14ac:dyDescent="0.45">
      <c r="B30" s="1294"/>
      <c r="C30" s="1295"/>
      <c r="D30" s="1295"/>
      <c r="E30" s="1815" t="s">
        <v>382</v>
      </c>
      <c r="F30" s="1815"/>
      <c r="G30" s="1916"/>
      <c r="H30" s="1296">
        <f>SUM(H24:H29)</f>
        <v>0</v>
      </c>
    </row>
    <row r="31" spans="1:9" ht="24.9" customHeight="1" thickBot="1" x14ac:dyDescent="0.45">
      <c r="B31" s="49"/>
      <c r="C31" s="201"/>
      <c r="D31" s="201"/>
      <c r="E31" s="775"/>
      <c r="F31" s="775"/>
      <c r="G31" s="775"/>
      <c r="H31" s="1297"/>
    </row>
    <row r="32" spans="1:9" s="6" customFormat="1" ht="30" customHeight="1" thickBot="1" x14ac:dyDescent="0.5">
      <c r="A32" s="876"/>
      <c r="B32" s="1825" t="s">
        <v>834</v>
      </c>
      <c r="C32" s="1826"/>
      <c r="D32" s="1826"/>
      <c r="E32" s="1826"/>
      <c r="F32" s="1826"/>
      <c r="G32" s="1826"/>
      <c r="H32" s="1899"/>
      <c r="I32" s="830"/>
    </row>
    <row r="33" spans="1:8" s="2" customFormat="1" ht="24.9" customHeight="1" thickBot="1" x14ac:dyDescent="0.5">
      <c r="B33" s="424"/>
      <c r="C33" s="425"/>
      <c r="D33" s="430" t="s">
        <v>36</v>
      </c>
      <c r="E33" s="504"/>
      <c r="F33" s="504"/>
      <c r="G33" s="1288"/>
      <c r="H33" s="1288"/>
    </row>
    <row r="34" spans="1:8" s="2" customFormat="1" ht="27.75" customHeight="1" x14ac:dyDescent="0.45">
      <c r="B34" s="138">
        <v>7</v>
      </c>
      <c r="C34" s="194" t="s">
        <v>65</v>
      </c>
      <c r="D34" s="202" t="s">
        <v>488</v>
      </c>
      <c r="E34" s="122" t="s">
        <v>38</v>
      </c>
      <c r="F34" s="428">
        <v>115.18</v>
      </c>
      <c r="G34" s="197">
        <v>0</v>
      </c>
      <c r="H34" s="18">
        <f>F34*G34</f>
        <v>0</v>
      </c>
    </row>
    <row r="35" spans="1:8" s="2" customFormat="1" ht="57.6" x14ac:dyDescent="0.45">
      <c r="B35" s="27">
        <v>8</v>
      </c>
      <c r="C35" s="156" t="s">
        <v>489</v>
      </c>
      <c r="D35" s="4" t="s">
        <v>490</v>
      </c>
      <c r="E35" s="37" t="s">
        <v>39</v>
      </c>
      <c r="F35" s="158">
        <v>1020</v>
      </c>
      <c r="G35" s="222">
        <v>0</v>
      </c>
      <c r="H35" s="20">
        <f t="shared" ref="H35:H36" si="1">F35*G35</f>
        <v>0</v>
      </c>
    </row>
    <row r="36" spans="1:8" s="2" customFormat="1" ht="49.5" customHeight="1" thickBot="1" x14ac:dyDescent="0.5">
      <c r="B36" s="547">
        <v>9</v>
      </c>
      <c r="C36" s="548" t="s">
        <v>88</v>
      </c>
      <c r="D36" s="403" t="s">
        <v>491</v>
      </c>
      <c r="E36" s="47" t="s">
        <v>38</v>
      </c>
      <c r="F36" s="206">
        <v>22</v>
      </c>
      <c r="G36" s="898">
        <v>0</v>
      </c>
      <c r="H36" s="48">
        <f t="shared" si="1"/>
        <v>0</v>
      </c>
    </row>
    <row r="37" spans="1:8" s="2" customFormat="1" ht="24.9" customHeight="1" thickBot="1" x14ac:dyDescent="0.5">
      <c r="B37" s="2023" t="s">
        <v>385</v>
      </c>
      <c r="C37" s="2021"/>
      <c r="D37" s="2021"/>
      <c r="E37" s="2021"/>
      <c r="F37" s="2021"/>
      <c r="G37" s="2022"/>
      <c r="H37" s="1289">
        <f>SUM(H34:H36)</f>
        <v>0</v>
      </c>
    </row>
    <row r="38" spans="1:8" s="2" customFormat="1" ht="24.9" customHeight="1" thickBot="1" x14ac:dyDescent="0.5">
      <c r="B38" s="424"/>
      <c r="C38" s="425"/>
      <c r="D38" s="426" t="s">
        <v>89</v>
      </c>
      <c r="E38" s="891"/>
      <c r="F38" s="192"/>
      <c r="G38" s="1298"/>
      <c r="H38" s="1298"/>
    </row>
    <row r="39" spans="1:8" s="7" customFormat="1" ht="77.400000000000006" customHeight="1" x14ac:dyDescent="0.45">
      <c r="B39" s="138">
        <v>10</v>
      </c>
      <c r="C39" s="194" t="s">
        <v>66</v>
      </c>
      <c r="D39" s="397" t="s">
        <v>492</v>
      </c>
      <c r="E39" s="398" t="s">
        <v>40</v>
      </c>
      <c r="F39" s="428">
        <v>1378.9</v>
      </c>
      <c r="G39" s="197">
        <v>0</v>
      </c>
      <c r="H39" s="18">
        <f>F39*G39</f>
        <v>0</v>
      </c>
    </row>
    <row r="40" spans="1:8" s="7" customFormat="1" ht="21.75" customHeight="1" x14ac:dyDescent="0.45">
      <c r="B40" s="27">
        <f>B39+1</f>
        <v>11</v>
      </c>
      <c r="C40" s="156" t="s">
        <v>163</v>
      </c>
      <c r="D40" s="399" t="s">
        <v>164</v>
      </c>
      <c r="E40" s="400" t="s">
        <v>39</v>
      </c>
      <c r="F40" s="158">
        <v>120</v>
      </c>
      <c r="G40" s="157">
        <v>0</v>
      </c>
      <c r="H40" s="20">
        <f t="shared" ref="H40:H44" si="2">F40*G40</f>
        <v>0</v>
      </c>
    </row>
    <row r="41" spans="1:8" s="2" customFormat="1" ht="76.8" x14ac:dyDescent="0.45">
      <c r="B41" s="27">
        <f t="shared" ref="B41:B44" si="3">B40+1</f>
        <v>12</v>
      </c>
      <c r="C41" s="156" t="s">
        <v>120</v>
      </c>
      <c r="D41" s="399" t="s">
        <v>493</v>
      </c>
      <c r="E41" s="400" t="s">
        <v>40</v>
      </c>
      <c r="F41" s="158">
        <v>235.55</v>
      </c>
      <c r="G41" s="157">
        <v>0</v>
      </c>
      <c r="H41" s="20">
        <f t="shared" si="2"/>
        <v>0</v>
      </c>
    </row>
    <row r="42" spans="1:8" s="2" customFormat="1" ht="19.2" x14ac:dyDescent="0.45">
      <c r="B42" s="27">
        <f t="shared" si="3"/>
        <v>13</v>
      </c>
      <c r="C42" s="156" t="s">
        <v>67</v>
      </c>
      <c r="D42" s="399" t="s">
        <v>449</v>
      </c>
      <c r="E42" s="400" t="s">
        <v>39</v>
      </c>
      <c r="F42" s="158">
        <v>1020</v>
      </c>
      <c r="G42" s="157">
        <v>0</v>
      </c>
      <c r="H42" s="20">
        <f t="shared" si="2"/>
        <v>0</v>
      </c>
    </row>
    <row r="43" spans="1:8" s="1" customFormat="1" ht="19.2" x14ac:dyDescent="0.45">
      <c r="A43" s="153"/>
      <c r="B43" s="27">
        <f t="shared" si="3"/>
        <v>14</v>
      </c>
      <c r="C43" s="156" t="s">
        <v>494</v>
      </c>
      <c r="D43" s="399" t="s">
        <v>495</v>
      </c>
      <c r="E43" s="400" t="s">
        <v>39</v>
      </c>
      <c r="F43" s="158">
        <v>550</v>
      </c>
      <c r="G43" s="157">
        <v>0</v>
      </c>
      <c r="H43" s="20">
        <f t="shared" si="2"/>
        <v>0</v>
      </c>
    </row>
    <row r="44" spans="1:8" s="1" customFormat="1" ht="71.25" customHeight="1" thickBot="1" x14ac:dyDescent="0.5">
      <c r="A44" s="153"/>
      <c r="B44" s="45">
        <f t="shared" si="3"/>
        <v>15</v>
      </c>
      <c r="C44" s="205" t="s">
        <v>496</v>
      </c>
      <c r="D44" s="403" t="s">
        <v>497</v>
      </c>
      <c r="E44" s="404" t="s">
        <v>40</v>
      </c>
      <c r="F44" s="206">
        <v>1314.86</v>
      </c>
      <c r="G44" s="200">
        <v>0</v>
      </c>
      <c r="H44" s="48">
        <f t="shared" si="2"/>
        <v>0</v>
      </c>
    </row>
    <row r="45" spans="1:8" s="2" customFormat="1" ht="24.9" customHeight="1" thickBot="1" x14ac:dyDescent="0.5">
      <c r="B45" s="2023" t="s">
        <v>387</v>
      </c>
      <c r="C45" s="2021"/>
      <c r="D45" s="2021"/>
      <c r="E45" s="2021"/>
      <c r="F45" s="2021"/>
      <c r="G45" s="2022"/>
      <c r="H45" s="1289">
        <f>SUM(H39:H44)</f>
        <v>0</v>
      </c>
    </row>
    <row r="46" spans="1:8" s="2" customFormat="1" ht="24.9" customHeight="1" thickBot="1" x14ac:dyDescent="0.5">
      <c r="B46" s="424"/>
      <c r="C46" s="425"/>
      <c r="D46" s="426" t="s">
        <v>44</v>
      </c>
      <c r="E46" s="192"/>
      <c r="F46" s="192"/>
      <c r="G46" s="1298"/>
      <c r="H46" s="1298"/>
    </row>
    <row r="47" spans="1:8" s="2" customFormat="1" ht="63.75" customHeight="1" x14ac:dyDescent="0.45">
      <c r="B47" s="138">
        <v>16</v>
      </c>
      <c r="C47" s="194" t="s">
        <v>68</v>
      </c>
      <c r="D47" s="202" t="s">
        <v>498</v>
      </c>
      <c r="E47" s="122" t="s">
        <v>40</v>
      </c>
      <c r="F47" s="428">
        <v>285.89999999999998</v>
      </c>
      <c r="G47" s="197">
        <v>0</v>
      </c>
      <c r="H47" s="18">
        <f>F47*G47</f>
        <v>0</v>
      </c>
    </row>
    <row r="48" spans="1:8" s="2" customFormat="1" ht="42.75" customHeight="1" x14ac:dyDescent="0.45">
      <c r="B48" s="27">
        <f>B47+1</f>
        <v>17</v>
      </c>
      <c r="C48" s="156" t="s">
        <v>147</v>
      </c>
      <c r="D48" s="4" t="s">
        <v>499</v>
      </c>
      <c r="E48" s="28" t="s">
        <v>39</v>
      </c>
      <c r="F48" s="158">
        <v>735</v>
      </c>
      <c r="G48" s="157">
        <v>0</v>
      </c>
      <c r="H48" s="20">
        <f t="shared" ref="H48:H52" si="4">F48*G48</f>
        <v>0</v>
      </c>
    </row>
    <row r="49" spans="1:8" s="2" customFormat="1" ht="38.4" x14ac:dyDescent="0.45">
      <c r="B49" s="27">
        <f t="shared" ref="B49:B52" si="5">B48+1</f>
        <v>18</v>
      </c>
      <c r="C49" s="156" t="s">
        <v>82</v>
      </c>
      <c r="D49" s="4" t="s">
        <v>421</v>
      </c>
      <c r="E49" s="28" t="s">
        <v>38</v>
      </c>
      <c r="F49" s="158">
        <v>185</v>
      </c>
      <c r="G49" s="157">
        <v>0</v>
      </c>
      <c r="H49" s="20">
        <f t="shared" si="4"/>
        <v>0</v>
      </c>
    </row>
    <row r="50" spans="1:8" s="2" customFormat="1" ht="38.4" x14ac:dyDescent="0.45">
      <c r="B50" s="27">
        <f t="shared" si="5"/>
        <v>19</v>
      </c>
      <c r="C50" s="156" t="s">
        <v>82</v>
      </c>
      <c r="D50" s="4" t="s">
        <v>500</v>
      </c>
      <c r="E50" s="28" t="s">
        <v>38</v>
      </c>
      <c r="F50" s="158">
        <v>180</v>
      </c>
      <c r="G50" s="157">
        <v>0</v>
      </c>
      <c r="H50" s="20">
        <f t="shared" si="4"/>
        <v>0</v>
      </c>
    </row>
    <row r="51" spans="1:8" s="1" customFormat="1" ht="49.2" customHeight="1" x14ac:dyDescent="0.45">
      <c r="A51" s="180"/>
      <c r="B51" s="27">
        <f t="shared" si="5"/>
        <v>20</v>
      </c>
      <c r="C51" s="156" t="s">
        <v>79</v>
      </c>
      <c r="D51" s="4" t="s">
        <v>501</v>
      </c>
      <c r="E51" s="28" t="s">
        <v>39</v>
      </c>
      <c r="F51" s="158">
        <v>270</v>
      </c>
      <c r="G51" s="157">
        <v>0</v>
      </c>
      <c r="H51" s="20">
        <f t="shared" si="4"/>
        <v>0</v>
      </c>
    </row>
    <row r="52" spans="1:8" s="2" customFormat="1" ht="45.75" customHeight="1" thickBot="1" x14ac:dyDescent="0.5">
      <c r="B52" s="45">
        <f t="shared" si="5"/>
        <v>21</v>
      </c>
      <c r="C52" s="205" t="s">
        <v>108</v>
      </c>
      <c r="D52" s="90" t="s">
        <v>502</v>
      </c>
      <c r="E52" s="47" t="s">
        <v>40</v>
      </c>
      <c r="F52" s="206">
        <v>13.5</v>
      </c>
      <c r="G52" s="200">
        <v>0</v>
      </c>
      <c r="H52" s="48">
        <f t="shared" si="4"/>
        <v>0</v>
      </c>
    </row>
    <row r="53" spans="1:8" s="2" customFormat="1" ht="24.9" customHeight="1" thickBot="1" x14ac:dyDescent="0.5">
      <c r="B53" s="1947" t="s">
        <v>395</v>
      </c>
      <c r="C53" s="1948"/>
      <c r="D53" s="1948"/>
      <c r="E53" s="1948"/>
      <c r="F53" s="1948"/>
      <c r="G53" s="1948"/>
      <c r="H53" s="1289">
        <f>SUM(H47:H52)</f>
        <v>0</v>
      </c>
    </row>
    <row r="54" spans="1:8" s="2" customFormat="1" ht="24.9" customHeight="1" thickBot="1" x14ac:dyDescent="0.5">
      <c r="B54" s="424"/>
      <c r="C54" s="425"/>
      <c r="D54" s="430" t="s">
        <v>177</v>
      </c>
      <c r="E54" s="504"/>
      <c r="F54" s="504"/>
      <c r="G54" s="1288"/>
      <c r="H54" s="1288"/>
    </row>
    <row r="55" spans="1:8" s="2" customFormat="1" ht="38.4" x14ac:dyDescent="0.45">
      <c r="B55" s="138">
        <v>22</v>
      </c>
      <c r="C55" s="895"/>
      <c r="D55" s="202" t="s">
        <v>503</v>
      </c>
      <c r="E55" s="122" t="s">
        <v>40</v>
      </c>
      <c r="F55" s="428">
        <v>4.6100000000000003</v>
      </c>
      <c r="G55" s="197">
        <v>0</v>
      </c>
      <c r="H55" s="18">
        <f>F55*G55</f>
        <v>0</v>
      </c>
    </row>
    <row r="56" spans="1:8" s="2" customFormat="1" ht="47.25" customHeight="1" x14ac:dyDescent="0.45">
      <c r="B56" s="27">
        <f>B55+1</f>
        <v>23</v>
      </c>
      <c r="C56" s="804"/>
      <c r="D56" s="4" t="s">
        <v>504</v>
      </c>
      <c r="E56" s="28" t="s">
        <v>38</v>
      </c>
      <c r="F56" s="158">
        <v>115.18</v>
      </c>
      <c r="G56" s="157">
        <v>0</v>
      </c>
      <c r="H56" s="20">
        <f t="shared" ref="H56:H58" si="6">F56*G56</f>
        <v>0</v>
      </c>
    </row>
    <row r="57" spans="1:8" s="2" customFormat="1" ht="38.4" x14ac:dyDescent="0.45">
      <c r="B57" s="27">
        <v>25</v>
      </c>
      <c r="C57" s="804"/>
      <c r="D57" s="4" t="s">
        <v>505</v>
      </c>
      <c r="E57" s="28" t="s">
        <v>40</v>
      </c>
      <c r="F57" s="158">
        <v>3.46</v>
      </c>
      <c r="G57" s="157">
        <v>0</v>
      </c>
      <c r="H57" s="20">
        <f t="shared" si="6"/>
        <v>0</v>
      </c>
    </row>
    <row r="58" spans="1:8" s="2" customFormat="1" ht="37.5" customHeight="1" thickBot="1" x14ac:dyDescent="0.5">
      <c r="B58" s="45">
        <v>26</v>
      </c>
      <c r="C58" s="1299"/>
      <c r="D58" s="90" t="s">
        <v>506</v>
      </c>
      <c r="E58" s="47" t="s">
        <v>40</v>
      </c>
      <c r="F58" s="206">
        <v>28.37</v>
      </c>
      <c r="G58" s="200">
        <v>0</v>
      </c>
      <c r="H58" s="48">
        <f t="shared" si="6"/>
        <v>0</v>
      </c>
    </row>
    <row r="59" spans="1:8" s="2" customFormat="1" ht="24.9" customHeight="1" thickBot="1" x14ac:dyDescent="0.5">
      <c r="B59" s="2023" t="s">
        <v>434</v>
      </c>
      <c r="C59" s="2021"/>
      <c r="D59" s="2021"/>
      <c r="E59" s="2021"/>
      <c r="F59" s="2021"/>
      <c r="G59" s="2022"/>
      <c r="H59" s="1300">
        <f>SUM(H55:H58)</f>
        <v>0</v>
      </c>
    </row>
    <row r="60" spans="1:8" s="1" customFormat="1" ht="19.8" thickBot="1" x14ac:dyDescent="0.45">
      <c r="A60" s="153"/>
      <c r="B60" s="21"/>
      <c r="C60" s="21"/>
      <c r="D60" s="22"/>
      <c r="E60" s="227"/>
      <c r="F60" s="96"/>
      <c r="G60" s="1301"/>
      <c r="H60" s="1302"/>
    </row>
    <row r="61" spans="1:8" s="1" customFormat="1" ht="36.75" customHeight="1" x14ac:dyDescent="0.4">
      <c r="A61" s="1303"/>
      <c r="B61" s="1304"/>
      <c r="C61" s="1305"/>
      <c r="D61" s="2015" t="s">
        <v>835</v>
      </c>
      <c r="E61" s="2016"/>
      <c r="F61" s="2016"/>
      <c r="G61" s="2017"/>
      <c r="H61" s="1306"/>
    </row>
    <row r="62" spans="1:8" s="1" customFormat="1" ht="19.2" x14ac:dyDescent="0.45">
      <c r="A62" s="1303"/>
      <c r="B62" s="1307"/>
      <c r="C62" s="392"/>
      <c r="D62" s="1308" t="s">
        <v>47</v>
      </c>
      <c r="E62" s="1308"/>
      <c r="F62" s="1309"/>
      <c r="G62" s="1310"/>
      <c r="H62" s="20">
        <f>H37</f>
        <v>0</v>
      </c>
    </row>
    <row r="63" spans="1:8" s="1" customFormat="1" ht="19.2" x14ac:dyDescent="0.45">
      <c r="A63" s="1303"/>
      <c r="B63" s="1311"/>
      <c r="C63" s="1312"/>
      <c r="D63" s="1308" t="s">
        <v>48</v>
      </c>
      <c r="E63" s="1313"/>
      <c r="F63" s="1309"/>
      <c r="G63" s="1310"/>
      <c r="H63" s="20">
        <f>H45</f>
        <v>0</v>
      </c>
    </row>
    <row r="64" spans="1:8" s="1" customFormat="1" ht="19.2" x14ac:dyDescent="0.45">
      <c r="A64" s="552"/>
      <c r="B64" s="1314"/>
      <c r="C64" s="399"/>
      <c r="D64" s="1313" t="s">
        <v>181</v>
      </c>
      <c r="E64" s="1313"/>
      <c r="F64" s="1315"/>
      <c r="G64" s="1315"/>
      <c r="H64" s="20">
        <f>H53</f>
        <v>0</v>
      </c>
    </row>
    <row r="65" spans="1:9" s="1" customFormat="1" ht="19.8" thickBot="1" x14ac:dyDescent="0.5">
      <c r="A65" s="552"/>
      <c r="B65" s="1314"/>
      <c r="C65" s="399"/>
      <c r="D65" s="1313" t="s">
        <v>112</v>
      </c>
      <c r="E65" s="1313"/>
      <c r="F65" s="1315"/>
      <c r="G65" s="1315"/>
      <c r="H65" s="39">
        <f>H59</f>
        <v>0</v>
      </c>
    </row>
    <row r="66" spans="1:9" s="1" customFormat="1" ht="35.25" customHeight="1" thickBot="1" x14ac:dyDescent="0.5">
      <c r="A66" s="552"/>
      <c r="B66" s="2018" t="s">
        <v>836</v>
      </c>
      <c r="C66" s="2019"/>
      <c r="D66" s="2019"/>
      <c r="E66" s="2019"/>
      <c r="F66" s="2019"/>
      <c r="G66" s="2020"/>
      <c r="H66" s="1300">
        <f>SUM(H62:H65)</f>
        <v>0</v>
      </c>
      <c r="I66" s="827"/>
    </row>
    <row r="67" spans="1:9" s="1" customFormat="1" ht="35.25" customHeight="1" thickBot="1" x14ac:dyDescent="0.45">
      <c r="A67" s="153"/>
      <c r="B67" s="1316"/>
      <c r="C67" s="1316"/>
      <c r="D67" s="1316"/>
      <c r="E67" s="1316"/>
      <c r="F67" s="1316"/>
      <c r="G67" s="1316"/>
      <c r="H67" s="1317"/>
      <c r="I67" s="827"/>
    </row>
    <row r="68" spans="1:9" s="2" customFormat="1" ht="24.9" customHeight="1" thickBot="1" x14ac:dyDescent="0.35">
      <c r="B68" s="1825" t="s">
        <v>837</v>
      </c>
      <c r="C68" s="1826"/>
      <c r="D68" s="1826"/>
      <c r="E68" s="1826"/>
      <c r="F68" s="1826"/>
      <c r="G68" s="1826"/>
      <c r="H68" s="1899"/>
    </row>
    <row r="69" spans="1:9" s="2" customFormat="1" ht="24.9" customHeight="1" thickBot="1" x14ac:dyDescent="0.5">
      <c r="B69" s="424"/>
      <c r="C69" s="425"/>
      <c r="D69" s="430" t="s">
        <v>36</v>
      </c>
      <c r="E69" s="504"/>
      <c r="F69" s="504"/>
      <c r="G69" s="1288"/>
      <c r="H69" s="1288"/>
    </row>
    <row r="70" spans="1:9" s="2" customFormat="1" ht="27.75" customHeight="1" x14ac:dyDescent="0.45">
      <c r="B70" s="138">
        <v>1</v>
      </c>
      <c r="C70" s="194" t="s">
        <v>65</v>
      </c>
      <c r="D70" s="202" t="s">
        <v>488</v>
      </c>
      <c r="E70" s="122" t="s">
        <v>38</v>
      </c>
      <c r="F70" s="428">
        <v>122.6</v>
      </c>
      <c r="G70" s="197">
        <v>0</v>
      </c>
      <c r="H70" s="18">
        <f>F70*G70</f>
        <v>0</v>
      </c>
    </row>
    <row r="71" spans="1:9" s="2" customFormat="1" ht="58.2" thickBot="1" x14ac:dyDescent="0.5">
      <c r="B71" s="45">
        <v>2</v>
      </c>
      <c r="C71" s="205" t="s">
        <v>489</v>
      </c>
      <c r="D71" s="90" t="s">
        <v>490</v>
      </c>
      <c r="E71" s="880" t="s">
        <v>39</v>
      </c>
      <c r="F71" s="206">
        <v>1100</v>
      </c>
      <c r="G71" s="200">
        <v>0</v>
      </c>
      <c r="H71" s="48">
        <f t="shared" ref="H71" si="7">F71*G71</f>
        <v>0</v>
      </c>
    </row>
    <row r="72" spans="1:9" s="2" customFormat="1" ht="24.9" customHeight="1" thickBot="1" x14ac:dyDescent="0.5">
      <c r="B72" s="2023" t="s">
        <v>385</v>
      </c>
      <c r="C72" s="2021"/>
      <c r="D72" s="2021"/>
      <c r="E72" s="2021"/>
      <c r="F72" s="2021"/>
      <c r="G72" s="2022"/>
      <c r="H72" s="1318">
        <f>SUM(H70:H71)</f>
        <v>0</v>
      </c>
    </row>
    <row r="73" spans="1:9" s="2" customFormat="1" ht="24.9" customHeight="1" thickBot="1" x14ac:dyDescent="0.5">
      <c r="B73" s="424"/>
      <c r="C73" s="425"/>
      <c r="D73" s="426" t="s">
        <v>89</v>
      </c>
      <c r="E73" s="891"/>
      <c r="F73" s="192"/>
      <c r="G73" s="1298"/>
      <c r="H73" s="1298"/>
    </row>
    <row r="74" spans="1:9" s="7" customFormat="1" ht="77.400000000000006" customHeight="1" x14ac:dyDescent="0.45">
      <c r="B74" s="138">
        <v>3</v>
      </c>
      <c r="C74" s="194" t="s">
        <v>66</v>
      </c>
      <c r="D74" s="397" t="s">
        <v>492</v>
      </c>
      <c r="E74" s="398" t="s">
        <v>40</v>
      </c>
      <c r="F74" s="428">
        <v>216.99</v>
      </c>
      <c r="G74" s="197">
        <v>0</v>
      </c>
      <c r="H74" s="18">
        <f>F74*G74</f>
        <v>0</v>
      </c>
    </row>
    <row r="75" spans="1:9" s="128" customFormat="1" ht="21.75" customHeight="1" x14ac:dyDescent="0.45">
      <c r="B75" s="27">
        <f>B74+1</f>
        <v>4</v>
      </c>
      <c r="C75" s="156" t="s">
        <v>163</v>
      </c>
      <c r="D75" s="4" t="s">
        <v>164</v>
      </c>
      <c r="E75" s="28" t="s">
        <v>39</v>
      </c>
      <c r="F75" s="158">
        <v>1200</v>
      </c>
      <c r="G75" s="157">
        <v>0</v>
      </c>
      <c r="H75" s="20">
        <f t="shared" ref="H75:H79" si="8">F75*G75</f>
        <v>0</v>
      </c>
    </row>
    <row r="76" spans="1:9" s="2" customFormat="1" ht="76.8" x14ac:dyDescent="0.45">
      <c r="B76" s="27">
        <f t="shared" ref="B76:B79" si="9">B75+1</f>
        <v>5</v>
      </c>
      <c r="C76" s="156" t="s">
        <v>120</v>
      </c>
      <c r="D76" s="399" t="s">
        <v>493</v>
      </c>
      <c r="E76" s="400" t="s">
        <v>40</v>
      </c>
      <c r="F76" s="158">
        <v>533.51</v>
      </c>
      <c r="G76" s="157">
        <v>0</v>
      </c>
      <c r="H76" s="20">
        <f t="shared" si="8"/>
        <v>0</v>
      </c>
    </row>
    <row r="77" spans="1:9" s="2" customFormat="1" ht="19.2" x14ac:dyDescent="0.45">
      <c r="B77" s="27">
        <f t="shared" si="9"/>
        <v>6</v>
      </c>
      <c r="C77" s="156" t="s">
        <v>67</v>
      </c>
      <c r="D77" s="399" t="s">
        <v>449</v>
      </c>
      <c r="E77" s="400" t="s">
        <v>39</v>
      </c>
      <c r="F77" s="158">
        <v>1100</v>
      </c>
      <c r="G77" s="157">
        <v>0</v>
      </c>
      <c r="H77" s="20">
        <f t="shared" si="8"/>
        <v>0</v>
      </c>
    </row>
    <row r="78" spans="1:9" s="241" customFormat="1" ht="19.2" x14ac:dyDescent="0.45">
      <c r="A78" s="240"/>
      <c r="B78" s="27">
        <f t="shared" si="9"/>
        <v>7</v>
      </c>
      <c r="C78" s="156" t="s">
        <v>494</v>
      </c>
      <c r="D78" s="4" t="s">
        <v>495</v>
      </c>
      <c r="E78" s="28" t="s">
        <v>39</v>
      </c>
      <c r="F78" s="158">
        <v>600</v>
      </c>
      <c r="G78" s="157">
        <v>0</v>
      </c>
      <c r="H78" s="20">
        <f t="shared" si="8"/>
        <v>0</v>
      </c>
    </row>
    <row r="79" spans="1:9" s="1" customFormat="1" ht="71.25" customHeight="1" thickBot="1" x14ac:dyDescent="0.5">
      <c r="A79" s="153"/>
      <c r="B79" s="45">
        <f t="shared" si="9"/>
        <v>8</v>
      </c>
      <c r="C79" s="205" t="s">
        <v>496</v>
      </c>
      <c r="D79" s="403" t="s">
        <v>497</v>
      </c>
      <c r="E79" s="404" t="s">
        <v>40</v>
      </c>
      <c r="F79" s="206">
        <v>100</v>
      </c>
      <c r="G79" s="200">
        <v>0</v>
      </c>
      <c r="H79" s="48">
        <f t="shared" si="8"/>
        <v>0</v>
      </c>
    </row>
    <row r="80" spans="1:9" s="2" customFormat="1" ht="24.9" customHeight="1" thickBot="1" x14ac:dyDescent="0.5">
      <c r="B80" s="2023" t="s">
        <v>387</v>
      </c>
      <c r="C80" s="2021"/>
      <c r="D80" s="2021"/>
      <c r="E80" s="2021"/>
      <c r="F80" s="2021"/>
      <c r="G80" s="2022"/>
      <c r="H80" s="36">
        <f>SUM(H74:H79)</f>
        <v>0</v>
      </c>
    </row>
    <row r="81" spans="1:8" s="2" customFormat="1" ht="24.9" customHeight="1" thickBot="1" x14ac:dyDescent="0.5">
      <c r="B81" s="424"/>
      <c r="C81" s="425"/>
      <c r="D81" s="426" t="s">
        <v>44</v>
      </c>
      <c r="E81" s="192"/>
      <c r="F81" s="192"/>
      <c r="G81" s="1298"/>
      <c r="H81" s="1298"/>
    </row>
    <row r="82" spans="1:8" s="2" customFormat="1" ht="63.75" customHeight="1" x14ac:dyDescent="0.45">
      <c r="B82" s="138">
        <v>9</v>
      </c>
      <c r="C82" s="194" t="s">
        <v>68</v>
      </c>
      <c r="D82" s="202" t="s">
        <v>498</v>
      </c>
      <c r="E82" s="122" t="s">
        <v>40</v>
      </c>
      <c r="F82" s="428">
        <v>308.58</v>
      </c>
      <c r="G82" s="197">
        <v>0</v>
      </c>
      <c r="H82" s="18">
        <f>F82*G82</f>
        <v>0</v>
      </c>
    </row>
    <row r="83" spans="1:8" s="2" customFormat="1" ht="42.75" customHeight="1" x14ac:dyDescent="0.45">
      <c r="B83" s="27">
        <f>B82+1</f>
        <v>10</v>
      </c>
      <c r="C83" s="156" t="s">
        <v>147</v>
      </c>
      <c r="D83" s="4" t="s">
        <v>499</v>
      </c>
      <c r="E83" s="28" t="s">
        <v>39</v>
      </c>
      <c r="F83" s="158">
        <v>780</v>
      </c>
      <c r="G83" s="157">
        <v>0</v>
      </c>
      <c r="H83" s="20">
        <f t="shared" ref="H83:H87" si="10">F83*G83</f>
        <v>0</v>
      </c>
    </row>
    <row r="84" spans="1:8" s="2" customFormat="1" ht="38.4" x14ac:dyDescent="0.45">
      <c r="B84" s="27">
        <f t="shared" ref="B84:B87" si="11">B83+1</f>
        <v>11</v>
      </c>
      <c r="C84" s="156" t="s">
        <v>82</v>
      </c>
      <c r="D84" s="4" t="s">
        <v>421</v>
      </c>
      <c r="E84" s="28" t="s">
        <v>38</v>
      </c>
      <c r="F84" s="158">
        <v>215</v>
      </c>
      <c r="G84" s="157">
        <v>0</v>
      </c>
      <c r="H84" s="20">
        <f t="shared" si="10"/>
        <v>0</v>
      </c>
    </row>
    <row r="85" spans="1:8" s="2" customFormat="1" ht="38.4" x14ac:dyDescent="0.45">
      <c r="B85" s="27">
        <f t="shared" si="11"/>
        <v>12</v>
      </c>
      <c r="C85" s="156" t="s">
        <v>82</v>
      </c>
      <c r="D85" s="4" t="s">
        <v>500</v>
      </c>
      <c r="E85" s="28" t="s">
        <v>38</v>
      </c>
      <c r="F85" s="158">
        <v>215</v>
      </c>
      <c r="G85" s="157">
        <v>0</v>
      </c>
      <c r="H85" s="20">
        <f t="shared" si="10"/>
        <v>0</v>
      </c>
    </row>
    <row r="86" spans="1:8" s="1" customFormat="1" ht="49.2" customHeight="1" x14ac:dyDescent="0.45">
      <c r="A86" s="180"/>
      <c r="B86" s="27">
        <f t="shared" si="11"/>
        <v>13</v>
      </c>
      <c r="C86" s="156" t="s">
        <v>79</v>
      </c>
      <c r="D86" s="4" t="s">
        <v>501</v>
      </c>
      <c r="E86" s="28" t="s">
        <v>39</v>
      </c>
      <c r="F86" s="158">
        <v>310</v>
      </c>
      <c r="G86" s="157">
        <v>0</v>
      </c>
      <c r="H86" s="20">
        <f t="shared" si="10"/>
        <v>0</v>
      </c>
    </row>
    <row r="87" spans="1:8" s="2" customFormat="1" ht="45.75" customHeight="1" thickBot="1" x14ac:dyDescent="0.5">
      <c r="B87" s="45">
        <f t="shared" si="11"/>
        <v>14</v>
      </c>
      <c r="C87" s="205" t="s">
        <v>108</v>
      </c>
      <c r="D87" s="90" t="s">
        <v>502</v>
      </c>
      <c r="E87" s="47" t="s">
        <v>40</v>
      </c>
      <c r="F87" s="206">
        <v>15.5</v>
      </c>
      <c r="G87" s="200">
        <v>0</v>
      </c>
      <c r="H87" s="48">
        <f t="shared" si="10"/>
        <v>0</v>
      </c>
    </row>
    <row r="88" spans="1:8" s="2" customFormat="1" ht="24.9" customHeight="1" thickBot="1" x14ac:dyDescent="0.5">
      <c r="B88" s="1947" t="s">
        <v>395</v>
      </c>
      <c r="C88" s="1948"/>
      <c r="D88" s="1948"/>
      <c r="E88" s="1948"/>
      <c r="F88" s="1948"/>
      <c r="G88" s="1948"/>
      <c r="H88" s="1318">
        <f>SUM(H82:H87)</f>
        <v>0</v>
      </c>
    </row>
    <row r="89" spans="1:8" s="2" customFormat="1" ht="24.9" customHeight="1" thickBot="1" x14ac:dyDescent="0.5">
      <c r="B89" s="424"/>
      <c r="C89" s="425"/>
      <c r="D89" s="426" t="s">
        <v>177</v>
      </c>
      <c r="E89" s="192"/>
      <c r="F89" s="192"/>
      <c r="G89" s="1298"/>
      <c r="H89" s="1298"/>
    </row>
    <row r="90" spans="1:8" s="2" customFormat="1" ht="57" customHeight="1" x14ac:dyDescent="0.45">
      <c r="B90" s="138">
        <v>15</v>
      </c>
      <c r="C90" s="895"/>
      <c r="D90" s="202" t="s">
        <v>503</v>
      </c>
      <c r="E90" s="122" t="s">
        <v>40</v>
      </c>
      <c r="F90" s="428">
        <v>4.9000000000000004</v>
      </c>
      <c r="G90" s="197">
        <v>0</v>
      </c>
      <c r="H90" s="18">
        <f>F90*G90</f>
        <v>0</v>
      </c>
    </row>
    <row r="91" spans="1:8" s="2" customFormat="1" ht="47.25" customHeight="1" x14ac:dyDescent="0.45">
      <c r="B91" s="27">
        <f>B90+1</f>
        <v>16</v>
      </c>
      <c r="C91" s="804"/>
      <c r="D91" s="4" t="s">
        <v>504</v>
      </c>
      <c r="E91" s="28" t="s">
        <v>38</v>
      </c>
      <c r="F91" s="158">
        <v>122.6</v>
      </c>
      <c r="G91" s="157">
        <v>0</v>
      </c>
      <c r="H91" s="20">
        <f t="shared" ref="H91:H93" si="12">F91*G91</f>
        <v>0</v>
      </c>
    </row>
    <row r="92" spans="1:8" s="2" customFormat="1" ht="38.4" x14ac:dyDescent="0.45">
      <c r="B92" s="27">
        <f t="shared" ref="B92:B93" si="13">B91+1</f>
        <v>17</v>
      </c>
      <c r="C92" s="804"/>
      <c r="D92" s="4" t="s">
        <v>505</v>
      </c>
      <c r="E92" s="28" t="s">
        <v>40</v>
      </c>
      <c r="F92" s="158">
        <v>3.68</v>
      </c>
      <c r="G92" s="157">
        <v>0</v>
      </c>
      <c r="H92" s="20">
        <f t="shared" si="12"/>
        <v>0</v>
      </c>
    </row>
    <row r="93" spans="1:8" s="2" customFormat="1" ht="37.5" customHeight="1" thickBot="1" x14ac:dyDescent="0.5">
      <c r="B93" s="45">
        <f t="shared" si="13"/>
        <v>18</v>
      </c>
      <c r="C93" s="1299"/>
      <c r="D93" s="90" t="s">
        <v>506</v>
      </c>
      <c r="E93" s="47" t="s">
        <v>40</v>
      </c>
      <c r="F93" s="206">
        <v>30.38</v>
      </c>
      <c r="G93" s="200">
        <v>0</v>
      </c>
      <c r="H93" s="48">
        <f t="shared" si="12"/>
        <v>0</v>
      </c>
    </row>
    <row r="94" spans="1:8" s="2" customFormat="1" ht="24.9" customHeight="1" thickBot="1" x14ac:dyDescent="0.5">
      <c r="B94" s="2023" t="s">
        <v>434</v>
      </c>
      <c r="C94" s="2021"/>
      <c r="D94" s="2021"/>
      <c r="E94" s="2021"/>
      <c r="F94" s="2021"/>
      <c r="G94" s="2022"/>
      <c r="H94" s="1318">
        <f>SUM(H90:H93)</f>
        <v>0</v>
      </c>
    </row>
    <row r="95" spans="1:8" s="1" customFormat="1" ht="19.8" thickBot="1" x14ac:dyDescent="0.45">
      <c r="A95" s="153"/>
      <c r="B95" s="21"/>
      <c r="C95" s="21"/>
      <c r="D95" s="22"/>
      <c r="E95" s="227"/>
      <c r="F95" s="96"/>
      <c r="G95" s="1301"/>
      <c r="H95" s="1302"/>
    </row>
    <row r="96" spans="1:8" s="1323" customFormat="1" ht="36" customHeight="1" thickBot="1" x14ac:dyDescent="0.45">
      <c r="A96" s="1319"/>
      <c r="B96" s="1320"/>
      <c r="C96" s="1321"/>
      <c r="D96" s="2083" t="s">
        <v>838</v>
      </c>
      <c r="E96" s="2084"/>
      <c r="F96" s="2084"/>
      <c r="G96" s="2085"/>
      <c r="H96" s="1322"/>
    </row>
    <row r="97" spans="1:9" s="1323" customFormat="1" ht="19.2" x14ac:dyDescent="0.45">
      <c r="A97" s="1319"/>
      <c r="B97" s="1324"/>
      <c r="C97" s="1325"/>
      <c r="D97" s="1326" t="s">
        <v>46</v>
      </c>
      <c r="E97" s="1326"/>
      <c r="F97" s="1327"/>
      <c r="G97" s="1327"/>
      <c r="H97" s="18">
        <f>H68</f>
        <v>0</v>
      </c>
    </row>
    <row r="98" spans="1:9" s="1323" customFormat="1" ht="19.2" x14ac:dyDescent="0.45">
      <c r="A98" s="1319"/>
      <c r="B98" s="1328"/>
      <c r="C98" s="1329"/>
      <c r="D98" s="1330" t="s">
        <v>47</v>
      </c>
      <c r="E98" s="1330"/>
      <c r="F98" s="1331"/>
      <c r="G98" s="1332"/>
      <c r="H98" s="20">
        <f>H72</f>
        <v>0</v>
      </c>
    </row>
    <row r="99" spans="1:9" s="1323" customFormat="1" ht="19.2" x14ac:dyDescent="0.45">
      <c r="A99" s="1319"/>
      <c r="B99" s="1333"/>
      <c r="C99" s="1334"/>
      <c r="D99" s="1330" t="s">
        <v>48</v>
      </c>
      <c r="E99" s="1334"/>
      <c r="F99" s="1331"/>
      <c r="G99" s="1332"/>
      <c r="H99" s="20">
        <f>H80</f>
        <v>0</v>
      </c>
    </row>
    <row r="100" spans="1:9" s="1323" customFormat="1" ht="19.2" x14ac:dyDescent="0.45">
      <c r="A100" s="1335"/>
      <c r="B100" s="1336"/>
      <c r="C100" s="1337"/>
      <c r="D100" s="1334" t="s">
        <v>181</v>
      </c>
      <c r="E100" s="1334"/>
      <c r="F100" s="1338"/>
      <c r="G100" s="1338"/>
      <c r="H100" s="20">
        <f>H88</f>
        <v>0</v>
      </c>
    </row>
    <row r="101" spans="1:9" s="1323" customFormat="1" ht="19.8" thickBot="1" x14ac:dyDescent="0.5">
      <c r="A101" s="1335"/>
      <c r="B101" s="1339"/>
      <c r="C101" s="1340"/>
      <c r="D101" s="1341" t="s">
        <v>112</v>
      </c>
      <c r="E101" s="1341"/>
      <c r="F101" s="1342"/>
      <c r="G101" s="1342"/>
      <c r="H101" s="48">
        <f>H94</f>
        <v>0</v>
      </c>
    </row>
    <row r="102" spans="1:9" s="1323" customFormat="1" ht="35.25" customHeight="1" thickBot="1" x14ac:dyDescent="0.5">
      <c r="A102" s="1335"/>
      <c r="B102" s="2086" t="s">
        <v>839</v>
      </c>
      <c r="C102" s="2087"/>
      <c r="D102" s="2087"/>
      <c r="E102" s="2087"/>
      <c r="F102" s="2087"/>
      <c r="G102" s="2088"/>
      <c r="H102" s="1318">
        <f>SUM(H97:H101)</f>
        <v>0</v>
      </c>
      <c r="I102" s="1343"/>
    </row>
    <row r="103" spans="1:9" s="1" customFormat="1" ht="22.5" customHeight="1" thickBot="1" x14ac:dyDescent="0.45">
      <c r="A103" s="153"/>
      <c r="B103" s="1344"/>
      <c r="C103" s="1345"/>
      <c r="D103" s="1345"/>
      <c r="E103" s="1345"/>
      <c r="F103" s="1345"/>
      <c r="G103" s="1345"/>
      <c r="H103" s="1346"/>
      <c r="I103" s="827"/>
    </row>
    <row r="104" spans="1:9" s="830" customFormat="1" ht="30" customHeight="1" thickBot="1" x14ac:dyDescent="0.5">
      <c r="A104" s="876"/>
      <c r="B104" s="1825" t="s">
        <v>840</v>
      </c>
      <c r="C104" s="1826"/>
      <c r="D104" s="1826"/>
      <c r="E104" s="1826"/>
      <c r="F104" s="1826"/>
      <c r="G104" s="1826"/>
      <c r="H104" s="1899"/>
    </row>
    <row r="105" spans="1:9" s="2" customFormat="1" ht="24.9" customHeight="1" thickBot="1" x14ac:dyDescent="0.5">
      <c r="B105" s="424"/>
      <c r="C105" s="425"/>
      <c r="D105" s="430" t="s">
        <v>36</v>
      </c>
      <c r="E105" s="504"/>
      <c r="F105" s="504"/>
      <c r="G105" s="1288"/>
      <c r="H105" s="1288"/>
    </row>
    <row r="106" spans="1:9" s="2" customFormat="1" ht="27.75" customHeight="1" x14ac:dyDescent="0.45">
      <c r="B106" s="138">
        <v>1</v>
      </c>
      <c r="C106" s="194" t="s">
        <v>65</v>
      </c>
      <c r="D106" s="202" t="s">
        <v>488</v>
      </c>
      <c r="E106" s="122" t="s">
        <v>38</v>
      </c>
      <c r="F106" s="428">
        <v>36.25</v>
      </c>
      <c r="G106" s="197">
        <v>0</v>
      </c>
      <c r="H106" s="18">
        <f>F106*G106</f>
        <v>0</v>
      </c>
    </row>
    <row r="107" spans="1:9" s="2" customFormat="1" ht="58.2" thickBot="1" x14ac:dyDescent="0.5">
      <c r="B107" s="45">
        <v>2</v>
      </c>
      <c r="C107" s="205" t="s">
        <v>489</v>
      </c>
      <c r="D107" s="90" t="s">
        <v>490</v>
      </c>
      <c r="E107" s="880" t="s">
        <v>39</v>
      </c>
      <c r="F107" s="206">
        <v>305</v>
      </c>
      <c r="G107" s="200">
        <v>0</v>
      </c>
      <c r="H107" s="48">
        <f t="shared" ref="H107" si="14">F107*G107</f>
        <v>0</v>
      </c>
    </row>
    <row r="108" spans="1:9" s="2" customFormat="1" ht="24.9" customHeight="1" thickBot="1" x14ac:dyDescent="0.5">
      <c r="B108" s="2023" t="s">
        <v>385</v>
      </c>
      <c r="C108" s="2021"/>
      <c r="D108" s="2021"/>
      <c r="E108" s="2021"/>
      <c r="F108" s="2021"/>
      <c r="G108" s="2022"/>
      <c r="H108" s="1318">
        <f>SUM(H106:H107)</f>
        <v>0</v>
      </c>
    </row>
    <row r="109" spans="1:9" s="2" customFormat="1" ht="24.9" customHeight="1" thickBot="1" x14ac:dyDescent="0.5">
      <c r="B109" s="424"/>
      <c r="C109" s="425"/>
      <c r="D109" s="426" t="s">
        <v>89</v>
      </c>
      <c r="E109" s="891"/>
      <c r="F109" s="192"/>
      <c r="G109" s="1298"/>
      <c r="H109" s="1298"/>
    </row>
    <row r="110" spans="1:9" s="7" customFormat="1" ht="77.400000000000006" customHeight="1" x14ac:dyDescent="0.45">
      <c r="B110" s="138">
        <v>3</v>
      </c>
      <c r="C110" s="194" t="s">
        <v>66</v>
      </c>
      <c r="D110" s="397" t="s">
        <v>492</v>
      </c>
      <c r="E110" s="398" t="s">
        <v>40</v>
      </c>
      <c r="F110" s="428">
        <v>13.45</v>
      </c>
      <c r="G110" s="197">
        <v>0</v>
      </c>
      <c r="H110" s="18">
        <f>F110*G110</f>
        <v>0</v>
      </c>
    </row>
    <row r="111" spans="1:9" s="7" customFormat="1" ht="21.75" customHeight="1" x14ac:dyDescent="0.45">
      <c r="B111" s="27">
        <f>B110+1</f>
        <v>4</v>
      </c>
      <c r="C111" s="156" t="s">
        <v>163</v>
      </c>
      <c r="D111" s="399" t="s">
        <v>164</v>
      </c>
      <c r="E111" s="400" t="s">
        <v>39</v>
      </c>
      <c r="F111" s="158">
        <v>400</v>
      </c>
      <c r="G111" s="157">
        <v>0</v>
      </c>
      <c r="H111" s="20">
        <f t="shared" ref="H111:H114" si="15">F111*G111</f>
        <v>0</v>
      </c>
    </row>
    <row r="112" spans="1:9" s="2" customFormat="1" ht="76.8" x14ac:dyDescent="0.45">
      <c r="B112" s="27">
        <f t="shared" ref="B112:B114" si="16">B111+1</f>
        <v>5</v>
      </c>
      <c r="C112" s="156" t="s">
        <v>120</v>
      </c>
      <c r="D112" s="399" t="s">
        <v>493</v>
      </c>
      <c r="E112" s="400" t="s">
        <v>40</v>
      </c>
      <c r="F112" s="158">
        <v>223.16</v>
      </c>
      <c r="G112" s="157">
        <v>0</v>
      </c>
      <c r="H112" s="20">
        <f t="shared" si="15"/>
        <v>0</v>
      </c>
    </row>
    <row r="113" spans="1:8" s="2" customFormat="1" ht="19.2" x14ac:dyDescent="0.45">
      <c r="B113" s="27">
        <f t="shared" si="16"/>
        <v>6</v>
      </c>
      <c r="C113" s="156" t="s">
        <v>67</v>
      </c>
      <c r="D113" s="399" t="s">
        <v>449</v>
      </c>
      <c r="E113" s="400" t="s">
        <v>39</v>
      </c>
      <c r="F113" s="158">
        <v>305</v>
      </c>
      <c r="G113" s="157">
        <v>0</v>
      </c>
      <c r="H113" s="20">
        <f t="shared" si="15"/>
        <v>0</v>
      </c>
    </row>
    <row r="114" spans="1:8" s="1" customFormat="1" ht="19.8" thickBot="1" x14ac:dyDescent="0.5">
      <c r="A114" s="153"/>
      <c r="B114" s="45">
        <f t="shared" si="16"/>
        <v>7</v>
      </c>
      <c r="C114" s="205" t="s">
        <v>494</v>
      </c>
      <c r="D114" s="403" t="s">
        <v>495</v>
      </c>
      <c r="E114" s="404" t="s">
        <v>39</v>
      </c>
      <c r="F114" s="206">
        <v>180</v>
      </c>
      <c r="G114" s="200">
        <v>0</v>
      </c>
      <c r="H114" s="48">
        <f t="shared" si="15"/>
        <v>0</v>
      </c>
    </row>
    <row r="115" spans="1:8" s="2" customFormat="1" ht="24.9" customHeight="1" thickBot="1" x14ac:dyDescent="0.5">
      <c r="B115" s="2023" t="s">
        <v>387</v>
      </c>
      <c r="C115" s="2021"/>
      <c r="D115" s="2021"/>
      <c r="E115" s="2021"/>
      <c r="F115" s="2021"/>
      <c r="G115" s="2022"/>
      <c r="H115" s="1318">
        <f>SUM(H110:H114)</f>
        <v>0</v>
      </c>
    </row>
    <row r="116" spans="1:8" s="2" customFormat="1" ht="24.9" customHeight="1" thickBot="1" x14ac:dyDescent="0.5">
      <c r="B116" s="424"/>
      <c r="C116" s="425"/>
      <c r="D116" s="426" t="s">
        <v>44</v>
      </c>
      <c r="E116" s="192"/>
      <c r="F116" s="192"/>
      <c r="G116" s="1298"/>
      <c r="H116" s="1298"/>
    </row>
    <row r="117" spans="1:8" s="2" customFormat="1" ht="63.75" customHeight="1" x14ac:dyDescent="0.45">
      <c r="B117" s="138">
        <v>8</v>
      </c>
      <c r="C117" s="194" t="s">
        <v>68</v>
      </c>
      <c r="D117" s="202" t="s">
        <v>498</v>
      </c>
      <c r="E117" s="122" t="s">
        <v>40</v>
      </c>
      <c r="F117" s="428">
        <v>103.92</v>
      </c>
      <c r="G117" s="197">
        <v>0</v>
      </c>
      <c r="H117" s="18">
        <f>F117*G117</f>
        <v>0</v>
      </c>
    </row>
    <row r="118" spans="1:8" s="2" customFormat="1" ht="42.75" customHeight="1" x14ac:dyDescent="0.45">
      <c r="B118" s="27">
        <f>B117+1</f>
        <v>9</v>
      </c>
      <c r="C118" s="156" t="s">
        <v>147</v>
      </c>
      <c r="D118" s="4" t="s">
        <v>499</v>
      </c>
      <c r="E118" s="28" t="s">
        <v>39</v>
      </c>
      <c r="F118" s="158">
        <v>305</v>
      </c>
      <c r="G118" s="157">
        <v>0</v>
      </c>
      <c r="H118" s="20">
        <f t="shared" ref="H118:H119" si="17">F118*G118</f>
        <v>0</v>
      </c>
    </row>
    <row r="119" spans="1:8" s="2" customFormat="1" ht="39" thickBot="1" x14ac:dyDescent="0.5">
      <c r="B119" s="45">
        <f>B118+1</f>
        <v>10</v>
      </c>
      <c r="C119" s="205" t="s">
        <v>82</v>
      </c>
      <c r="D119" s="90" t="s">
        <v>421</v>
      </c>
      <c r="E119" s="47" t="s">
        <v>38</v>
      </c>
      <c r="F119" s="206">
        <v>100</v>
      </c>
      <c r="G119" s="200">
        <v>0</v>
      </c>
      <c r="H119" s="48">
        <f t="shared" si="17"/>
        <v>0</v>
      </c>
    </row>
    <row r="120" spans="1:8" s="2" customFormat="1" ht="24.9" customHeight="1" thickBot="1" x14ac:dyDescent="0.5">
      <c r="B120" s="1947" t="s">
        <v>395</v>
      </c>
      <c r="C120" s="1948"/>
      <c r="D120" s="1948"/>
      <c r="E120" s="1948"/>
      <c r="F120" s="1948"/>
      <c r="G120" s="1948"/>
      <c r="H120" s="1318">
        <f>SUM(H117:H119)</f>
        <v>0</v>
      </c>
    </row>
    <row r="121" spans="1:8" s="2" customFormat="1" ht="24.9" customHeight="1" thickBot="1" x14ac:dyDescent="0.5">
      <c r="B121" s="424"/>
      <c r="C121" s="425"/>
      <c r="D121" s="426" t="s">
        <v>177</v>
      </c>
      <c r="E121" s="192"/>
      <c r="F121" s="192"/>
      <c r="G121" s="1298"/>
      <c r="H121" s="1298"/>
    </row>
    <row r="122" spans="1:8" s="2" customFormat="1" ht="38.4" x14ac:dyDescent="0.45">
      <c r="B122" s="138">
        <v>11</v>
      </c>
      <c r="C122" s="895"/>
      <c r="D122" s="202" t="s">
        <v>503</v>
      </c>
      <c r="E122" s="122" t="s">
        <v>40</v>
      </c>
      <c r="F122" s="428">
        <v>1.45</v>
      </c>
      <c r="G122" s="197">
        <v>0</v>
      </c>
      <c r="H122" s="18">
        <f>F122*G122</f>
        <v>0</v>
      </c>
    </row>
    <row r="123" spans="1:8" s="2" customFormat="1" ht="47.25" customHeight="1" x14ac:dyDescent="0.45">
      <c r="B123" s="27">
        <f>B122+1</f>
        <v>12</v>
      </c>
      <c r="C123" s="804"/>
      <c r="D123" s="4" t="s">
        <v>504</v>
      </c>
      <c r="E123" s="28" t="s">
        <v>38</v>
      </c>
      <c r="F123" s="158">
        <v>36.25</v>
      </c>
      <c r="G123" s="157">
        <v>0</v>
      </c>
      <c r="H123" s="20">
        <f t="shared" ref="H123:H125" si="18">F123*G123</f>
        <v>0</v>
      </c>
    </row>
    <row r="124" spans="1:8" s="2" customFormat="1" ht="38.4" x14ac:dyDescent="0.45">
      <c r="B124" s="27">
        <f t="shared" ref="B124:B125" si="19">B123+1</f>
        <v>13</v>
      </c>
      <c r="C124" s="804"/>
      <c r="D124" s="4" t="s">
        <v>505</v>
      </c>
      <c r="E124" s="28" t="s">
        <v>40</v>
      </c>
      <c r="F124" s="158">
        <v>1.0900000000000001</v>
      </c>
      <c r="G124" s="157">
        <v>0</v>
      </c>
      <c r="H124" s="20">
        <f t="shared" si="18"/>
        <v>0</v>
      </c>
    </row>
    <row r="125" spans="1:8" s="2" customFormat="1" ht="37.5" customHeight="1" thickBot="1" x14ac:dyDescent="0.5">
      <c r="B125" s="27">
        <f t="shared" si="19"/>
        <v>14</v>
      </c>
      <c r="C125" s="1299"/>
      <c r="D125" s="90" t="s">
        <v>506</v>
      </c>
      <c r="E125" s="47" t="s">
        <v>40</v>
      </c>
      <c r="F125" s="206">
        <v>7.77</v>
      </c>
      <c r="G125" s="200">
        <v>0</v>
      </c>
      <c r="H125" s="48">
        <f t="shared" si="18"/>
        <v>0</v>
      </c>
    </row>
    <row r="126" spans="1:8" s="2" customFormat="1" ht="24.9" customHeight="1" thickBot="1" x14ac:dyDescent="0.5">
      <c r="B126" s="2023" t="s">
        <v>434</v>
      </c>
      <c r="C126" s="2021"/>
      <c r="D126" s="2021"/>
      <c r="E126" s="2021"/>
      <c r="F126" s="2021"/>
      <c r="G126" s="2022"/>
      <c r="H126" s="1318">
        <f>SUM(H122:H125)</f>
        <v>0</v>
      </c>
    </row>
    <row r="127" spans="1:8" s="1" customFormat="1" ht="19.8" thickBot="1" x14ac:dyDescent="0.45">
      <c r="A127" s="153"/>
      <c r="B127" s="21"/>
      <c r="C127" s="21"/>
      <c r="D127" s="22"/>
      <c r="E127" s="227"/>
      <c r="F127" s="96"/>
      <c r="G127" s="1301"/>
      <c r="H127" s="1302"/>
    </row>
    <row r="128" spans="1:8" s="1323" customFormat="1" ht="36.75" customHeight="1" thickBot="1" x14ac:dyDescent="0.45">
      <c r="A128" s="1319"/>
      <c r="B128" s="1320"/>
      <c r="C128" s="1321"/>
      <c r="D128" s="2092" t="s">
        <v>841</v>
      </c>
      <c r="E128" s="2092"/>
      <c r="F128" s="2092"/>
      <c r="G128" s="2092"/>
      <c r="H128" s="1347"/>
    </row>
    <row r="129" spans="1:9" s="1323" customFormat="1" ht="19.2" x14ac:dyDescent="0.45">
      <c r="A129" s="1319"/>
      <c r="B129" s="1324"/>
      <c r="C129" s="1325"/>
      <c r="D129" s="1326" t="s">
        <v>46</v>
      </c>
      <c r="E129" s="1326"/>
      <c r="F129" s="1327"/>
      <c r="G129" s="1327"/>
      <c r="H129" s="18">
        <f>H104</f>
        <v>0</v>
      </c>
    </row>
    <row r="130" spans="1:9" s="1323" customFormat="1" ht="19.2" x14ac:dyDescent="0.45">
      <c r="A130" s="1319"/>
      <c r="B130" s="1328"/>
      <c r="C130" s="1329"/>
      <c r="D130" s="1330" t="s">
        <v>47</v>
      </c>
      <c r="E130" s="1330"/>
      <c r="F130" s="1331"/>
      <c r="G130" s="1332"/>
      <c r="H130" s="20">
        <f>H108</f>
        <v>0</v>
      </c>
    </row>
    <row r="131" spans="1:9" s="1323" customFormat="1" ht="19.2" x14ac:dyDescent="0.45">
      <c r="A131" s="1319"/>
      <c r="B131" s="1333"/>
      <c r="C131" s="1334"/>
      <c r="D131" s="1330" t="s">
        <v>48</v>
      </c>
      <c r="E131" s="1334"/>
      <c r="F131" s="1331"/>
      <c r="G131" s="1332"/>
      <c r="H131" s="20">
        <f>H115</f>
        <v>0</v>
      </c>
    </row>
    <row r="132" spans="1:9" s="1323" customFormat="1" ht="19.2" x14ac:dyDescent="0.45">
      <c r="A132" s="1335"/>
      <c r="B132" s="1336"/>
      <c r="C132" s="1337"/>
      <c r="D132" s="1334" t="s">
        <v>181</v>
      </c>
      <c r="E132" s="1334"/>
      <c r="F132" s="1338"/>
      <c r="G132" s="1338"/>
      <c r="H132" s="20">
        <f>H120</f>
        <v>0</v>
      </c>
    </row>
    <row r="133" spans="1:9" s="1323" customFormat="1" ht="19.8" thickBot="1" x14ac:dyDescent="0.5">
      <c r="A133" s="1335"/>
      <c r="B133" s="1339"/>
      <c r="C133" s="1340"/>
      <c r="D133" s="1341" t="s">
        <v>112</v>
      </c>
      <c r="E133" s="1341"/>
      <c r="F133" s="1342"/>
      <c r="G133" s="1342"/>
      <c r="H133" s="48">
        <f>H126</f>
        <v>0</v>
      </c>
    </row>
    <row r="134" spans="1:9" s="1323" customFormat="1" ht="35.25" customHeight="1" thickBot="1" x14ac:dyDescent="0.5">
      <c r="A134" s="1335"/>
      <c r="B134" s="2093" t="s">
        <v>842</v>
      </c>
      <c r="C134" s="2094"/>
      <c r="D134" s="2094"/>
      <c r="E134" s="2094"/>
      <c r="F134" s="2094"/>
      <c r="G134" s="2094"/>
      <c r="H134" s="1318">
        <f>SUM(H129:H133)</f>
        <v>0</v>
      </c>
      <c r="I134" s="1343"/>
    </row>
    <row r="135" spans="1:9" s="3" customFormat="1" ht="24.9" customHeight="1" thickBot="1" x14ac:dyDescent="0.35">
      <c r="A135" s="2"/>
      <c r="B135" s="1256"/>
      <c r="C135" s="775"/>
      <c r="D135" s="775"/>
      <c r="E135" s="775"/>
      <c r="F135" s="775"/>
      <c r="G135" s="775"/>
      <c r="H135" s="1348"/>
      <c r="I135" s="2"/>
    </row>
    <row r="136" spans="1:9" s="1350" customFormat="1" ht="26.25" customHeight="1" thickBot="1" x14ac:dyDescent="0.5">
      <c r="A136" s="1349"/>
      <c r="B136" s="2095" t="s">
        <v>507</v>
      </c>
      <c r="C136" s="2096"/>
      <c r="D136" s="2096"/>
      <c r="E136" s="2096"/>
      <c r="F136" s="2096"/>
      <c r="G136" s="2096"/>
      <c r="H136" s="2097"/>
    </row>
    <row r="137" spans="1:9" s="2" customFormat="1" ht="19.8" thickBot="1" x14ac:dyDescent="0.5">
      <c r="B137" s="144"/>
      <c r="C137" s="1351"/>
      <c r="D137" s="426" t="s">
        <v>36</v>
      </c>
      <c r="E137" s="192"/>
      <c r="F137" s="1352"/>
      <c r="G137" s="1298"/>
      <c r="H137" s="1298"/>
    </row>
    <row r="138" spans="1:9" s="2" customFormat="1" ht="38.4" x14ac:dyDescent="0.45">
      <c r="B138" s="138">
        <v>1</v>
      </c>
      <c r="C138" s="194" t="s">
        <v>65</v>
      </c>
      <c r="D138" s="202" t="s">
        <v>508</v>
      </c>
      <c r="E138" s="122" t="s">
        <v>38</v>
      </c>
      <c r="F138" s="115">
        <v>21.5</v>
      </c>
      <c r="G138" s="197">
        <v>0</v>
      </c>
      <c r="H138" s="18">
        <f>F138*G138</f>
        <v>0</v>
      </c>
    </row>
    <row r="139" spans="1:9" s="2" customFormat="1" ht="58.2" thickBot="1" x14ac:dyDescent="0.5">
      <c r="B139" s="45">
        <v>2</v>
      </c>
      <c r="C139" s="205" t="s">
        <v>489</v>
      </c>
      <c r="D139" s="90" t="s">
        <v>490</v>
      </c>
      <c r="E139" s="47" t="s">
        <v>39</v>
      </c>
      <c r="F139" s="95">
        <v>80</v>
      </c>
      <c r="G139" s="200">
        <v>0</v>
      </c>
      <c r="H139" s="48">
        <f>F139*G139</f>
        <v>0</v>
      </c>
    </row>
    <row r="140" spans="1:9" s="2" customFormat="1" ht="19.8" thickBot="1" x14ac:dyDescent="0.5">
      <c r="B140" s="2023"/>
      <c r="C140" s="2021"/>
      <c r="D140" s="2021"/>
      <c r="E140" s="2021"/>
      <c r="F140" s="2021"/>
      <c r="G140" s="2021"/>
      <c r="H140" s="1300">
        <f>SUM(H138:H139)</f>
        <v>0</v>
      </c>
    </row>
    <row r="141" spans="1:9" s="2" customFormat="1" ht="19.8" thickBot="1" x14ac:dyDescent="0.5">
      <c r="B141" s="386"/>
      <c r="C141" s="1353"/>
      <c r="D141" s="471" t="s">
        <v>509</v>
      </c>
      <c r="E141" s="1354"/>
      <c r="F141" s="1355"/>
      <c r="G141" s="1356"/>
      <c r="H141" s="1356"/>
    </row>
    <row r="142" spans="1:9" s="2" customFormat="1" ht="76.8" x14ac:dyDescent="0.45">
      <c r="B142" s="138">
        <v>3</v>
      </c>
      <c r="C142" s="194" t="s">
        <v>355</v>
      </c>
      <c r="D142" s="202" t="s">
        <v>510</v>
      </c>
      <c r="E142" s="122" t="s">
        <v>40</v>
      </c>
      <c r="F142" s="115" t="s">
        <v>511</v>
      </c>
      <c r="G142" s="115"/>
      <c r="H142" s="1357"/>
    </row>
    <row r="143" spans="1:9" s="2" customFormat="1" ht="19.2" x14ac:dyDescent="0.45">
      <c r="B143" s="27"/>
      <c r="C143" s="156"/>
      <c r="D143" s="4" t="s">
        <v>512</v>
      </c>
      <c r="E143" s="28" t="s">
        <v>40</v>
      </c>
      <c r="F143" s="94">
        <v>42</v>
      </c>
      <c r="G143" s="157">
        <v>0</v>
      </c>
      <c r="H143" s="20">
        <f>F143*G143</f>
        <v>0</v>
      </c>
    </row>
    <row r="144" spans="1:9" s="2" customFormat="1" ht="19.2" x14ac:dyDescent="0.45">
      <c r="B144" s="27"/>
      <c r="C144" s="156"/>
      <c r="D144" s="4" t="s">
        <v>513</v>
      </c>
      <c r="E144" s="28" t="s">
        <v>40</v>
      </c>
      <c r="F144" s="94">
        <v>10.5</v>
      </c>
      <c r="G144" s="157">
        <v>0</v>
      </c>
      <c r="H144" s="20">
        <f t="shared" ref="H144:H148" si="20">F144*G144</f>
        <v>0</v>
      </c>
    </row>
    <row r="145" spans="1:8" s="7" customFormat="1" ht="57.6" x14ac:dyDescent="0.45">
      <c r="B145" s="27">
        <f>B142+1</f>
        <v>4</v>
      </c>
      <c r="C145" s="156"/>
      <c r="D145" s="4" t="s">
        <v>514</v>
      </c>
      <c r="E145" s="28" t="s">
        <v>40</v>
      </c>
      <c r="F145" s="94">
        <v>23.7</v>
      </c>
      <c r="G145" s="157">
        <v>0</v>
      </c>
      <c r="H145" s="20">
        <f t="shared" si="20"/>
        <v>0</v>
      </c>
    </row>
    <row r="146" spans="1:8" s="7" customFormat="1" ht="57.6" x14ac:dyDescent="0.45">
      <c r="B146" s="27">
        <v>5</v>
      </c>
      <c r="C146" s="156"/>
      <c r="D146" s="4" t="s">
        <v>515</v>
      </c>
      <c r="E146" s="28" t="s">
        <v>39</v>
      </c>
      <c r="F146" s="94">
        <v>12</v>
      </c>
      <c r="G146" s="157">
        <v>0</v>
      </c>
      <c r="H146" s="20">
        <f t="shared" si="20"/>
        <v>0</v>
      </c>
    </row>
    <row r="147" spans="1:8" s="7" customFormat="1" ht="38.4" x14ac:dyDescent="0.45">
      <c r="B147" s="27">
        <v>6</v>
      </c>
      <c r="C147" s="156"/>
      <c r="D147" s="4" t="s">
        <v>516</v>
      </c>
      <c r="E147" s="28" t="s">
        <v>40</v>
      </c>
      <c r="F147" s="94">
        <v>12.5</v>
      </c>
      <c r="G147" s="157">
        <v>0</v>
      </c>
      <c r="H147" s="20">
        <f t="shared" si="20"/>
        <v>0</v>
      </c>
    </row>
    <row r="148" spans="1:8" s="1" customFormat="1" ht="58.2" thickBot="1" x14ac:dyDescent="0.5">
      <c r="A148" s="153"/>
      <c r="B148" s="45">
        <v>7</v>
      </c>
      <c r="C148" s="205"/>
      <c r="D148" s="90" t="s">
        <v>517</v>
      </c>
      <c r="E148" s="47" t="s">
        <v>33</v>
      </c>
      <c r="F148" s="95">
        <v>2</v>
      </c>
      <c r="G148" s="200">
        <v>0</v>
      </c>
      <c r="H148" s="48">
        <f t="shared" si="20"/>
        <v>0</v>
      </c>
    </row>
    <row r="149" spans="1:8" s="2" customFormat="1" ht="19.8" thickBot="1" x14ac:dyDescent="0.5">
      <c r="B149" s="2023" t="s">
        <v>518</v>
      </c>
      <c r="C149" s="2021"/>
      <c r="D149" s="2021"/>
      <c r="E149" s="2021"/>
      <c r="F149" s="2021"/>
      <c r="G149" s="2022"/>
      <c r="H149" s="1318">
        <f>SUM(H142:H148)</f>
        <v>0</v>
      </c>
    </row>
    <row r="150" spans="1:8" s="2" customFormat="1" ht="19.8" thickBot="1" x14ac:dyDescent="0.5">
      <c r="B150" s="144"/>
      <c r="C150" s="1351"/>
      <c r="D150" s="430" t="s">
        <v>519</v>
      </c>
      <c r="E150" s="504"/>
      <c r="F150" s="1346"/>
      <c r="G150" s="1288"/>
      <c r="H150" s="1288"/>
    </row>
    <row r="151" spans="1:8" s="2" customFormat="1" ht="57.6" x14ac:dyDescent="0.45">
      <c r="B151" s="138"/>
      <c r="C151" s="194"/>
      <c r="D151" s="202" t="s">
        <v>520</v>
      </c>
      <c r="E151" s="122"/>
      <c r="F151" s="115"/>
      <c r="G151" s="115"/>
      <c r="H151" s="1358"/>
    </row>
    <row r="152" spans="1:8" s="2" customFormat="1" ht="19.2" x14ac:dyDescent="0.45">
      <c r="B152" s="35">
        <v>8</v>
      </c>
      <c r="C152" s="220"/>
      <c r="D152" s="30" t="s">
        <v>521</v>
      </c>
      <c r="E152" s="37" t="s">
        <v>40</v>
      </c>
      <c r="F152" s="93">
        <v>6.37</v>
      </c>
      <c r="G152" s="157">
        <v>0</v>
      </c>
      <c r="H152" s="1359">
        <f>F152*G152</f>
        <v>0</v>
      </c>
    </row>
    <row r="153" spans="1:8" s="2" customFormat="1" ht="19.2" x14ac:dyDescent="0.45">
      <c r="B153" s="35">
        <v>9</v>
      </c>
      <c r="C153" s="220"/>
      <c r="D153" s="30" t="s">
        <v>522</v>
      </c>
      <c r="E153" s="37" t="s">
        <v>40</v>
      </c>
      <c r="F153" s="93">
        <v>50.85</v>
      </c>
      <c r="G153" s="157">
        <v>0</v>
      </c>
      <c r="H153" s="1359">
        <f t="shared" ref="H153:H157" si="21">F153*G153</f>
        <v>0</v>
      </c>
    </row>
    <row r="154" spans="1:8" s="2" customFormat="1" ht="19.2" x14ac:dyDescent="0.45">
      <c r="B154" s="35">
        <v>10</v>
      </c>
      <c r="C154" s="220"/>
      <c r="D154" s="30" t="s">
        <v>523</v>
      </c>
      <c r="E154" s="37" t="s">
        <v>40</v>
      </c>
      <c r="F154" s="93">
        <v>6.16</v>
      </c>
      <c r="G154" s="157">
        <v>0</v>
      </c>
      <c r="H154" s="1359">
        <f t="shared" si="21"/>
        <v>0</v>
      </c>
    </row>
    <row r="155" spans="1:8" s="2" customFormat="1" ht="19.2" x14ac:dyDescent="0.45">
      <c r="B155" s="27"/>
      <c r="C155" s="156"/>
      <c r="D155" s="4" t="s">
        <v>254</v>
      </c>
      <c r="E155" s="37"/>
      <c r="F155" s="94"/>
      <c r="G155" s="157">
        <v>0</v>
      </c>
      <c r="H155" s="1359"/>
    </row>
    <row r="156" spans="1:8" s="2" customFormat="1" ht="38.4" x14ac:dyDescent="0.45">
      <c r="B156" s="27">
        <v>11</v>
      </c>
      <c r="C156" s="156"/>
      <c r="D156" s="4" t="s">
        <v>524</v>
      </c>
      <c r="E156" s="28" t="s">
        <v>40</v>
      </c>
      <c r="F156" s="94">
        <v>13.8</v>
      </c>
      <c r="G156" s="157">
        <v>0</v>
      </c>
      <c r="H156" s="1360">
        <f t="shared" ref="H156" si="22">F156*G156</f>
        <v>0</v>
      </c>
    </row>
    <row r="157" spans="1:8" s="879" customFormat="1" ht="39" thickBot="1" x14ac:dyDescent="0.5">
      <c r="B157" s="410">
        <v>12</v>
      </c>
      <c r="C157" s="411"/>
      <c r="D157" s="253" t="s">
        <v>525</v>
      </c>
      <c r="E157" s="463" t="s">
        <v>40</v>
      </c>
      <c r="F157" s="363">
        <v>2.0699999999999998</v>
      </c>
      <c r="G157" s="157">
        <v>0</v>
      </c>
      <c r="H157" s="1361">
        <f t="shared" si="21"/>
        <v>0</v>
      </c>
    </row>
    <row r="158" spans="1:8" s="2" customFormat="1" ht="19.8" thickBot="1" x14ac:dyDescent="0.5">
      <c r="B158" s="1814" t="s">
        <v>526</v>
      </c>
      <c r="C158" s="1815"/>
      <c r="D158" s="1815"/>
      <c r="E158" s="1815"/>
      <c r="F158" s="1815"/>
      <c r="G158" s="1815"/>
      <c r="H158" s="1300">
        <f>SUM(H151:H157)</f>
        <v>0</v>
      </c>
    </row>
    <row r="159" spans="1:8" s="2" customFormat="1" ht="19.8" thickBot="1" x14ac:dyDescent="0.5">
      <c r="B159" s="144"/>
      <c r="C159" s="1351"/>
      <c r="D159" s="430" t="s">
        <v>527</v>
      </c>
      <c r="E159" s="504"/>
      <c r="F159" s="1346"/>
      <c r="G159" s="1288"/>
      <c r="H159" s="1288"/>
    </row>
    <row r="160" spans="1:8" s="2" customFormat="1" ht="77.400000000000006" thickBot="1" x14ac:dyDescent="0.5">
      <c r="B160" s="882">
        <v>13</v>
      </c>
      <c r="C160" s="1362"/>
      <c r="D160" s="883" t="s">
        <v>528</v>
      </c>
      <c r="E160" s="884" t="s">
        <v>529</v>
      </c>
      <c r="F160" s="1271">
        <v>4254</v>
      </c>
      <c r="G160" s="894">
        <v>0</v>
      </c>
      <c r="H160" s="1363">
        <f>F160*G160</f>
        <v>0</v>
      </c>
    </row>
    <row r="161" spans="1:9" s="2" customFormat="1" ht="19.8" thickBot="1" x14ac:dyDescent="0.5">
      <c r="B161" s="2023" t="s">
        <v>530</v>
      </c>
      <c r="C161" s="2021"/>
      <c r="D161" s="2021"/>
      <c r="E161" s="2021"/>
      <c r="F161" s="2021"/>
      <c r="G161" s="2021"/>
      <c r="H161" s="1364">
        <f>SUM(H160:H160)</f>
        <v>0</v>
      </c>
    </row>
    <row r="162" spans="1:9" s="2" customFormat="1" ht="19.8" thickBot="1" x14ac:dyDescent="0.35">
      <c r="B162" s="1255"/>
      <c r="C162" s="1255"/>
      <c r="D162" s="1255"/>
      <c r="E162" s="1255"/>
      <c r="F162" s="1255"/>
      <c r="G162" s="1255"/>
      <c r="H162" s="1355"/>
    </row>
    <row r="163" spans="1:9" s="2" customFormat="1" ht="19.8" thickBot="1" x14ac:dyDescent="0.5">
      <c r="B163" s="144"/>
      <c r="C163" s="1351"/>
      <c r="D163" s="430" t="s">
        <v>531</v>
      </c>
      <c r="E163" s="504"/>
      <c r="F163" s="1346"/>
      <c r="G163" s="1288"/>
      <c r="H163" s="1288"/>
    </row>
    <row r="164" spans="1:9" s="2" customFormat="1" ht="58.2" thickBot="1" x14ac:dyDescent="0.5">
      <c r="B164" s="882">
        <v>14</v>
      </c>
      <c r="C164" s="1362"/>
      <c r="D164" s="883" t="s">
        <v>532</v>
      </c>
      <c r="E164" s="884" t="s">
        <v>39</v>
      </c>
      <c r="F164" s="1271">
        <v>51</v>
      </c>
      <c r="G164" s="894">
        <v>0</v>
      </c>
      <c r="H164" s="1363">
        <f>F164*G164</f>
        <v>0</v>
      </c>
    </row>
    <row r="165" spans="1:9" s="2" customFormat="1" ht="19.8" thickBot="1" x14ac:dyDescent="0.5">
      <c r="B165" s="2023" t="s">
        <v>533</v>
      </c>
      <c r="C165" s="2021"/>
      <c r="D165" s="2021"/>
      <c r="E165" s="2021"/>
      <c r="F165" s="2021"/>
      <c r="G165" s="2021"/>
      <c r="H165" s="1365">
        <f>SUM(H164:H164)</f>
        <v>0</v>
      </c>
    </row>
    <row r="166" spans="1:9" s="2" customFormat="1" ht="19.8" thickBot="1" x14ac:dyDescent="0.35">
      <c r="B166" s="1255"/>
      <c r="C166" s="1255"/>
      <c r="D166" s="1255"/>
      <c r="E166" s="1255"/>
      <c r="F166" s="1255"/>
      <c r="G166" s="1255"/>
      <c r="H166" s="1355"/>
    </row>
    <row r="167" spans="1:9" s="1323" customFormat="1" ht="51.75" customHeight="1" thickBot="1" x14ac:dyDescent="0.45">
      <c r="A167" s="1319"/>
      <c r="B167" s="1366"/>
      <c r="C167" s="1367"/>
      <c r="D167" s="2089" t="s">
        <v>534</v>
      </c>
      <c r="E167" s="2090"/>
      <c r="F167" s="2090"/>
      <c r="G167" s="2091"/>
      <c r="H167" s="1368"/>
    </row>
    <row r="168" spans="1:9" s="1323" customFormat="1" ht="19.2" x14ac:dyDescent="0.4">
      <c r="A168" s="1319"/>
      <c r="B168" s="1333"/>
      <c r="C168" s="1334"/>
      <c r="D168" s="1330" t="s">
        <v>47</v>
      </c>
      <c r="E168" s="1330"/>
      <c r="F168" s="1331"/>
      <c r="G168" s="1332"/>
      <c r="H168" s="1369">
        <f>H140</f>
        <v>0</v>
      </c>
    </row>
    <row r="169" spans="1:9" s="1323" customFormat="1" ht="19.2" x14ac:dyDescent="0.4">
      <c r="A169" s="1335"/>
      <c r="B169" s="1336"/>
      <c r="C169" s="1337"/>
      <c r="D169" s="1330" t="s">
        <v>535</v>
      </c>
      <c r="E169" s="1334"/>
      <c r="F169" s="1331"/>
      <c r="G169" s="1332"/>
      <c r="H169" s="1369">
        <f>H149</f>
        <v>0</v>
      </c>
    </row>
    <row r="170" spans="1:9" s="1323" customFormat="1" ht="19.2" x14ac:dyDescent="0.4">
      <c r="A170" s="1335"/>
      <c r="B170" s="1336"/>
      <c r="C170" s="1337"/>
      <c r="D170" s="1334" t="s">
        <v>536</v>
      </c>
      <c r="E170" s="1334"/>
      <c r="F170" s="1338"/>
      <c r="G170" s="1338"/>
      <c r="H170" s="1369">
        <f>H158</f>
        <v>0</v>
      </c>
    </row>
    <row r="171" spans="1:9" s="1323" customFormat="1" ht="19.2" x14ac:dyDescent="0.4">
      <c r="A171" s="1335"/>
      <c r="B171" s="1370"/>
      <c r="C171" s="1371"/>
      <c r="D171" s="1372" t="s">
        <v>537</v>
      </c>
      <c r="E171" s="1372"/>
      <c r="F171" s="1373"/>
      <c r="G171" s="1373"/>
      <c r="H171" s="1374">
        <f>H161</f>
        <v>0</v>
      </c>
    </row>
    <row r="172" spans="1:9" s="1323" customFormat="1" ht="19.8" thickBot="1" x14ac:dyDescent="0.45">
      <c r="A172" s="1335"/>
      <c r="B172" s="1339"/>
      <c r="C172" s="1340"/>
      <c r="D172" s="1341" t="s">
        <v>538</v>
      </c>
      <c r="E172" s="1341"/>
      <c r="F172" s="1342"/>
      <c r="G172" s="1342"/>
      <c r="H172" s="1375">
        <f>H165</f>
        <v>0</v>
      </c>
    </row>
    <row r="173" spans="1:9" s="1323" customFormat="1" ht="42.75" customHeight="1" thickBot="1" x14ac:dyDescent="0.5">
      <c r="A173" s="1335"/>
      <c r="B173" s="2103" t="s">
        <v>539</v>
      </c>
      <c r="C173" s="2104"/>
      <c r="D173" s="2087"/>
      <c r="E173" s="2087"/>
      <c r="F173" s="2087"/>
      <c r="G173" s="2088"/>
      <c r="H173" s="1365">
        <f>SUM(H168:H172)</f>
        <v>0</v>
      </c>
      <c r="I173" s="1343"/>
    </row>
    <row r="174" spans="1:9" s="1" customFormat="1" ht="22.2" customHeight="1" thickBot="1" x14ac:dyDescent="0.45">
      <c r="A174" s="153"/>
      <c r="B174" s="1344"/>
      <c r="C174" s="1345"/>
      <c r="D174" s="1378"/>
      <c r="E174" s="1378"/>
      <c r="F174" s="1378"/>
      <c r="G174" s="1378"/>
      <c r="H174" s="1379"/>
      <c r="I174" s="827"/>
    </row>
    <row r="175" spans="1:9" s="1" customFormat="1" ht="35.25" customHeight="1" thickBot="1" x14ac:dyDescent="0.5">
      <c r="A175" s="153"/>
      <c r="B175" s="502"/>
      <c r="C175" s="575"/>
      <c r="D175" s="430" t="s">
        <v>115</v>
      </c>
      <c r="E175" s="504"/>
      <c r="F175" s="504"/>
      <c r="G175" s="505"/>
      <c r="H175" s="505"/>
      <c r="I175" s="827"/>
    </row>
    <row r="176" spans="1:9" s="1" customFormat="1" ht="35.25" customHeight="1" thickBot="1" x14ac:dyDescent="0.5">
      <c r="A176" s="153"/>
      <c r="B176" s="502"/>
      <c r="C176" s="1380"/>
      <c r="D176" s="430" t="s">
        <v>116</v>
      </c>
      <c r="E176" s="504"/>
      <c r="F176" s="504"/>
      <c r="G176" s="505"/>
      <c r="H176" s="505"/>
      <c r="I176" s="827"/>
    </row>
    <row r="177" spans="1:9" s="1" customFormat="1" ht="75" customHeight="1" x14ac:dyDescent="0.45">
      <c r="A177" s="153"/>
      <c r="B177" s="219">
        <v>15</v>
      </c>
      <c r="C177" s="220" t="s">
        <v>121</v>
      </c>
      <c r="D177" s="4" t="s">
        <v>340</v>
      </c>
      <c r="E177" s="28" t="s">
        <v>41</v>
      </c>
      <c r="F177" s="158">
        <v>4</v>
      </c>
      <c r="G177" s="157">
        <v>0</v>
      </c>
      <c r="H177" s="1290">
        <f t="shared" ref="H177:H180" si="23">(F177*G177)</f>
        <v>0</v>
      </c>
      <c r="I177" s="827"/>
    </row>
    <row r="178" spans="1:9" s="1" customFormat="1" ht="75" customHeight="1" x14ac:dyDescent="0.45">
      <c r="A178" s="153"/>
      <c r="B178" s="219">
        <f>B177+1</f>
        <v>16</v>
      </c>
      <c r="C178" s="156" t="s">
        <v>121</v>
      </c>
      <c r="D178" s="4" t="s">
        <v>135</v>
      </c>
      <c r="E178" s="28" t="s">
        <v>41</v>
      </c>
      <c r="F178" s="158">
        <v>9</v>
      </c>
      <c r="G178" s="157">
        <v>0</v>
      </c>
      <c r="H178" s="1290">
        <f t="shared" si="23"/>
        <v>0</v>
      </c>
      <c r="I178" s="827"/>
    </row>
    <row r="179" spans="1:9" s="1" customFormat="1" ht="75" customHeight="1" x14ac:dyDescent="0.45">
      <c r="A179" s="153"/>
      <c r="B179" s="219">
        <f t="shared" ref="B179:B182" si="24">B178+1</f>
        <v>17</v>
      </c>
      <c r="C179" s="156" t="s">
        <v>121</v>
      </c>
      <c r="D179" s="4" t="s">
        <v>540</v>
      </c>
      <c r="E179" s="28" t="s">
        <v>41</v>
      </c>
      <c r="F179" s="158">
        <v>2</v>
      </c>
      <c r="G179" s="157">
        <v>0</v>
      </c>
      <c r="H179" s="1290">
        <f t="shared" si="23"/>
        <v>0</v>
      </c>
      <c r="I179" s="827"/>
    </row>
    <row r="180" spans="1:9" s="1" customFormat="1" ht="75" customHeight="1" x14ac:dyDescent="0.45">
      <c r="A180" s="153"/>
      <c r="B180" s="219">
        <f t="shared" si="24"/>
        <v>18</v>
      </c>
      <c r="C180" s="156" t="s">
        <v>121</v>
      </c>
      <c r="D180" s="4" t="s">
        <v>541</v>
      </c>
      <c r="E180" s="28" t="s">
        <v>41</v>
      </c>
      <c r="F180" s="158">
        <v>3</v>
      </c>
      <c r="G180" s="157">
        <v>0</v>
      </c>
      <c r="H180" s="1290">
        <f t="shared" si="23"/>
        <v>0</v>
      </c>
      <c r="I180" s="827"/>
    </row>
    <row r="181" spans="1:9" s="1" customFormat="1" ht="75" customHeight="1" x14ac:dyDescent="0.45">
      <c r="A181" s="153"/>
      <c r="B181" s="219">
        <f t="shared" si="24"/>
        <v>19</v>
      </c>
      <c r="C181" s="156" t="s">
        <v>121</v>
      </c>
      <c r="D181" s="4" t="s">
        <v>83</v>
      </c>
      <c r="E181" s="400" t="s">
        <v>38</v>
      </c>
      <c r="F181" s="158">
        <v>61</v>
      </c>
      <c r="G181" s="157">
        <v>0</v>
      </c>
      <c r="H181" s="1290">
        <f>(F181*G181)</f>
        <v>0</v>
      </c>
      <c r="I181" s="827"/>
    </row>
    <row r="182" spans="1:9" s="1" customFormat="1" ht="75" customHeight="1" thickBot="1" x14ac:dyDescent="0.5">
      <c r="A182" s="153"/>
      <c r="B182" s="219">
        <f t="shared" si="24"/>
        <v>20</v>
      </c>
      <c r="C182" s="156" t="s">
        <v>123</v>
      </c>
      <c r="D182" s="4" t="s">
        <v>542</v>
      </c>
      <c r="E182" s="429" t="s">
        <v>40</v>
      </c>
      <c r="F182" s="158">
        <v>1.36</v>
      </c>
      <c r="G182" s="157">
        <v>0</v>
      </c>
      <c r="H182" s="1290">
        <f>(F182*G182)</f>
        <v>0</v>
      </c>
      <c r="I182" s="827"/>
    </row>
    <row r="183" spans="1:9" s="1" customFormat="1" ht="35.25" customHeight="1" thickBot="1" x14ac:dyDescent="0.5">
      <c r="A183" s="153"/>
      <c r="B183" s="502"/>
      <c r="C183" s="503"/>
      <c r="D183" s="430" t="s">
        <v>117</v>
      </c>
      <c r="E183" s="504"/>
      <c r="F183" s="504"/>
      <c r="G183" s="505"/>
      <c r="H183" s="505"/>
      <c r="I183" s="827"/>
    </row>
    <row r="184" spans="1:9" s="1" customFormat="1" ht="69.900000000000006" customHeight="1" x14ac:dyDescent="0.45">
      <c r="A184" s="153"/>
      <c r="B184" s="219">
        <v>21</v>
      </c>
      <c r="C184" s="220" t="s">
        <v>124</v>
      </c>
      <c r="D184" s="30" t="s">
        <v>93</v>
      </c>
      <c r="E184" s="37" t="s">
        <v>39</v>
      </c>
      <c r="F184" s="221">
        <v>25</v>
      </c>
      <c r="G184" s="222">
        <v>0</v>
      </c>
      <c r="H184" s="1289">
        <f t="shared" ref="H184:H185" si="25">(F184*G184)</f>
        <v>0</v>
      </c>
      <c r="I184" s="827"/>
    </row>
    <row r="185" spans="1:9" s="1" customFormat="1" ht="69.900000000000006" customHeight="1" thickBot="1" x14ac:dyDescent="0.5">
      <c r="A185" s="153"/>
      <c r="B185" s="219">
        <f>B184+1</f>
        <v>22</v>
      </c>
      <c r="C185" s="156" t="s">
        <v>124</v>
      </c>
      <c r="D185" s="30" t="s">
        <v>543</v>
      </c>
      <c r="E185" s="28" t="s">
        <v>39</v>
      </c>
      <c r="F185" s="158">
        <v>3</v>
      </c>
      <c r="G185" s="222">
        <v>0</v>
      </c>
      <c r="H185" s="1290">
        <f t="shared" si="25"/>
        <v>0</v>
      </c>
      <c r="I185" s="827"/>
    </row>
    <row r="186" spans="1:9" s="1" customFormat="1" ht="20.100000000000001" customHeight="1" thickBot="1" x14ac:dyDescent="0.45">
      <c r="A186" s="153"/>
      <c r="B186" s="1997" t="s">
        <v>345</v>
      </c>
      <c r="C186" s="1998"/>
      <c r="D186" s="1998"/>
      <c r="E186" s="1998"/>
      <c r="F186" s="1998"/>
      <c r="G186" s="1999"/>
      <c r="H186" s="1381">
        <f>SUM(H177:H185)</f>
        <v>0</v>
      </c>
    </row>
    <row r="187" spans="1:9" s="1" customFormat="1" ht="20.100000000000001" customHeight="1" thickBot="1" x14ac:dyDescent="0.45">
      <c r="A187" s="153"/>
      <c r="B187" s="1382"/>
      <c r="C187" s="1383"/>
      <c r="D187" s="1383"/>
      <c r="E187" s="1383"/>
      <c r="F187" s="1383"/>
      <c r="G187" s="1383"/>
      <c r="H187" s="1384"/>
    </row>
    <row r="188" spans="1:9" s="6" customFormat="1" ht="30.75" customHeight="1" x14ac:dyDescent="0.45">
      <c r="A188" s="876"/>
      <c r="B188" s="2105" t="s">
        <v>843</v>
      </c>
      <c r="C188" s="2106"/>
      <c r="D188" s="2106"/>
      <c r="E188" s="2106"/>
      <c r="F188" s="2106"/>
      <c r="G188" s="2106"/>
      <c r="H188" s="1385">
        <f>H66</f>
        <v>0</v>
      </c>
      <c r="I188" s="830"/>
    </row>
    <row r="189" spans="1:9" s="6" customFormat="1" ht="40.5" customHeight="1" x14ac:dyDescent="0.45">
      <c r="A189" s="876"/>
      <c r="B189" s="2107" t="s">
        <v>838</v>
      </c>
      <c r="C189" s="2108"/>
      <c r="D189" s="2108"/>
      <c r="E189" s="2108"/>
      <c r="F189" s="2108"/>
      <c r="G189" s="2108"/>
      <c r="H189" s="1386">
        <f>H102</f>
        <v>0</v>
      </c>
      <c r="I189" s="830"/>
    </row>
    <row r="190" spans="1:9" s="6" customFormat="1" ht="33.75" customHeight="1" x14ac:dyDescent="0.45">
      <c r="A190" s="876"/>
      <c r="B190" s="2109" t="s">
        <v>844</v>
      </c>
      <c r="C190" s="2110"/>
      <c r="D190" s="2110"/>
      <c r="E190" s="2110"/>
      <c r="F190" s="2110"/>
      <c r="G190" s="2110"/>
      <c r="H190" s="1386">
        <f>H134</f>
        <v>0</v>
      </c>
      <c r="I190" s="830"/>
    </row>
    <row r="191" spans="1:9" s="6" customFormat="1" ht="36" customHeight="1" x14ac:dyDescent="0.45">
      <c r="A191" s="876"/>
      <c r="B191" s="2109" t="s">
        <v>544</v>
      </c>
      <c r="C191" s="2110"/>
      <c r="D191" s="2110"/>
      <c r="E191" s="2110"/>
      <c r="F191" s="2110"/>
      <c r="G191" s="2110"/>
      <c r="H191" s="1386">
        <f>H173</f>
        <v>0</v>
      </c>
      <c r="I191" s="830"/>
    </row>
    <row r="192" spans="1:9" s="6" customFormat="1" ht="36" customHeight="1" thickBot="1" x14ac:dyDescent="0.5">
      <c r="A192" s="876"/>
      <c r="B192" s="2098" t="s">
        <v>545</v>
      </c>
      <c r="C192" s="2099"/>
      <c r="D192" s="2099"/>
      <c r="E192" s="2099"/>
      <c r="F192" s="2099"/>
      <c r="G192" s="2099"/>
      <c r="H192" s="1387">
        <f>H186</f>
        <v>0</v>
      </c>
      <c r="I192" s="830"/>
    </row>
    <row r="193" spans="1:9" ht="27.75" customHeight="1" thickBot="1" x14ac:dyDescent="0.45">
      <c r="B193" s="2100" t="s">
        <v>845</v>
      </c>
      <c r="C193" s="2101"/>
      <c r="D193" s="2101"/>
      <c r="E193" s="2101"/>
      <c r="F193" s="2101"/>
      <c r="G193" s="2102"/>
      <c r="H193" s="1388">
        <f>SUM(H188:H192)</f>
        <v>0</v>
      </c>
    </row>
    <row r="194" spans="1:9" x14ac:dyDescent="0.4">
      <c r="D194" s="22" t="s">
        <v>49</v>
      </c>
    </row>
    <row r="195" spans="1:9" ht="19.2" x14ac:dyDescent="0.4">
      <c r="A195" s="210"/>
      <c r="B195" s="32"/>
      <c r="C195" s="32"/>
      <c r="D195" s="33" t="s">
        <v>73</v>
      </c>
      <c r="E195" s="32"/>
      <c r="F195" s="101"/>
      <c r="H195" s="1389"/>
      <c r="I195"/>
    </row>
    <row r="196" spans="1:9" ht="19.2" x14ac:dyDescent="0.4">
      <c r="A196" s="210"/>
      <c r="B196" s="32"/>
      <c r="C196" s="32"/>
      <c r="D196" s="33" t="s">
        <v>74</v>
      </c>
      <c r="E196" s="32"/>
      <c r="F196" s="101"/>
      <c r="H196" s="1389"/>
      <c r="I196"/>
    </row>
    <row r="197" spans="1:9" ht="19.2" x14ac:dyDescent="0.4">
      <c r="A197" s="210"/>
      <c r="B197" s="32"/>
      <c r="C197" s="32"/>
      <c r="D197" s="33" t="s">
        <v>75</v>
      </c>
      <c r="E197" s="32"/>
      <c r="F197" s="101"/>
      <c r="H197" s="1389"/>
      <c r="I197"/>
    </row>
  </sheetData>
  <mergeCells count="56">
    <mergeCell ref="B192:G192"/>
    <mergeCell ref="B193:G193"/>
    <mergeCell ref="B173:G173"/>
    <mergeCell ref="B186:G186"/>
    <mergeCell ref="B188:G188"/>
    <mergeCell ref="B189:G189"/>
    <mergeCell ref="B190:G190"/>
    <mergeCell ref="B191:G191"/>
    <mergeCell ref="D167:G167"/>
    <mergeCell ref="B115:G115"/>
    <mergeCell ref="B120:G120"/>
    <mergeCell ref="B126:G126"/>
    <mergeCell ref="D128:G128"/>
    <mergeCell ref="B134:G134"/>
    <mergeCell ref="B136:H136"/>
    <mergeCell ref="B140:G140"/>
    <mergeCell ref="B149:G149"/>
    <mergeCell ref="B158:G158"/>
    <mergeCell ref="B161:G161"/>
    <mergeCell ref="B165:G165"/>
    <mergeCell ref="B108:G108"/>
    <mergeCell ref="B59:G59"/>
    <mergeCell ref="D61:G61"/>
    <mergeCell ref="B66:G66"/>
    <mergeCell ref="B68:H68"/>
    <mergeCell ref="B72:G72"/>
    <mergeCell ref="B80:G80"/>
    <mergeCell ref="B88:G88"/>
    <mergeCell ref="B94:G94"/>
    <mergeCell ref="D96:G96"/>
    <mergeCell ref="B102:G102"/>
    <mergeCell ref="B104:H104"/>
    <mergeCell ref="B53:G53"/>
    <mergeCell ref="D13:H13"/>
    <mergeCell ref="D14:H14"/>
    <mergeCell ref="D15:H15"/>
    <mergeCell ref="D16:H16"/>
    <mergeCell ref="D17:H17"/>
    <mergeCell ref="D18:H18"/>
    <mergeCell ref="D19:H19"/>
    <mergeCell ref="E30:G30"/>
    <mergeCell ref="B32:H32"/>
    <mergeCell ref="B37:G37"/>
    <mergeCell ref="B45:G45"/>
    <mergeCell ref="D12:H12"/>
    <mergeCell ref="B1:H1"/>
    <mergeCell ref="B2:H2"/>
    <mergeCell ref="B3:H3"/>
    <mergeCell ref="D4:H4"/>
    <mergeCell ref="D5:H5"/>
    <mergeCell ref="D6:H6"/>
    <mergeCell ref="D7:H7"/>
    <mergeCell ref="D8:H8"/>
    <mergeCell ref="D9:H9"/>
    <mergeCell ref="D10:H10"/>
    <mergeCell ref="D11:H11"/>
  </mergeCells>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10-Дел 2а-Анекс 1
Реф. Бр.: LRCP-9034-9210-MK-RFB-A.2.1.10 - Тендер 10-Дел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Ново Село&amp;CИзградба на пристапна улица 1, и 3 до викенд куки&amp;R&amp;P/&amp;N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1CD7B-0190-4D9A-9133-97CA33EC5EC6}">
  <sheetPr>
    <tabColor rgb="FFFFFF00"/>
    <pageSetUpPr fitToPage="1"/>
  </sheetPr>
  <dimension ref="A1:AA292"/>
  <sheetViews>
    <sheetView view="pageBreakPreview" topLeftCell="A265" zoomScale="70" zoomScaleNormal="115" zoomScaleSheetLayoutView="70" zoomScalePageLayoutView="40" workbookViewId="0">
      <selection activeCell="D6" sqref="D6:H6"/>
    </sheetView>
  </sheetViews>
  <sheetFormatPr defaultRowHeight="16.8" x14ac:dyDescent="0.4"/>
  <cols>
    <col min="1" max="1" width="3.44140625" style="153" customWidth="1"/>
    <col min="2" max="2" width="8.6640625" style="1390" customWidth="1"/>
    <col min="3" max="3" width="11.6640625" style="21" customWidth="1"/>
    <col min="4" max="4" width="64.109375" style="22" customWidth="1"/>
    <col min="5" max="5" width="10.5546875" style="21" customWidth="1"/>
    <col min="6" max="6" width="17.109375" style="96" bestFit="1" customWidth="1"/>
    <col min="7" max="7" width="15.44140625" style="850" customWidth="1"/>
    <col min="8" max="8" width="21.5546875" style="1302" customWidth="1"/>
    <col min="9" max="9" width="11.88671875" style="1" bestFit="1" customWidth="1"/>
    <col min="10" max="27" width="9.109375" style="1"/>
    <col min="240" max="240" width="3.44140625" customWidth="1"/>
    <col min="241" max="241" width="7" customWidth="1"/>
    <col min="242" max="242" width="9.88671875" customWidth="1"/>
    <col min="243" max="243" width="64.109375" customWidth="1"/>
    <col min="244" max="244" width="11.44140625" customWidth="1"/>
    <col min="245" max="245" width="12.88671875" customWidth="1"/>
    <col min="246" max="246" width="15.44140625" customWidth="1"/>
    <col min="247" max="247" width="19.44140625" customWidth="1"/>
    <col min="248" max="248" width="13.88671875" customWidth="1"/>
    <col min="496" max="496" width="3.44140625" customWidth="1"/>
    <col min="497" max="497" width="7" customWidth="1"/>
    <col min="498" max="498" width="9.88671875" customWidth="1"/>
    <col min="499" max="499" width="64.109375" customWidth="1"/>
    <col min="500" max="500" width="11.44140625" customWidth="1"/>
    <col min="501" max="501" width="12.88671875" customWidth="1"/>
    <col min="502" max="502" width="15.44140625" customWidth="1"/>
    <col min="503" max="503" width="19.44140625" customWidth="1"/>
    <col min="504" max="504" width="13.88671875" customWidth="1"/>
    <col min="752" max="752" width="3.44140625" customWidth="1"/>
    <col min="753" max="753" width="7" customWidth="1"/>
    <col min="754" max="754" width="9.88671875" customWidth="1"/>
    <col min="755" max="755" width="64.109375" customWidth="1"/>
    <col min="756" max="756" width="11.44140625" customWidth="1"/>
    <col min="757" max="757" width="12.88671875" customWidth="1"/>
    <col min="758" max="758" width="15.44140625" customWidth="1"/>
    <col min="759" max="759" width="19.44140625" customWidth="1"/>
    <col min="760" max="760" width="13.88671875" customWidth="1"/>
    <col min="1008" max="1008" width="3.44140625" customWidth="1"/>
    <col min="1009" max="1009" width="7" customWidth="1"/>
    <col min="1010" max="1010" width="9.88671875" customWidth="1"/>
    <col min="1011" max="1011" width="64.109375" customWidth="1"/>
    <col min="1012" max="1012" width="11.44140625" customWidth="1"/>
    <col min="1013" max="1013" width="12.88671875" customWidth="1"/>
    <col min="1014" max="1014" width="15.44140625" customWidth="1"/>
    <col min="1015" max="1015" width="19.44140625" customWidth="1"/>
    <col min="1016" max="1016" width="13.88671875" customWidth="1"/>
    <col min="1264" max="1264" width="3.44140625" customWidth="1"/>
    <col min="1265" max="1265" width="7" customWidth="1"/>
    <col min="1266" max="1266" width="9.88671875" customWidth="1"/>
    <col min="1267" max="1267" width="64.109375" customWidth="1"/>
    <col min="1268" max="1268" width="11.44140625" customWidth="1"/>
    <col min="1269" max="1269" width="12.88671875" customWidth="1"/>
    <col min="1270" max="1270" width="15.44140625" customWidth="1"/>
    <col min="1271" max="1271" width="19.44140625" customWidth="1"/>
    <col min="1272" max="1272" width="13.88671875" customWidth="1"/>
    <col min="1520" max="1520" width="3.44140625" customWidth="1"/>
    <col min="1521" max="1521" width="7" customWidth="1"/>
    <col min="1522" max="1522" width="9.88671875" customWidth="1"/>
    <col min="1523" max="1523" width="64.109375" customWidth="1"/>
    <col min="1524" max="1524" width="11.44140625" customWidth="1"/>
    <col min="1525" max="1525" width="12.88671875" customWidth="1"/>
    <col min="1526" max="1526" width="15.44140625" customWidth="1"/>
    <col min="1527" max="1527" width="19.44140625" customWidth="1"/>
    <col min="1528" max="1528" width="13.88671875" customWidth="1"/>
    <col min="1776" max="1776" width="3.44140625" customWidth="1"/>
    <col min="1777" max="1777" width="7" customWidth="1"/>
    <col min="1778" max="1778" width="9.88671875" customWidth="1"/>
    <col min="1779" max="1779" width="64.109375" customWidth="1"/>
    <col min="1780" max="1780" width="11.44140625" customWidth="1"/>
    <col min="1781" max="1781" width="12.88671875" customWidth="1"/>
    <col min="1782" max="1782" width="15.44140625" customWidth="1"/>
    <col min="1783" max="1783" width="19.44140625" customWidth="1"/>
    <col min="1784" max="1784" width="13.88671875" customWidth="1"/>
    <col min="2032" max="2032" width="3.44140625" customWidth="1"/>
    <col min="2033" max="2033" width="7" customWidth="1"/>
    <col min="2034" max="2034" width="9.88671875" customWidth="1"/>
    <col min="2035" max="2035" width="64.109375" customWidth="1"/>
    <col min="2036" max="2036" width="11.44140625" customWidth="1"/>
    <col min="2037" max="2037" width="12.88671875" customWidth="1"/>
    <col min="2038" max="2038" width="15.44140625" customWidth="1"/>
    <col min="2039" max="2039" width="19.44140625" customWidth="1"/>
    <col min="2040" max="2040" width="13.88671875" customWidth="1"/>
    <col min="2288" max="2288" width="3.44140625" customWidth="1"/>
    <col min="2289" max="2289" width="7" customWidth="1"/>
    <col min="2290" max="2290" width="9.88671875" customWidth="1"/>
    <col min="2291" max="2291" width="64.109375" customWidth="1"/>
    <col min="2292" max="2292" width="11.44140625" customWidth="1"/>
    <col min="2293" max="2293" width="12.88671875" customWidth="1"/>
    <col min="2294" max="2294" width="15.44140625" customWidth="1"/>
    <col min="2295" max="2295" width="19.44140625" customWidth="1"/>
    <col min="2296" max="2296" width="13.88671875" customWidth="1"/>
    <col min="2544" max="2544" width="3.44140625" customWidth="1"/>
    <col min="2545" max="2545" width="7" customWidth="1"/>
    <col min="2546" max="2546" width="9.88671875" customWidth="1"/>
    <col min="2547" max="2547" width="64.109375" customWidth="1"/>
    <col min="2548" max="2548" width="11.44140625" customWidth="1"/>
    <col min="2549" max="2549" width="12.88671875" customWidth="1"/>
    <col min="2550" max="2550" width="15.44140625" customWidth="1"/>
    <col min="2551" max="2551" width="19.44140625" customWidth="1"/>
    <col min="2552" max="2552" width="13.88671875" customWidth="1"/>
    <col min="2800" max="2800" width="3.44140625" customWidth="1"/>
    <col min="2801" max="2801" width="7" customWidth="1"/>
    <col min="2802" max="2802" width="9.88671875" customWidth="1"/>
    <col min="2803" max="2803" width="64.109375" customWidth="1"/>
    <col min="2804" max="2804" width="11.44140625" customWidth="1"/>
    <col min="2805" max="2805" width="12.88671875" customWidth="1"/>
    <col min="2806" max="2806" width="15.44140625" customWidth="1"/>
    <col min="2807" max="2807" width="19.44140625" customWidth="1"/>
    <col min="2808" max="2808" width="13.88671875" customWidth="1"/>
    <col min="3056" max="3056" width="3.44140625" customWidth="1"/>
    <col min="3057" max="3057" width="7" customWidth="1"/>
    <col min="3058" max="3058" width="9.88671875" customWidth="1"/>
    <col min="3059" max="3059" width="64.109375" customWidth="1"/>
    <col min="3060" max="3060" width="11.44140625" customWidth="1"/>
    <col min="3061" max="3061" width="12.88671875" customWidth="1"/>
    <col min="3062" max="3062" width="15.44140625" customWidth="1"/>
    <col min="3063" max="3063" width="19.44140625" customWidth="1"/>
    <col min="3064" max="3064" width="13.88671875" customWidth="1"/>
    <col min="3312" max="3312" width="3.44140625" customWidth="1"/>
    <col min="3313" max="3313" width="7" customWidth="1"/>
    <col min="3314" max="3314" width="9.88671875" customWidth="1"/>
    <col min="3315" max="3315" width="64.109375" customWidth="1"/>
    <col min="3316" max="3316" width="11.44140625" customWidth="1"/>
    <col min="3317" max="3317" width="12.88671875" customWidth="1"/>
    <col min="3318" max="3318" width="15.44140625" customWidth="1"/>
    <col min="3319" max="3319" width="19.44140625" customWidth="1"/>
    <col min="3320" max="3320" width="13.88671875" customWidth="1"/>
    <col min="3568" max="3568" width="3.44140625" customWidth="1"/>
    <col min="3569" max="3569" width="7" customWidth="1"/>
    <col min="3570" max="3570" width="9.88671875" customWidth="1"/>
    <col min="3571" max="3571" width="64.109375" customWidth="1"/>
    <col min="3572" max="3572" width="11.44140625" customWidth="1"/>
    <col min="3573" max="3573" width="12.88671875" customWidth="1"/>
    <col min="3574" max="3574" width="15.44140625" customWidth="1"/>
    <col min="3575" max="3575" width="19.44140625" customWidth="1"/>
    <col min="3576" max="3576" width="13.88671875" customWidth="1"/>
    <col min="3824" max="3824" width="3.44140625" customWidth="1"/>
    <col min="3825" max="3825" width="7" customWidth="1"/>
    <col min="3826" max="3826" width="9.88671875" customWidth="1"/>
    <col min="3827" max="3827" width="64.109375" customWidth="1"/>
    <col min="3828" max="3828" width="11.44140625" customWidth="1"/>
    <col min="3829" max="3829" width="12.88671875" customWidth="1"/>
    <col min="3830" max="3830" width="15.44140625" customWidth="1"/>
    <col min="3831" max="3831" width="19.44140625" customWidth="1"/>
    <col min="3832" max="3832" width="13.88671875" customWidth="1"/>
    <col min="4080" max="4080" width="3.44140625" customWidth="1"/>
    <col min="4081" max="4081" width="7" customWidth="1"/>
    <col min="4082" max="4082" width="9.88671875" customWidth="1"/>
    <col min="4083" max="4083" width="64.109375" customWidth="1"/>
    <col min="4084" max="4084" width="11.44140625" customWidth="1"/>
    <col min="4085" max="4085" width="12.88671875" customWidth="1"/>
    <col min="4086" max="4086" width="15.44140625" customWidth="1"/>
    <col min="4087" max="4087" width="19.44140625" customWidth="1"/>
    <col min="4088" max="4088" width="13.88671875" customWidth="1"/>
    <col min="4336" max="4336" width="3.44140625" customWidth="1"/>
    <col min="4337" max="4337" width="7" customWidth="1"/>
    <col min="4338" max="4338" width="9.88671875" customWidth="1"/>
    <col min="4339" max="4339" width="64.109375" customWidth="1"/>
    <col min="4340" max="4340" width="11.44140625" customWidth="1"/>
    <col min="4341" max="4341" width="12.88671875" customWidth="1"/>
    <col min="4342" max="4342" width="15.44140625" customWidth="1"/>
    <col min="4343" max="4343" width="19.44140625" customWidth="1"/>
    <col min="4344" max="4344" width="13.88671875" customWidth="1"/>
    <col min="4592" max="4592" width="3.44140625" customWidth="1"/>
    <col min="4593" max="4593" width="7" customWidth="1"/>
    <col min="4594" max="4594" width="9.88671875" customWidth="1"/>
    <col min="4595" max="4595" width="64.109375" customWidth="1"/>
    <col min="4596" max="4596" width="11.44140625" customWidth="1"/>
    <col min="4597" max="4597" width="12.88671875" customWidth="1"/>
    <col min="4598" max="4598" width="15.44140625" customWidth="1"/>
    <col min="4599" max="4599" width="19.44140625" customWidth="1"/>
    <col min="4600" max="4600" width="13.88671875" customWidth="1"/>
    <col min="4848" max="4848" width="3.44140625" customWidth="1"/>
    <col min="4849" max="4849" width="7" customWidth="1"/>
    <col min="4850" max="4850" width="9.88671875" customWidth="1"/>
    <col min="4851" max="4851" width="64.109375" customWidth="1"/>
    <col min="4852" max="4852" width="11.44140625" customWidth="1"/>
    <col min="4853" max="4853" width="12.88671875" customWidth="1"/>
    <col min="4854" max="4854" width="15.44140625" customWidth="1"/>
    <col min="4855" max="4855" width="19.44140625" customWidth="1"/>
    <col min="4856" max="4856" width="13.88671875" customWidth="1"/>
    <col min="5104" max="5104" width="3.44140625" customWidth="1"/>
    <col min="5105" max="5105" width="7" customWidth="1"/>
    <col min="5106" max="5106" width="9.88671875" customWidth="1"/>
    <col min="5107" max="5107" width="64.109375" customWidth="1"/>
    <col min="5108" max="5108" width="11.44140625" customWidth="1"/>
    <col min="5109" max="5109" width="12.88671875" customWidth="1"/>
    <col min="5110" max="5110" width="15.44140625" customWidth="1"/>
    <col min="5111" max="5111" width="19.44140625" customWidth="1"/>
    <col min="5112" max="5112" width="13.88671875" customWidth="1"/>
    <col min="5360" max="5360" width="3.44140625" customWidth="1"/>
    <col min="5361" max="5361" width="7" customWidth="1"/>
    <col min="5362" max="5362" width="9.88671875" customWidth="1"/>
    <col min="5363" max="5363" width="64.109375" customWidth="1"/>
    <col min="5364" max="5364" width="11.44140625" customWidth="1"/>
    <col min="5365" max="5365" width="12.88671875" customWidth="1"/>
    <col min="5366" max="5366" width="15.44140625" customWidth="1"/>
    <col min="5367" max="5367" width="19.44140625" customWidth="1"/>
    <col min="5368" max="5368" width="13.88671875" customWidth="1"/>
    <col min="5616" max="5616" width="3.44140625" customWidth="1"/>
    <col min="5617" max="5617" width="7" customWidth="1"/>
    <col min="5618" max="5618" width="9.88671875" customWidth="1"/>
    <col min="5619" max="5619" width="64.109375" customWidth="1"/>
    <col min="5620" max="5620" width="11.44140625" customWidth="1"/>
    <col min="5621" max="5621" width="12.88671875" customWidth="1"/>
    <col min="5622" max="5622" width="15.44140625" customWidth="1"/>
    <col min="5623" max="5623" width="19.44140625" customWidth="1"/>
    <col min="5624" max="5624" width="13.88671875" customWidth="1"/>
    <col min="5872" max="5872" width="3.44140625" customWidth="1"/>
    <col min="5873" max="5873" width="7" customWidth="1"/>
    <col min="5874" max="5874" width="9.88671875" customWidth="1"/>
    <col min="5875" max="5875" width="64.109375" customWidth="1"/>
    <col min="5876" max="5876" width="11.44140625" customWidth="1"/>
    <col min="5877" max="5877" width="12.88671875" customWidth="1"/>
    <col min="5878" max="5878" width="15.44140625" customWidth="1"/>
    <col min="5879" max="5879" width="19.44140625" customWidth="1"/>
    <col min="5880" max="5880" width="13.88671875" customWidth="1"/>
    <col min="6128" max="6128" width="3.44140625" customWidth="1"/>
    <col min="6129" max="6129" width="7" customWidth="1"/>
    <col min="6130" max="6130" width="9.88671875" customWidth="1"/>
    <col min="6131" max="6131" width="64.109375" customWidth="1"/>
    <col min="6132" max="6132" width="11.44140625" customWidth="1"/>
    <col min="6133" max="6133" width="12.88671875" customWidth="1"/>
    <col min="6134" max="6134" width="15.44140625" customWidth="1"/>
    <col min="6135" max="6135" width="19.44140625" customWidth="1"/>
    <col min="6136" max="6136" width="13.88671875" customWidth="1"/>
    <col min="6384" max="6384" width="3.44140625" customWidth="1"/>
    <col min="6385" max="6385" width="7" customWidth="1"/>
    <col min="6386" max="6386" width="9.88671875" customWidth="1"/>
    <col min="6387" max="6387" width="64.109375" customWidth="1"/>
    <col min="6388" max="6388" width="11.44140625" customWidth="1"/>
    <col min="6389" max="6389" width="12.88671875" customWidth="1"/>
    <col min="6390" max="6390" width="15.44140625" customWidth="1"/>
    <col min="6391" max="6391" width="19.44140625" customWidth="1"/>
    <col min="6392" max="6392" width="13.88671875" customWidth="1"/>
    <col min="6640" max="6640" width="3.44140625" customWidth="1"/>
    <col min="6641" max="6641" width="7" customWidth="1"/>
    <col min="6642" max="6642" width="9.88671875" customWidth="1"/>
    <col min="6643" max="6643" width="64.109375" customWidth="1"/>
    <col min="6644" max="6644" width="11.44140625" customWidth="1"/>
    <col min="6645" max="6645" width="12.88671875" customWidth="1"/>
    <col min="6646" max="6646" width="15.44140625" customWidth="1"/>
    <col min="6647" max="6647" width="19.44140625" customWidth="1"/>
    <col min="6648" max="6648" width="13.88671875" customWidth="1"/>
    <col min="6896" max="6896" width="3.44140625" customWidth="1"/>
    <col min="6897" max="6897" width="7" customWidth="1"/>
    <col min="6898" max="6898" width="9.88671875" customWidth="1"/>
    <col min="6899" max="6899" width="64.109375" customWidth="1"/>
    <col min="6900" max="6900" width="11.44140625" customWidth="1"/>
    <col min="6901" max="6901" width="12.88671875" customWidth="1"/>
    <col min="6902" max="6902" width="15.44140625" customWidth="1"/>
    <col min="6903" max="6903" width="19.44140625" customWidth="1"/>
    <col min="6904" max="6904" width="13.88671875" customWidth="1"/>
    <col min="7152" max="7152" width="3.44140625" customWidth="1"/>
    <col min="7153" max="7153" width="7" customWidth="1"/>
    <col min="7154" max="7154" width="9.88671875" customWidth="1"/>
    <col min="7155" max="7155" width="64.109375" customWidth="1"/>
    <col min="7156" max="7156" width="11.44140625" customWidth="1"/>
    <col min="7157" max="7157" width="12.88671875" customWidth="1"/>
    <col min="7158" max="7158" width="15.44140625" customWidth="1"/>
    <col min="7159" max="7159" width="19.44140625" customWidth="1"/>
    <col min="7160" max="7160" width="13.88671875" customWidth="1"/>
    <col min="7408" max="7408" width="3.44140625" customWidth="1"/>
    <col min="7409" max="7409" width="7" customWidth="1"/>
    <col min="7410" max="7410" width="9.88671875" customWidth="1"/>
    <col min="7411" max="7411" width="64.109375" customWidth="1"/>
    <col min="7412" max="7412" width="11.44140625" customWidth="1"/>
    <col min="7413" max="7413" width="12.88671875" customWidth="1"/>
    <col min="7414" max="7414" width="15.44140625" customWidth="1"/>
    <col min="7415" max="7415" width="19.44140625" customWidth="1"/>
    <col min="7416" max="7416" width="13.88671875" customWidth="1"/>
    <col min="7664" max="7664" width="3.44140625" customWidth="1"/>
    <col min="7665" max="7665" width="7" customWidth="1"/>
    <col min="7666" max="7666" width="9.88671875" customWidth="1"/>
    <col min="7667" max="7667" width="64.109375" customWidth="1"/>
    <col min="7668" max="7668" width="11.44140625" customWidth="1"/>
    <col min="7669" max="7669" width="12.88671875" customWidth="1"/>
    <col min="7670" max="7670" width="15.44140625" customWidth="1"/>
    <col min="7671" max="7671" width="19.44140625" customWidth="1"/>
    <col min="7672" max="7672" width="13.88671875" customWidth="1"/>
    <col min="7920" max="7920" width="3.44140625" customWidth="1"/>
    <col min="7921" max="7921" width="7" customWidth="1"/>
    <col min="7922" max="7922" width="9.88671875" customWidth="1"/>
    <col min="7923" max="7923" width="64.109375" customWidth="1"/>
    <col min="7924" max="7924" width="11.44140625" customWidth="1"/>
    <col min="7925" max="7925" width="12.88671875" customWidth="1"/>
    <col min="7926" max="7926" width="15.44140625" customWidth="1"/>
    <col min="7927" max="7927" width="19.44140625" customWidth="1"/>
    <col min="7928" max="7928" width="13.88671875" customWidth="1"/>
    <col min="8176" max="8176" width="3.44140625" customWidth="1"/>
    <col min="8177" max="8177" width="7" customWidth="1"/>
    <col min="8178" max="8178" width="9.88671875" customWidth="1"/>
    <col min="8179" max="8179" width="64.109375" customWidth="1"/>
    <col min="8180" max="8180" width="11.44140625" customWidth="1"/>
    <col min="8181" max="8181" width="12.88671875" customWidth="1"/>
    <col min="8182" max="8182" width="15.44140625" customWidth="1"/>
    <col min="8183" max="8183" width="19.44140625" customWidth="1"/>
    <col min="8184" max="8184" width="13.88671875" customWidth="1"/>
    <col min="8432" max="8432" width="3.44140625" customWidth="1"/>
    <col min="8433" max="8433" width="7" customWidth="1"/>
    <col min="8434" max="8434" width="9.88671875" customWidth="1"/>
    <col min="8435" max="8435" width="64.109375" customWidth="1"/>
    <col min="8436" max="8436" width="11.44140625" customWidth="1"/>
    <col min="8437" max="8437" width="12.88671875" customWidth="1"/>
    <col min="8438" max="8438" width="15.44140625" customWidth="1"/>
    <col min="8439" max="8439" width="19.44140625" customWidth="1"/>
    <col min="8440" max="8440" width="13.88671875" customWidth="1"/>
    <col min="8688" max="8688" width="3.44140625" customWidth="1"/>
    <col min="8689" max="8689" width="7" customWidth="1"/>
    <col min="8690" max="8690" width="9.88671875" customWidth="1"/>
    <col min="8691" max="8691" width="64.109375" customWidth="1"/>
    <col min="8692" max="8692" width="11.44140625" customWidth="1"/>
    <col min="8693" max="8693" width="12.88671875" customWidth="1"/>
    <col min="8694" max="8694" width="15.44140625" customWidth="1"/>
    <col min="8695" max="8695" width="19.44140625" customWidth="1"/>
    <col min="8696" max="8696" width="13.88671875" customWidth="1"/>
    <col min="8944" max="8944" width="3.44140625" customWidth="1"/>
    <col min="8945" max="8945" width="7" customWidth="1"/>
    <col min="8946" max="8946" width="9.88671875" customWidth="1"/>
    <col min="8947" max="8947" width="64.109375" customWidth="1"/>
    <col min="8948" max="8948" width="11.44140625" customWidth="1"/>
    <col min="8949" max="8949" width="12.88671875" customWidth="1"/>
    <col min="8950" max="8950" width="15.44140625" customWidth="1"/>
    <col min="8951" max="8951" width="19.44140625" customWidth="1"/>
    <col min="8952" max="8952" width="13.88671875" customWidth="1"/>
    <col min="9200" max="9200" width="3.44140625" customWidth="1"/>
    <col min="9201" max="9201" width="7" customWidth="1"/>
    <col min="9202" max="9202" width="9.88671875" customWidth="1"/>
    <col min="9203" max="9203" width="64.109375" customWidth="1"/>
    <col min="9204" max="9204" width="11.44140625" customWidth="1"/>
    <col min="9205" max="9205" width="12.88671875" customWidth="1"/>
    <col min="9206" max="9206" width="15.44140625" customWidth="1"/>
    <col min="9207" max="9207" width="19.44140625" customWidth="1"/>
    <col min="9208" max="9208" width="13.88671875" customWidth="1"/>
    <col min="9456" max="9456" width="3.44140625" customWidth="1"/>
    <col min="9457" max="9457" width="7" customWidth="1"/>
    <col min="9458" max="9458" width="9.88671875" customWidth="1"/>
    <col min="9459" max="9459" width="64.109375" customWidth="1"/>
    <col min="9460" max="9460" width="11.44140625" customWidth="1"/>
    <col min="9461" max="9461" width="12.88671875" customWidth="1"/>
    <col min="9462" max="9462" width="15.44140625" customWidth="1"/>
    <col min="9463" max="9463" width="19.44140625" customWidth="1"/>
    <col min="9464" max="9464" width="13.88671875" customWidth="1"/>
    <col min="9712" max="9712" width="3.44140625" customWidth="1"/>
    <col min="9713" max="9713" width="7" customWidth="1"/>
    <col min="9714" max="9714" width="9.88671875" customWidth="1"/>
    <col min="9715" max="9715" width="64.109375" customWidth="1"/>
    <col min="9716" max="9716" width="11.44140625" customWidth="1"/>
    <col min="9717" max="9717" width="12.88671875" customWidth="1"/>
    <col min="9718" max="9718" width="15.44140625" customWidth="1"/>
    <col min="9719" max="9719" width="19.44140625" customWidth="1"/>
    <col min="9720" max="9720" width="13.88671875" customWidth="1"/>
    <col min="9968" max="9968" width="3.44140625" customWidth="1"/>
    <col min="9969" max="9969" width="7" customWidth="1"/>
    <col min="9970" max="9970" width="9.88671875" customWidth="1"/>
    <col min="9971" max="9971" width="64.109375" customWidth="1"/>
    <col min="9972" max="9972" width="11.44140625" customWidth="1"/>
    <col min="9973" max="9973" width="12.88671875" customWidth="1"/>
    <col min="9974" max="9974" width="15.44140625" customWidth="1"/>
    <col min="9975" max="9975" width="19.44140625" customWidth="1"/>
    <col min="9976" max="9976" width="13.88671875" customWidth="1"/>
    <col min="10224" max="10224" width="3.44140625" customWidth="1"/>
    <col min="10225" max="10225" width="7" customWidth="1"/>
    <col min="10226" max="10226" width="9.88671875" customWidth="1"/>
    <col min="10227" max="10227" width="64.109375" customWidth="1"/>
    <col min="10228" max="10228" width="11.44140625" customWidth="1"/>
    <col min="10229" max="10229" width="12.88671875" customWidth="1"/>
    <col min="10230" max="10230" width="15.44140625" customWidth="1"/>
    <col min="10231" max="10231" width="19.44140625" customWidth="1"/>
    <col min="10232" max="10232" width="13.88671875" customWidth="1"/>
    <col min="10480" max="10480" width="3.44140625" customWidth="1"/>
    <col min="10481" max="10481" width="7" customWidth="1"/>
    <col min="10482" max="10482" width="9.88671875" customWidth="1"/>
    <col min="10483" max="10483" width="64.109375" customWidth="1"/>
    <col min="10484" max="10484" width="11.44140625" customWidth="1"/>
    <col min="10485" max="10485" width="12.88671875" customWidth="1"/>
    <col min="10486" max="10486" width="15.44140625" customWidth="1"/>
    <col min="10487" max="10487" width="19.44140625" customWidth="1"/>
    <col min="10488" max="10488" width="13.88671875" customWidth="1"/>
    <col min="10736" max="10736" width="3.44140625" customWidth="1"/>
    <col min="10737" max="10737" width="7" customWidth="1"/>
    <col min="10738" max="10738" width="9.88671875" customWidth="1"/>
    <col min="10739" max="10739" width="64.109375" customWidth="1"/>
    <col min="10740" max="10740" width="11.44140625" customWidth="1"/>
    <col min="10741" max="10741" width="12.88671875" customWidth="1"/>
    <col min="10742" max="10742" width="15.44140625" customWidth="1"/>
    <col min="10743" max="10743" width="19.44140625" customWidth="1"/>
    <col min="10744" max="10744" width="13.88671875" customWidth="1"/>
    <col min="10992" max="10992" width="3.44140625" customWidth="1"/>
    <col min="10993" max="10993" width="7" customWidth="1"/>
    <col min="10994" max="10994" width="9.88671875" customWidth="1"/>
    <col min="10995" max="10995" width="64.109375" customWidth="1"/>
    <col min="10996" max="10996" width="11.44140625" customWidth="1"/>
    <col min="10997" max="10997" width="12.88671875" customWidth="1"/>
    <col min="10998" max="10998" width="15.44140625" customWidth="1"/>
    <col min="10999" max="10999" width="19.44140625" customWidth="1"/>
    <col min="11000" max="11000" width="13.88671875" customWidth="1"/>
    <col min="11248" max="11248" width="3.44140625" customWidth="1"/>
    <col min="11249" max="11249" width="7" customWidth="1"/>
    <col min="11250" max="11250" width="9.88671875" customWidth="1"/>
    <col min="11251" max="11251" width="64.109375" customWidth="1"/>
    <col min="11252" max="11252" width="11.44140625" customWidth="1"/>
    <col min="11253" max="11253" width="12.88671875" customWidth="1"/>
    <col min="11254" max="11254" width="15.44140625" customWidth="1"/>
    <col min="11255" max="11255" width="19.44140625" customWidth="1"/>
    <col min="11256" max="11256" width="13.88671875" customWidth="1"/>
    <col min="11504" max="11504" width="3.44140625" customWidth="1"/>
    <col min="11505" max="11505" width="7" customWidth="1"/>
    <col min="11506" max="11506" width="9.88671875" customWidth="1"/>
    <col min="11507" max="11507" width="64.109375" customWidth="1"/>
    <col min="11508" max="11508" width="11.44140625" customWidth="1"/>
    <col min="11509" max="11509" width="12.88671875" customWidth="1"/>
    <col min="11510" max="11510" width="15.44140625" customWidth="1"/>
    <col min="11511" max="11511" width="19.44140625" customWidth="1"/>
    <col min="11512" max="11512" width="13.88671875" customWidth="1"/>
    <col min="11760" max="11760" width="3.44140625" customWidth="1"/>
    <col min="11761" max="11761" width="7" customWidth="1"/>
    <col min="11762" max="11762" width="9.88671875" customWidth="1"/>
    <col min="11763" max="11763" width="64.109375" customWidth="1"/>
    <col min="11764" max="11764" width="11.44140625" customWidth="1"/>
    <col min="11765" max="11765" width="12.88671875" customWidth="1"/>
    <col min="11766" max="11766" width="15.44140625" customWidth="1"/>
    <col min="11767" max="11767" width="19.44140625" customWidth="1"/>
    <col min="11768" max="11768" width="13.88671875" customWidth="1"/>
    <col min="12016" max="12016" width="3.44140625" customWidth="1"/>
    <col min="12017" max="12017" width="7" customWidth="1"/>
    <col min="12018" max="12018" width="9.88671875" customWidth="1"/>
    <col min="12019" max="12019" width="64.109375" customWidth="1"/>
    <col min="12020" max="12020" width="11.44140625" customWidth="1"/>
    <col min="12021" max="12021" width="12.88671875" customWidth="1"/>
    <col min="12022" max="12022" width="15.44140625" customWidth="1"/>
    <col min="12023" max="12023" width="19.44140625" customWidth="1"/>
    <col min="12024" max="12024" width="13.88671875" customWidth="1"/>
    <col min="12272" max="12272" width="3.44140625" customWidth="1"/>
    <col min="12273" max="12273" width="7" customWidth="1"/>
    <col min="12274" max="12274" width="9.88671875" customWidth="1"/>
    <col min="12275" max="12275" width="64.109375" customWidth="1"/>
    <col min="12276" max="12276" width="11.44140625" customWidth="1"/>
    <col min="12277" max="12277" width="12.88671875" customWidth="1"/>
    <col min="12278" max="12278" width="15.44140625" customWidth="1"/>
    <col min="12279" max="12279" width="19.44140625" customWidth="1"/>
    <col min="12280" max="12280" width="13.88671875" customWidth="1"/>
    <col min="12528" max="12528" width="3.44140625" customWidth="1"/>
    <col min="12529" max="12529" width="7" customWidth="1"/>
    <col min="12530" max="12530" width="9.88671875" customWidth="1"/>
    <col min="12531" max="12531" width="64.109375" customWidth="1"/>
    <col min="12532" max="12532" width="11.44140625" customWidth="1"/>
    <col min="12533" max="12533" width="12.88671875" customWidth="1"/>
    <col min="12534" max="12534" width="15.44140625" customWidth="1"/>
    <col min="12535" max="12535" width="19.44140625" customWidth="1"/>
    <col min="12536" max="12536" width="13.88671875" customWidth="1"/>
    <col min="12784" max="12784" width="3.44140625" customWidth="1"/>
    <col min="12785" max="12785" width="7" customWidth="1"/>
    <col min="12786" max="12786" width="9.88671875" customWidth="1"/>
    <col min="12787" max="12787" width="64.109375" customWidth="1"/>
    <col min="12788" max="12788" width="11.44140625" customWidth="1"/>
    <col min="12789" max="12789" width="12.88671875" customWidth="1"/>
    <col min="12790" max="12790" width="15.44140625" customWidth="1"/>
    <col min="12791" max="12791" width="19.44140625" customWidth="1"/>
    <col min="12792" max="12792" width="13.88671875" customWidth="1"/>
    <col min="13040" max="13040" width="3.44140625" customWidth="1"/>
    <col min="13041" max="13041" width="7" customWidth="1"/>
    <col min="13042" max="13042" width="9.88671875" customWidth="1"/>
    <col min="13043" max="13043" width="64.109375" customWidth="1"/>
    <col min="13044" max="13044" width="11.44140625" customWidth="1"/>
    <col min="13045" max="13045" width="12.88671875" customWidth="1"/>
    <col min="13046" max="13046" width="15.44140625" customWidth="1"/>
    <col min="13047" max="13047" width="19.44140625" customWidth="1"/>
    <col min="13048" max="13048" width="13.88671875" customWidth="1"/>
    <col min="13296" max="13296" width="3.44140625" customWidth="1"/>
    <col min="13297" max="13297" width="7" customWidth="1"/>
    <col min="13298" max="13298" width="9.88671875" customWidth="1"/>
    <col min="13299" max="13299" width="64.109375" customWidth="1"/>
    <col min="13300" max="13300" width="11.44140625" customWidth="1"/>
    <col min="13301" max="13301" width="12.88671875" customWidth="1"/>
    <col min="13302" max="13302" width="15.44140625" customWidth="1"/>
    <col min="13303" max="13303" width="19.44140625" customWidth="1"/>
    <col min="13304" max="13304" width="13.88671875" customWidth="1"/>
    <col min="13552" max="13552" width="3.44140625" customWidth="1"/>
    <col min="13553" max="13553" width="7" customWidth="1"/>
    <col min="13554" max="13554" width="9.88671875" customWidth="1"/>
    <col min="13555" max="13555" width="64.109375" customWidth="1"/>
    <col min="13556" max="13556" width="11.44140625" customWidth="1"/>
    <col min="13557" max="13557" width="12.88671875" customWidth="1"/>
    <col min="13558" max="13558" width="15.44140625" customWidth="1"/>
    <col min="13559" max="13559" width="19.44140625" customWidth="1"/>
    <col min="13560" max="13560" width="13.88671875" customWidth="1"/>
    <col min="13808" max="13808" width="3.44140625" customWidth="1"/>
    <col min="13809" max="13809" width="7" customWidth="1"/>
    <col min="13810" max="13810" width="9.88671875" customWidth="1"/>
    <col min="13811" max="13811" width="64.109375" customWidth="1"/>
    <col min="13812" max="13812" width="11.44140625" customWidth="1"/>
    <col min="13813" max="13813" width="12.88671875" customWidth="1"/>
    <col min="13814" max="13814" width="15.44140625" customWidth="1"/>
    <col min="13815" max="13815" width="19.44140625" customWidth="1"/>
    <col min="13816" max="13816" width="13.88671875" customWidth="1"/>
    <col min="14064" max="14064" width="3.44140625" customWidth="1"/>
    <col min="14065" max="14065" width="7" customWidth="1"/>
    <col min="14066" max="14066" width="9.88671875" customWidth="1"/>
    <col min="14067" max="14067" width="64.109375" customWidth="1"/>
    <col min="14068" max="14068" width="11.44140625" customWidth="1"/>
    <col min="14069" max="14069" width="12.88671875" customWidth="1"/>
    <col min="14070" max="14070" width="15.44140625" customWidth="1"/>
    <col min="14071" max="14071" width="19.44140625" customWidth="1"/>
    <col min="14072" max="14072" width="13.88671875" customWidth="1"/>
    <col min="14320" max="14320" width="3.44140625" customWidth="1"/>
    <col min="14321" max="14321" width="7" customWidth="1"/>
    <col min="14322" max="14322" width="9.88671875" customWidth="1"/>
    <col min="14323" max="14323" width="64.109375" customWidth="1"/>
    <col min="14324" max="14324" width="11.44140625" customWidth="1"/>
    <col min="14325" max="14325" width="12.88671875" customWidth="1"/>
    <col min="14326" max="14326" width="15.44140625" customWidth="1"/>
    <col min="14327" max="14327" width="19.44140625" customWidth="1"/>
    <col min="14328" max="14328" width="13.88671875" customWidth="1"/>
    <col min="14576" max="14576" width="3.44140625" customWidth="1"/>
    <col min="14577" max="14577" width="7" customWidth="1"/>
    <col min="14578" max="14578" width="9.88671875" customWidth="1"/>
    <col min="14579" max="14579" width="64.109375" customWidth="1"/>
    <col min="14580" max="14580" width="11.44140625" customWidth="1"/>
    <col min="14581" max="14581" width="12.88671875" customWidth="1"/>
    <col min="14582" max="14582" width="15.44140625" customWidth="1"/>
    <col min="14583" max="14583" width="19.44140625" customWidth="1"/>
    <col min="14584" max="14584" width="13.88671875" customWidth="1"/>
    <col min="14832" max="14832" width="3.44140625" customWidth="1"/>
    <col min="14833" max="14833" width="7" customWidth="1"/>
    <col min="14834" max="14834" width="9.88671875" customWidth="1"/>
    <col min="14835" max="14835" width="64.109375" customWidth="1"/>
    <col min="14836" max="14836" width="11.44140625" customWidth="1"/>
    <col min="14837" max="14837" width="12.88671875" customWidth="1"/>
    <col min="14838" max="14838" width="15.44140625" customWidth="1"/>
    <col min="14839" max="14839" width="19.44140625" customWidth="1"/>
    <col min="14840" max="14840" width="13.88671875" customWidth="1"/>
    <col min="15088" max="15088" width="3.44140625" customWidth="1"/>
    <col min="15089" max="15089" width="7" customWidth="1"/>
    <col min="15090" max="15090" width="9.88671875" customWidth="1"/>
    <col min="15091" max="15091" width="64.109375" customWidth="1"/>
    <col min="15092" max="15092" width="11.44140625" customWidth="1"/>
    <col min="15093" max="15093" width="12.88671875" customWidth="1"/>
    <col min="15094" max="15094" width="15.44140625" customWidth="1"/>
    <col min="15095" max="15095" width="19.44140625" customWidth="1"/>
    <col min="15096" max="15096" width="13.88671875" customWidth="1"/>
    <col min="15344" max="15344" width="3.44140625" customWidth="1"/>
    <col min="15345" max="15345" width="7" customWidth="1"/>
    <col min="15346" max="15346" width="9.88671875" customWidth="1"/>
    <col min="15347" max="15347" width="64.109375" customWidth="1"/>
    <col min="15348" max="15348" width="11.44140625" customWidth="1"/>
    <col min="15349" max="15349" width="12.88671875" customWidth="1"/>
    <col min="15350" max="15350" width="15.44140625" customWidth="1"/>
    <col min="15351" max="15351" width="19.44140625" customWidth="1"/>
    <col min="15352" max="15352" width="13.88671875" customWidth="1"/>
    <col min="15600" max="15600" width="3.44140625" customWidth="1"/>
    <col min="15601" max="15601" width="7" customWidth="1"/>
    <col min="15602" max="15602" width="9.88671875" customWidth="1"/>
    <col min="15603" max="15603" width="64.109375" customWidth="1"/>
    <col min="15604" max="15604" width="11.44140625" customWidth="1"/>
    <col min="15605" max="15605" width="12.88671875" customWidth="1"/>
    <col min="15606" max="15606" width="15.44140625" customWidth="1"/>
    <col min="15607" max="15607" width="19.44140625" customWidth="1"/>
    <col min="15608" max="15608" width="13.88671875" customWidth="1"/>
    <col min="15856" max="15856" width="3.44140625" customWidth="1"/>
    <col min="15857" max="15857" width="7" customWidth="1"/>
    <col min="15858" max="15858" width="9.88671875" customWidth="1"/>
    <col min="15859" max="15859" width="64.109375" customWidth="1"/>
    <col min="15860" max="15860" width="11.44140625" customWidth="1"/>
    <col min="15861" max="15861" width="12.88671875" customWidth="1"/>
    <col min="15862" max="15862" width="15.44140625" customWidth="1"/>
    <col min="15863" max="15863" width="19.44140625" customWidth="1"/>
    <col min="15864" max="15864" width="13.88671875" customWidth="1"/>
    <col min="16112" max="16112" width="3.44140625" customWidth="1"/>
    <col min="16113" max="16113" width="7" customWidth="1"/>
    <col min="16114" max="16114" width="9.88671875" customWidth="1"/>
    <col min="16115" max="16115" width="64.109375" customWidth="1"/>
    <col min="16116" max="16116" width="11.44140625" customWidth="1"/>
    <col min="16117" max="16117" width="12.88671875" customWidth="1"/>
    <col min="16118" max="16118" width="15.44140625" customWidth="1"/>
    <col min="16119" max="16119" width="19.44140625" customWidth="1"/>
    <col min="16120" max="16120" width="13.88671875" customWidth="1"/>
  </cols>
  <sheetData>
    <row r="1" spans="1:27" ht="84.75" customHeight="1" thickBot="1" x14ac:dyDescent="0.45">
      <c r="B1" s="1822" t="s">
        <v>826</v>
      </c>
      <c r="C1" s="1823"/>
      <c r="D1" s="1823"/>
      <c r="E1" s="1823"/>
      <c r="F1" s="1823"/>
      <c r="G1" s="1823"/>
      <c r="H1" s="1824"/>
    </row>
    <row r="2" spans="1:27" ht="24.9" customHeight="1" thickBot="1" x14ac:dyDescent="0.45">
      <c r="B2" s="2003" t="s">
        <v>0</v>
      </c>
      <c r="C2" s="2004"/>
      <c r="D2" s="2004"/>
      <c r="E2" s="2004"/>
      <c r="F2" s="2004"/>
      <c r="G2" s="2004"/>
      <c r="H2" s="2005"/>
    </row>
    <row r="3" spans="1:27" s="6" customFormat="1" ht="30" customHeight="1" thickBot="1" x14ac:dyDescent="0.5">
      <c r="A3" s="876"/>
      <c r="B3" s="1825" t="s">
        <v>546</v>
      </c>
      <c r="C3" s="1826"/>
      <c r="D3" s="1826"/>
      <c r="E3" s="1826"/>
      <c r="F3" s="1826"/>
      <c r="G3" s="1826"/>
      <c r="H3" s="1899"/>
      <c r="I3" s="830"/>
      <c r="J3" s="830"/>
      <c r="K3" s="830"/>
      <c r="L3" s="830"/>
      <c r="M3" s="830"/>
      <c r="N3" s="830"/>
      <c r="O3" s="830"/>
      <c r="P3" s="830"/>
      <c r="Q3" s="830"/>
      <c r="R3" s="830"/>
      <c r="S3" s="830"/>
      <c r="T3" s="830"/>
      <c r="U3" s="830"/>
      <c r="V3" s="830"/>
      <c r="W3" s="830"/>
      <c r="X3" s="830"/>
      <c r="Y3" s="830"/>
      <c r="Z3" s="830"/>
      <c r="AA3" s="830"/>
    </row>
    <row r="4" spans="1:27" ht="24" customHeight="1" thickBot="1" x14ac:dyDescent="0.45">
      <c r="B4" s="1592"/>
      <c r="C4" s="179"/>
      <c r="D4" s="1831" t="s">
        <v>1</v>
      </c>
      <c r="E4" s="1831"/>
      <c r="F4" s="1831"/>
      <c r="G4" s="1831"/>
      <c r="H4" s="1832"/>
    </row>
    <row r="5" spans="1:27" ht="60" customHeight="1" x14ac:dyDescent="0.4">
      <c r="A5" s="180"/>
      <c r="B5" s="1400"/>
      <c r="C5" s="145" t="s">
        <v>2</v>
      </c>
      <c r="D5" s="1833" t="s">
        <v>3</v>
      </c>
      <c r="E5" s="1834"/>
      <c r="F5" s="1834"/>
      <c r="G5" s="1834"/>
      <c r="H5" s="1835"/>
    </row>
    <row r="6" spans="1:27" ht="134.25" customHeight="1" x14ac:dyDescent="0.4">
      <c r="A6" s="180"/>
      <c r="B6" s="1591"/>
      <c r="C6" s="181" t="s">
        <v>4</v>
      </c>
      <c r="D6" s="1818" t="s">
        <v>5</v>
      </c>
      <c r="E6" s="1818"/>
      <c r="F6" s="1818"/>
      <c r="G6" s="1818"/>
      <c r="H6" s="1819"/>
    </row>
    <row r="7" spans="1:27" ht="81" customHeight="1" x14ac:dyDescent="0.4">
      <c r="A7" s="180"/>
      <c r="B7" s="1590"/>
      <c r="C7" s="181" t="s">
        <v>6</v>
      </c>
      <c r="D7" s="1818" t="s">
        <v>7</v>
      </c>
      <c r="E7" s="1818"/>
      <c r="F7" s="1818"/>
      <c r="G7" s="1818"/>
      <c r="H7" s="1819"/>
    </row>
    <row r="8" spans="1:27" ht="79.5" customHeight="1" x14ac:dyDescent="0.4">
      <c r="A8" s="180"/>
      <c r="B8" s="1590"/>
      <c r="C8" s="181" t="s">
        <v>8</v>
      </c>
      <c r="D8" s="1818" t="s">
        <v>70</v>
      </c>
      <c r="E8" s="1818"/>
      <c r="F8" s="1818"/>
      <c r="G8" s="1818"/>
      <c r="H8" s="1819"/>
    </row>
    <row r="9" spans="1:27" ht="157.5" customHeight="1" x14ac:dyDescent="0.4">
      <c r="A9" s="180"/>
      <c r="B9" s="1590"/>
      <c r="C9" s="181" t="s">
        <v>9</v>
      </c>
      <c r="D9" s="1818" t="s">
        <v>56</v>
      </c>
      <c r="E9" s="1818"/>
      <c r="F9" s="1818"/>
      <c r="G9" s="1818"/>
      <c r="H9" s="1819"/>
    </row>
    <row r="10" spans="1:27" ht="88.5" customHeight="1" x14ac:dyDescent="0.4">
      <c r="A10" s="180"/>
      <c r="B10" s="1590"/>
      <c r="C10" s="181" t="s">
        <v>10</v>
      </c>
      <c r="D10" s="1818" t="s">
        <v>57</v>
      </c>
      <c r="E10" s="1818"/>
      <c r="F10" s="1818"/>
      <c r="G10" s="1818"/>
      <c r="H10" s="1819"/>
    </row>
    <row r="11" spans="1:27" ht="45" customHeight="1" x14ac:dyDescent="0.4">
      <c r="A11" s="180"/>
      <c r="B11" s="1590"/>
      <c r="C11" s="181" t="s">
        <v>11</v>
      </c>
      <c r="D11" s="1818" t="s">
        <v>12</v>
      </c>
      <c r="E11" s="1818"/>
      <c r="F11" s="1818"/>
      <c r="G11" s="1818"/>
      <c r="H11" s="1819"/>
    </row>
    <row r="12" spans="1:27" ht="159" customHeight="1" x14ac:dyDescent="0.4">
      <c r="A12" s="180"/>
      <c r="B12" s="1590"/>
      <c r="C12" s="181" t="s">
        <v>13</v>
      </c>
      <c r="D12" s="1818" t="s">
        <v>78</v>
      </c>
      <c r="E12" s="1818"/>
      <c r="F12" s="1818"/>
      <c r="G12" s="1818"/>
      <c r="H12" s="1819"/>
    </row>
    <row r="13" spans="1:27" ht="88.5" customHeight="1" x14ac:dyDescent="0.4">
      <c r="A13" s="180"/>
      <c r="B13" s="1590"/>
      <c r="C13" s="182" t="s">
        <v>14</v>
      </c>
      <c r="D13" s="1818" t="s">
        <v>15</v>
      </c>
      <c r="E13" s="1818"/>
      <c r="F13" s="1818"/>
      <c r="G13" s="1818"/>
      <c r="H13" s="1819"/>
    </row>
    <row r="14" spans="1:27" ht="143.25" customHeight="1" x14ac:dyDescent="0.4">
      <c r="A14" s="180"/>
      <c r="B14" s="1590"/>
      <c r="C14" s="181" t="s">
        <v>16</v>
      </c>
      <c r="D14" s="1818" t="s">
        <v>380</v>
      </c>
      <c r="E14" s="1818"/>
      <c r="F14" s="1818"/>
      <c r="G14" s="1818"/>
      <c r="H14" s="1819"/>
    </row>
    <row r="15" spans="1:27" ht="194.25" customHeight="1" x14ac:dyDescent="0.4">
      <c r="A15" s="180"/>
      <c r="B15" s="29"/>
      <c r="C15" s="181" t="s">
        <v>17</v>
      </c>
      <c r="D15" s="1820" t="s">
        <v>823</v>
      </c>
      <c r="E15" s="1820"/>
      <c r="F15" s="1820"/>
      <c r="G15" s="1820"/>
      <c r="H15" s="1821"/>
      <c r="P15"/>
      <c r="Q15"/>
      <c r="R15"/>
      <c r="S15"/>
      <c r="T15"/>
      <c r="U15"/>
      <c r="V15"/>
      <c r="W15"/>
      <c r="X15"/>
      <c r="Y15"/>
      <c r="Z15"/>
      <c r="AA15"/>
    </row>
    <row r="16" spans="1:27" ht="154.5" customHeight="1" x14ac:dyDescent="0.4">
      <c r="A16" s="180"/>
      <c r="B16" s="1590"/>
      <c r="C16" s="181" t="s">
        <v>19</v>
      </c>
      <c r="D16" s="1818" t="s">
        <v>20</v>
      </c>
      <c r="E16" s="1818"/>
      <c r="F16" s="1818"/>
      <c r="G16" s="1818"/>
      <c r="H16" s="1819"/>
    </row>
    <row r="17" spans="1:27" ht="106.5" customHeight="1" x14ac:dyDescent="0.4">
      <c r="A17" s="180"/>
      <c r="B17" s="1590"/>
      <c r="C17" s="181" t="s">
        <v>21</v>
      </c>
      <c r="D17" s="1818" t="s">
        <v>22</v>
      </c>
      <c r="E17" s="1818"/>
      <c r="F17" s="1818"/>
      <c r="G17" s="1818"/>
      <c r="H17" s="1819"/>
    </row>
    <row r="18" spans="1:27" ht="86.25" customHeight="1" x14ac:dyDescent="0.4">
      <c r="A18" s="180"/>
      <c r="B18" s="1590"/>
      <c r="C18" s="181" t="s">
        <v>23</v>
      </c>
      <c r="D18" s="1818" t="s">
        <v>81</v>
      </c>
      <c r="E18" s="1818"/>
      <c r="F18" s="1818"/>
      <c r="G18" s="1818"/>
      <c r="H18" s="1819"/>
    </row>
    <row r="19" spans="1:27" ht="70.5" customHeight="1" thickBot="1" x14ac:dyDescent="0.45">
      <c r="A19" s="180"/>
      <c r="B19" s="1589"/>
      <c r="C19" s="183" t="s">
        <v>24</v>
      </c>
      <c r="D19" s="1804" t="s">
        <v>71</v>
      </c>
      <c r="E19" s="1804"/>
      <c r="F19" s="1804"/>
      <c r="G19" s="1804"/>
      <c r="H19" s="1805"/>
    </row>
    <row r="20" spans="1:27" ht="17.399999999999999" thickBot="1" x14ac:dyDescent="0.45">
      <c r="B20" s="1588"/>
      <c r="C20" s="15"/>
      <c r="D20" s="15"/>
      <c r="E20" s="15"/>
      <c r="F20" s="91"/>
      <c r="G20" s="835"/>
      <c r="H20" s="91"/>
    </row>
    <row r="21" spans="1:27" ht="57.6" x14ac:dyDescent="0.4">
      <c r="B21" s="12" t="s">
        <v>25</v>
      </c>
      <c r="C21" s="16" t="s">
        <v>220</v>
      </c>
      <c r="D21" s="16" t="s">
        <v>26</v>
      </c>
      <c r="E21" s="16" t="s">
        <v>27</v>
      </c>
      <c r="F21" s="92" t="s">
        <v>28</v>
      </c>
      <c r="G21" s="836" t="s">
        <v>29</v>
      </c>
      <c r="H21" s="1587" t="s">
        <v>30</v>
      </c>
    </row>
    <row r="22" spans="1:27" ht="19.8" thickBot="1" x14ac:dyDescent="0.45">
      <c r="B22" s="185">
        <v>1</v>
      </c>
      <c r="C22" s="186">
        <v>2</v>
      </c>
      <c r="D22" s="186">
        <v>3</v>
      </c>
      <c r="E22" s="186">
        <v>4</v>
      </c>
      <c r="F22" s="1586">
        <v>5</v>
      </c>
      <c r="G22" s="839">
        <v>6</v>
      </c>
      <c r="H22" s="1585">
        <v>7</v>
      </c>
    </row>
    <row r="23" spans="1:27" ht="24.9" customHeight="1" thickBot="1" x14ac:dyDescent="0.5">
      <c r="B23" s="144"/>
      <c r="C23" s="425"/>
      <c r="D23" s="430" t="s">
        <v>31</v>
      </c>
      <c r="E23" s="504"/>
      <c r="F23" s="1346"/>
      <c r="G23" s="842"/>
      <c r="H23" s="1420"/>
    </row>
    <row r="24" spans="1:27" ht="27.75" customHeight="1" x14ac:dyDescent="0.45">
      <c r="B24" s="138">
        <v>1</v>
      </c>
      <c r="C24" s="194" t="s">
        <v>61</v>
      </c>
      <c r="D24" s="506" t="s">
        <v>32</v>
      </c>
      <c r="E24" s="37" t="s">
        <v>33</v>
      </c>
      <c r="F24" s="93">
        <v>1</v>
      </c>
      <c r="G24" s="222">
        <v>0</v>
      </c>
      <c r="H24" s="36">
        <f t="shared" ref="H24:H29" si="0">F24*G24</f>
        <v>0</v>
      </c>
    </row>
    <row r="25" spans="1:27" ht="40.5" customHeight="1" x14ac:dyDescent="0.45">
      <c r="B25" s="27">
        <v>2</v>
      </c>
      <c r="C25" s="392" t="s">
        <v>51</v>
      </c>
      <c r="D25" s="418" t="s">
        <v>34</v>
      </c>
      <c r="E25" s="28" t="s">
        <v>33</v>
      </c>
      <c r="F25" s="94">
        <v>1</v>
      </c>
      <c r="G25" s="222">
        <v>0</v>
      </c>
      <c r="H25" s="20">
        <f t="shared" si="0"/>
        <v>0</v>
      </c>
    </row>
    <row r="26" spans="1:27" s="276" customFormat="1" ht="30" customHeight="1" x14ac:dyDescent="0.45">
      <c r="A26" s="240"/>
      <c r="B26" s="27">
        <v>3</v>
      </c>
      <c r="C26" s="156" t="s">
        <v>62</v>
      </c>
      <c r="D26" s="418" t="s">
        <v>35</v>
      </c>
      <c r="E26" s="28" t="s">
        <v>33</v>
      </c>
      <c r="F26" s="94">
        <v>1</v>
      </c>
      <c r="G26" s="222">
        <v>0</v>
      </c>
      <c r="H26" s="20">
        <f t="shared" si="0"/>
        <v>0</v>
      </c>
      <c r="I26" s="241"/>
      <c r="J26" s="241"/>
      <c r="K26" s="241"/>
      <c r="L26" s="241"/>
      <c r="M26" s="241"/>
      <c r="N26" s="241"/>
      <c r="O26" s="241"/>
      <c r="P26" s="241"/>
      <c r="Q26" s="241"/>
      <c r="R26" s="241"/>
      <c r="S26" s="241"/>
      <c r="T26" s="241"/>
      <c r="U26" s="241"/>
      <c r="V26" s="241"/>
      <c r="W26" s="241"/>
      <c r="X26" s="241"/>
      <c r="Y26" s="241"/>
      <c r="Z26" s="241"/>
      <c r="AA26" s="241"/>
    </row>
    <row r="27" spans="1:27" ht="42" customHeight="1" x14ac:dyDescent="0.45">
      <c r="B27" s="27">
        <v>4</v>
      </c>
      <c r="C27" s="156" t="s">
        <v>63</v>
      </c>
      <c r="D27" s="418" t="s">
        <v>53</v>
      </c>
      <c r="E27" s="28" t="s">
        <v>33</v>
      </c>
      <c r="F27" s="94">
        <v>1</v>
      </c>
      <c r="G27" s="222">
        <v>0</v>
      </c>
      <c r="H27" s="20">
        <f t="shared" si="0"/>
        <v>0</v>
      </c>
    </row>
    <row r="28" spans="1:27" ht="63.75" customHeight="1" x14ac:dyDescent="0.45">
      <c r="B28" s="27">
        <v>5</v>
      </c>
      <c r="C28" s="156" t="s">
        <v>64</v>
      </c>
      <c r="D28" s="418" t="s">
        <v>55</v>
      </c>
      <c r="E28" s="28" t="s">
        <v>33</v>
      </c>
      <c r="F28" s="94">
        <v>1</v>
      </c>
      <c r="G28" s="222">
        <v>0</v>
      </c>
      <c r="H28" s="20">
        <f t="shared" si="0"/>
        <v>0</v>
      </c>
    </row>
    <row r="29" spans="1:27" ht="64.5" customHeight="1" thickBot="1" x14ac:dyDescent="0.5">
      <c r="B29" s="259">
        <v>6</v>
      </c>
      <c r="C29" s="223">
        <v>14</v>
      </c>
      <c r="D29" s="1291" t="s">
        <v>288</v>
      </c>
      <c r="E29" s="261" t="s">
        <v>33</v>
      </c>
      <c r="F29" s="1292">
        <v>1</v>
      </c>
      <c r="G29" s="438">
        <v>0</v>
      </c>
      <c r="H29" s="48">
        <f t="shared" si="0"/>
        <v>0</v>
      </c>
    </row>
    <row r="30" spans="1:27" ht="24.9" customHeight="1" thickBot="1" x14ac:dyDescent="0.45">
      <c r="B30" s="1294"/>
      <c r="C30" s="1295"/>
      <c r="D30" s="1295"/>
      <c r="E30" s="1815" t="s">
        <v>382</v>
      </c>
      <c r="F30" s="1815"/>
      <c r="G30" s="1916"/>
      <c r="H30" s="1521">
        <f>SUM(H24:H29)</f>
        <v>0</v>
      </c>
    </row>
    <row r="31" spans="1:27" s="1532" customFormat="1" ht="24.9" customHeight="1" thickBot="1" x14ac:dyDescent="0.5">
      <c r="B31" s="1555"/>
      <c r="C31" s="1554"/>
      <c r="D31" s="1584" t="s">
        <v>36</v>
      </c>
      <c r="E31" s="1583"/>
      <c r="F31" s="1582"/>
      <c r="G31" s="1581"/>
      <c r="H31" s="1580"/>
    </row>
    <row r="32" spans="1:27" s="1532" customFormat="1" ht="27.75" customHeight="1" x14ac:dyDescent="0.45">
      <c r="B32" s="1548">
        <v>7</v>
      </c>
      <c r="C32" s="1560" t="s">
        <v>65</v>
      </c>
      <c r="D32" s="1546" t="s">
        <v>488</v>
      </c>
      <c r="E32" s="1545" t="s">
        <v>38</v>
      </c>
      <c r="F32" s="1544">
        <v>253.5</v>
      </c>
      <c r="G32" s="197">
        <v>0</v>
      </c>
      <c r="H32" s="1543">
        <f>F32*G32</f>
        <v>0</v>
      </c>
    </row>
    <row r="33" spans="1:9" s="1532" customFormat="1" ht="57.6" x14ac:dyDescent="0.45">
      <c r="B33" s="1473">
        <v>8</v>
      </c>
      <c r="C33" s="1557" t="s">
        <v>489</v>
      </c>
      <c r="D33" s="1464" t="s">
        <v>490</v>
      </c>
      <c r="E33" s="1541" t="s">
        <v>39</v>
      </c>
      <c r="F33" s="1540">
        <v>1639</v>
      </c>
      <c r="G33" s="157">
        <v>0</v>
      </c>
      <c r="H33" s="1539">
        <f>F33*G33</f>
        <v>0</v>
      </c>
      <c r="I33" s="1579"/>
    </row>
    <row r="34" spans="1:9" s="1532" customFormat="1" ht="76.8" x14ac:dyDescent="0.45">
      <c r="B34" s="1473">
        <v>9</v>
      </c>
      <c r="C34" s="1557" t="s">
        <v>87</v>
      </c>
      <c r="D34" s="1464" t="s">
        <v>547</v>
      </c>
      <c r="E34" s="1541" t="s">
        <v>39</v>
      </c>
      <c r="F34" s="1540">
        <v>25</v>
      </c>
      <c r="G34" s="157">
        <v>0</v>
      </c>
      <c r="H34" s="1539">
        <f>F34*G34</f>
        <v>0</v>
      </c>
      <c r="I34" s="1579"/>
    </row>
    <row r="35" spans="1:9" s="1532" customFormat="1" ht="49.5" customHeight="1" thickBot="1" x14ac:dyDescent="0.5">
      <c r="B35" s="1573">
        <v>10</v>
      </c>
      <c r="C35" s="1572" t="s">
        <v>88</v>
      </c>
      <c r="D35" s="1571" t="s">
        <v>491</v>
      </c>
      <c r="E35" s="1570" t="s">
        <v>38</v>
      </c>
      <c r="F35" s="1569">
        <v>3</v>
      </c>
      <c r="G35" s="200">
        <v>0</v>
      </c>
      <c r="H35" s="1568">
        <f>F35*G35</f>
        <v>0</v>
      </c>
    </row>
    <row r="36" spans="1:9" s="1532" customFormat="1" ht="24.9" customHeight="1" thickBot="1" x14ac:dyDescent="0.35">
      <c r="B36" s="2131" t="s">
        <v>385</v>
      </c>
      <c r="C36" s="2132"/>
      <c r="D36" s="2132"/>
      <c r="E36" s="2132"/>
      <c r="F36" s="2132"/>
      <c r="G36" s="2133"/>
      <c r="H36" s="1521">
        <f>SUM(H32:H35)</f>
        <v>0</v>
      </c>
    </row>
    <row r="37" spans="1:9" s="1532" customFormat="1" ht="24.9" customHeight="1" thickBot="1" x14ac:dyDescent="0.5">
      <c r="B37" s="1578"/>
      <c r="C37" s="1577"/>
      <c r="D37" s="1553" t="s">
        <v>89</v>
      </c>
      <c r="E37" s="1576"/>
      <c r="F37" s="1551"/>
      <c r="G37" s="1550"/>
      <c r="H37" s="1549"/>
    </row>
    <row r="38" spans="1:9" s="1532" customFormat="1" ht="36.75" customHeight="1" x14ac:dyDescent="0.45">
      <c r="B38" s="1548">
        <v>12</v>
      </c>
      <c r="C38" s="1560" t="s">
        <v>355</v>
      </c>
      <c r="D38" s="1546" t="s">
        <v>548</v>
      </c>
      <c r="E38" s="1545" t="s">
        <v>40</v>
      </c>
      <c r="F38" s="1544">
        <v>578</v>
      </c>
      <c r="G38" s="197">
        <v>0</v>
      </c>
      <c r="H38" s="1543">
        <f t="shared" ref="H38:H45" si="1">F38*G38</f>
        <v>0</v>
      </c>
    </row>
    <row r="39" spans="1:9" s="1532" customFormat="1" ht="77.400000000000006" customHeight="1" x14ac:dyDescent="0.45">
      <c r="B39" s="1575">
        <v>13</v>
      </c>
      <c r="C39" s="1574" t="s">
        <v>66</v>
      </c>
      <c r="D39" s="1464" t="s">
        <v>492</v>
      </c>
      <c r="E39" s="1541" t="s">
        <v>40</v>
      </c>
      <c r="F39" s="1540">
        <v>445</v>
      </c>
      <c r="G39" s="157">
        <v>0</v>
      </c>
      <c r="H39" s="1539">
        <f t="shared" si="1"/>
        <v>0</v>
      </c>
    </row>
    <row r="40" spans="1:9" s="1532" customFormat="1" ht="77.400000000000006" customHeight="1" x14ac:dyDescent="0.45">
      <c r="B40" s="1575">
        <v>14</v>
      </c>
      <c r="C40" s="1574" t="s">
        <v>66</v>
      </c>
      <c r="D40" s="1464" t="s">
        <v>549</v>
      </c>
      <c r="E40" s="1541" t="s">
        <v>40</v>
      </c>
      <c r="F40" s="1540">
        <v>15</v>
      </c>
      <c r="G40" s="157">
        <v>0</v>
      </c>
      <c r="H40" s="1539">
        <f t="shared" si="1"/>
        <v>0</v>
      </c>
    </row>
    <row r="41" spans="1:9" s="1532" customFormat="1" ht="21.75" customHeight="1" x14ac:dyDescent="0.45">
      <c r="B41" s="1473">
        <v>15</v>
      </c>
      <c r="C41" s="1557" t="s">
        <v>163</v>
      </c>
      <c r="D41" s="1464" t="s">
        <v>164</v>
      </c>
      <c r="E41" s="1541" t="s">
        <v>39</v>
      </c>
      <c r="F41" s="1540">
        <v>925</v>
      </c>
      <c r="G41" s="157">
        <v>0</v>
      </c>
      <c r="H41" s="1539">
        <f t="shared" si="1"/>
        <v>0</v>
      </c>
    </row>
    <row r="42" spans="1:9" s="1532" customFormat="1" ht="76.8" x14ac:dyDescent="0.45">
      <c r="B42" s="1473">
        <v>16</v>
      </c>
      <c r="C42" s="1557" t="s">
        <v>120</v>
      </c>
      <c r="D42" s="1464" t="s">
        <v>493</v>
      </c>
      <c r="E42" s="1541" t="s">
        <v>40</v>
      </c>
      <c r="F42" s="1540">
        <v>286</v>
      </c>
      <c r="G42" s="157">
        <v>0</v>
      </c>
      <c r="H42" s="1539">
        <f t="shared" si="1"/>
        <v>0</v>
      </c>
    </row>
    <row r="43" spans="1:9" s="1532" customFormat="1" ht="19.2" x14ac:dyDescent="0.45">
      <c r="B43" s="1473">
        <v>17</v>
      </c>
      <c r="C43" s="1557" t="s">
        <v>67</v>
      </c>
      <c r="D43" s="1464" t="s">
        <v>449</v>
      </c>
      <c r="E43" s="1541" t="s">
        <v>39</v>
      </c>
      <c r="F43" s="1540">
        <v>1702</v>
      </c>
      <c r="G43" s="157">
        <v>0</v>
      </c>
      <c r="H43" s="1539">
        <f t="shared" si="1"/>
        <v>0</v>
      </c>
    </row>
    <row r="44" spans="1:9" s="1460" customFormat="1" ht="19.2" x14ac:dyDescent="0.45">
      <c r="A44" s="1466"/>
      <c r="B44" s="1473">
        <v>18</v>
      </c>
      <c r="C44" s="1557" t="s">
        <v>494</v>
      </c>
      <c r="D44" s="1464" t="s">
        <v>495</v>
      </c>
      <c r="E44" s="1541" t="s">
        <v>39</v>
      </c>
      <c r="F44" s="1540">
        <v>521</v>
      </c>
      <c r="G44" s="157">
        <v>0</v>
      </c>
      <c r="H44" s="1539">
        <f t="shared" si="1"/>
        <v>0</v>
      </c>
    </row>
    <row r="45" spans="1:9" s="1460" customFormat="1" ht="71.25" customHeight="1" thickBot="1" x14ac:dyDescent="0.5">
      <c r="A45" s="1466"/>
      <c r="B45" s="1573">
        <v>19</v>
      </c>
      <c r="C45" s="1572" t="s">
        <v>496</v>
      </c>
      <c r="D45" s="1571" t="s">
        <v>497</v>
      </c>
      <c r="E45" s="1570" t="s">
        <v>40</v>
      </c>
      <c r="F45" s="1569">
        <f>F39+F40-F42</f>
        <v>174</v>
      </c>
      <c r="G45" s="200">
        <v>0</v>
      </c>
      <c r="H45" s="1568">
        <f t="shared" si="1"/>
        <v>0</v>
      </c>
    </row>
    <row r="46" spans="1:9" s="1532" customFormat="1" ht="24.9" customHeight="1" thickBot="1" x14ac:dyDescent="0.35">
      <c r="B46" s="2131" t="s">
        <v>387</v>
      </c>
      <c r="C46" s="2132"/>
      <c r="D46" s="2132"/>
      <c r="E46" s="2132"/>
      <c r="F46" s="2132"/>
      <c r="G46" s="2133"/>
      <c r="H46" s="1521">
        <f>SUM(H38:H45)</f>
        <v>0</v>
      </c>
    </row>
    <row r="47" spans="1:9" s="1437" customFormat="1" ht="24.9" customHeight="1" thickBot="1" x14ac:dyDescent="0.5">
      <c r="B47" s="1567"/>
      <c r="C47" s="1566"/>
      <c r="D47" s="1565" t="s">
        <v>44</v>
      </c>
      <c r="E47" s="1564"/>
      <c r="F47" s="1563"/>
      <c r="G47" s="1562"/>
      <c r="H47" s="1561"/>
    </row>
    <row r="48" spans="1:9" s="1532" customFormat="1" ht="63.75" customHeight="1" x14ac:dyDescent="0.45">
      <c r="B48" s="1548">
        <v>20</v>
      </c>
      <c r="C48" s="1560" t="s">
        <v>68</v>
      </c>
      <c r="D48" s="1546" t="s">
        <v>498</v>
      </c>
      <c r="E48" s="1545" t="s">
        <v>40</v>
      </c>
      <c r="F48" s="1544">
        <v>563</v>
      </c>
      <c r="G48" s="197">
        <v>0</v>
      </c>
      <c r="H48" s="1543">
        <f t="shared" ref="H48:H58" si="2">F48*G48</f>
        <v>0</v>
      </c>
    </row>
    <row r="49" spans="1:8" s="1532" customFormat="1" ht="42.75" customHeight="1" x14ac:dyDescent="0.45">
      <c r="B49" s="1473">
        <v>21</v>
      </c>
      <c r="C49" s="1557" t="s">
        <v>147</v>
      </c>
      <c r="D49" s="1464" t="s">
        <v>499</v>
      </c>
      <c r="E49" s="1541" t="s">
        <v>39</v>
      </c>
      <c r="F49" s="1540">
        <v>1252</v>
      </c>
      <c r="G49" s="157">
        <v>0</v>
      </c>
      <c r="H49" s="1539">
        <f t="shared" si="2"/>
        <v>0</v>
      </c>
    </row>
    <row r="50" spans="1:8" s="1532" customFormat="1" ht="38.4" x14ac:dyDescent="0.45">
      <c r="B50" s="1473">
        <v>22</v>
      </c>
      <c r="C50" s="1557" t="s">
        <v>69</v>
      </c>
      <c r="D50" s="1464" t="s">
        <v>550</v>
      </c>
      <c r="E50" s="1541" t="s">
        <v>39</v>
      </c>
      <c r="F50" s="1540">
        <v>1252</v>
      </c>
      <c r="G50" s="157">
        <v>0</v>
      </c>
      <c r="H50" s="1539">
        <f t="shared" si="2"/>
        <v>0</v>
      </c>
    </row>
    <row r="51" spans="1:8" s="1532" customFormat="1" ht="38.4" x14ac:dyDescent="0.45">
      <c r="B51" s="1473">
        <v>23</v>
      </c>
      <c r="C51" s="1557" t="s">
        <v>82</v>
      </c>
      <c r="D51" s="1464" t="s">
        <v>421</v>
      </c>
      <c r="E51" s="1541" t="s">
        <v>38</v>
      </c>
      <c r="F51" s="1540">
        <v>393</v>
      </c>
      <c r="G51" s="157">
        <v>0</v>
      </c>
      <c r="H51" s="1539">
        <f t="shared" si="2"/>
        <v>0</v>
      </c>
    </row>
    <row r="52" spans="1:8" s="1532" customFormat="1" ht="38.4" x14ac:dyDescent="0.45">
      <c r="B52" s="1473">
        <v>24</v>
      </c>
      <c r="C52" s="1557" t="s">
        <v>82</v>
      </c>
      <c r="D52" s="1464" t="s">
        <v>500</v>
      </c>
      <c r="E52" s="1541" t="s">
        <v>38</v>
      </c>
      <c r="F52" s="1540">
        <v>150</v>
      </c>
      <c r="G52" s="157">
        <v>0</v>
      </c>
      <c r="H52" s="1539">
        <f t="shared" si="2"/>
        <v>0</v>
      </c>
    </row>
    <row r="53" spans="1:8" s="1460" customFormat="1" ht="49.2" customHeight="1" x14ac:dyDescent="0.45">
      <c r="A53" s="1558"/>
      <c r="B53" s="1473">
        <v>25</v>
      </c>
      <c r="C53" s="1557" t="s">
        <v>79</v>
      </c>
      <c r="D53" s="1464" t="s">
        <v>501</v>
      </c>
      <c r="E53" s="1541" t="s">
        <v>39</v>
      </c>
      <c r="F53" s="1540">
        <v>402</v>
      </c>
      <c r="G53" s="157">
        <v>0</v>
      </c>
      <c r="H53" s="1539">
        <f t="shared" si="2"/>
        <v>0</v>
      </c>
    </row>
    <row r="54" spans="1:8" s="1460" customFormat="1" ht="49.2" customHeight="1" x14ac:dyDescent="0.45">
      <c r="A54" s="1558"/>
      <c r="B54" s="1473">
        <v>26</v>
      </c>
      <c r="C54" s="1557" t="s">
        <v>108</v>
      </c>
      <c r="D54" s="1464" t="s">
        <v>502</v>
      </c>
      <c r="E54" s="1541" t="s">
        <v>40</v>
      </c>
      <c r="F54" s="1540">
        <v>20</v>
      </c>
      <c r="G54" s="157">
        <v>0</v>
      </c>
      <c r="H54" s="1539">
        <f t="shared" si="2"/>
        <v>0</v>
      </c>
    </row>
    <row r="55" spans="1:8" s="1460" customFormat="1" ht="49.2" customHeight="1" x14ac:dyDescent="0.45">
      <c r="A55" s="1558"/>
      <c r="B55" s="1473">
        <v>27</v>
      </c>
      <c r="C55" s="1557"/>
      <c r="D55" s="1464" t="s">
        <v>551</v>
      </c>
      <c r="E55" s="1541" t="s">
        <v>39</v>
      </c>
      <c r="F55" s="1540">
        <v>196</v>
      </c>
      <c r="G55" s="157">
        <v>0</v>
      </c>
      <c r="H55" s="1559">
        <f t="shared" si="2"/>
        <v>0</v>
      </c>
    </row>
    <row r="56" spans="1:8" s="1460" customFormat="1" ht="49.2" customHeight="1" x14ac:dyDescent="0.45">
      <c r="A56" s="1558"/>
      <c r="B56" s="1473">
        <v>28</v>
      </c>
      <c r="C56" s="1557"/>
      <c r="D56" s="1464" t="s">
        <v>552</v>
      </c>
      <c r="E56" s="1541" t="s">
        <v>38</v>
      </c>
      <c r="F56" s="1540">
        <v>98</v>
      </c>
      <c r="G56" s="157">
        <v>0</v>
      </c>
      <c r="H56" s="1539">
        <f t="shared" si="2"/>
        <v>0</v>
      </c>
    </row>
    <row r="57" spans="1:8" s="1460" customFormat="1" ht="49.2" customHeight="1" x14ac:dyDescent="0.45">
      <c r="A57" s="1558"/>
      <c r="B57" s="1473">
        <v>29</v>
      </c>
      <c r="C57" s="1557"/>
      <c r="D57" s="1464" t="s">
        <v>553</v>
      </c>
      <c r="E57" s="1541" t="s">
        <v>40</v>
      </c>
      <c r="F57" s="1540">
        <v>40</v>
      </c>
      <c r="G57" s="157">
        <v>0</v>
      </c>
      <c r="H57" s="1539">
        <f t="shared" si="2"/>
        <v>0</v>
      </c>
    </row>
    <row r="58" spans="1:8" s="1532" customFormat="1" ht="58.2" thickBot="1" x14ac:dyDescent="0.5">
      <c r="B58" s="1538">
        <v>30</v>
      </c>
      <c r="C58" s="1556"/>
      <c r="D58" s="1536" t="s">
        <v>554</v>
      </c>
      <c r="E58" s="1535" t="s">
        <v>40</v>
      </c>
      <c r="F58" s="1534">
        <v>116</v>
      </c>
      <c r="G58" s="200">
        <v>0</v>
      </c>
      <c r="H58" s="1533">
        <f t="shared" si="2"/>
        <v>0</v>
      </c>
    </row>
    <row r="59" spans="1:8" s="1532" customFormat="1" ht="24.9" customHeight="1" thickBot="1" x14ac:dyDescent="0.35">
      <c r="B59" s="2134" t="s">
        <v>395</v>
      </c>
      <c r="C59" s="2135"/>
      <c r="D59" s="2135"/>
      <c r="E59" s="2135"/>
      <c r="F59" s="2135"/>
      <c r="G59" s="2135"/>
      <c r="H59" s="1521">
        <f>SUM(H48:H58)</f>
        <v>0</v>
      </c>
    </row>
    <row r="60" spans="1:8" s="1532" customFormat="1" ht="24.9" customHeight="1" thickBot="1" x14ac:dyDescent="0.5">
      <c r="B60" s="1555"/>
      <c r="C60" s="1554"/>
      <c r="D60" s="1553" t="s">
        <v>177</v>
      </c>
      <c r="E60" s="1552"/>
      <c r="F60" s="1551"/>
      <c r="G60" s="1550"/>
      <c r="H60" s="1549"/>
    </row>
    <row r="61" spans="1:8" s="1532" customFormat="1" ht="53.25" customHeight="1" x14ac:dyDescent="0.45">
      <c r="B61" s="1548">
        <v>31</v>
      </c>
      <c r="C61" s="1547"/>
      <c r="D61" s="1546" t="s">
        <v>555</v>
      </c>
      <c r="E61" s="1545" t="s">
        <v>40</v>
      </c>
      <c r="F61" s="1544">
        <v>3</v>
      </c>
      <c r="G61" s="197">
        <v>0</v>
      </c>
      <c r="H61" s="1543">
        <f>F61*G61</f>
        <v>0</v>
      </c>
    </row>
    <row r="62" spans="1:8" s="1532" customFormat="1" ht="47.25" customHeight="1" x14ac:dyDescent="0.45">
      <c r="B62" s="1473">
        <v>32</v>
      </c>
      <c r="C62" s="1472"/>
      <c r="D62" s="1464" t="s">
        <v>504</v>
      </c>
      <c r="E62" s="1541" t="s">
        <v>38</v>
      </c>
      <c r="F62" s="1540">
        <v>75</v>
      </c>
      <c r="G62" s="157">
        <v>0</v>
      </c>
      <c r="H62" s="1539">
        <f>F62*G62</f>
        <v>0</v>
      </c>
    </row>
    <row r="63" spans="1:8" s="1532" customFormat="1" ht="38.4" x14ac:dyDescent="0.45">
      <c r="B63" s="1473">
        <v>33</v>
      </c>
      <c r="C63" s="1472"/>
      <c r="D63" s="1464" t="s">
        <v>505</v>
      </c>
      <c r="E63" s="1541" t="s">
        <v>40</v>
      </c>
      <c r="F63" s="1540">
        <v>2.1</v>
      </c>
      <c r="G63" s="157">
        <v>0</v>
      </c>
      <c r="H63" s="1539">
        <f>F63*G63</f>
        <v>0</v>
      </c>
    </row>
    <row r="64" spans="1:8" s="1532" customFormat="1" ht="38.4" x14ac:dyDescent="0.45">
      <c r="B64" s="1473">
        <v>34</v>
      </c>
      <c r="C64" s="1542"/>
      <c r="D64" s="1464" t="s">
        <v>506</v>
      </c>
      <c r="E64" s="1541" t="s">
        <v>40</v>
      </c>
      <c r="F64" s="1540">
        <v>22.5</v>
      </c>
      <c r="G64" s="157">
        <v>0</v>
      </c>
      <c r="H64" s="1539">
        <f>F64*G64</f>
        <v>0</v>
      </c>
    </row>
    <row r="65" spans="1:27" s="1532" customFormat="1" ht="37.5" customHeight="1" thickBot="1" x14ac:dyDescent="0.5">
      <c r="B65" s="1538">
        <v>35</v>
      </c>
      <c r="C65" s="1537"/>
      <c r="D65" s="1536" t="s">
        <v>556</v>
      </c>
      <c r="E65" s="1535" t="s">
        <v>38</v>
      </c>
      <c r="F65" s="1534">
        <v>35</v>
      </c>
      <c r="G65" s="200">
        <v>0</v>
      </c>
      <c r="H65" s="1533">
        <f>F65*G65</f>
        <v>0</v>
      </c>
    </row>
    <row r="66" spans="1:27" s="1532" customFormat="1" ht="24.9" customHeight="1" thickBot="1" x14ac:dyDescent="0.35">
      <c r="B66" s="2131" t="s">
        <v>434</v>
      </c>
      <c r="C66" s="2132"/>
      <c r="D66" s="2132"/>
      <c r="E66" s="2132"/>
      <c r="F66" s="2132"/>
      <c r="G66" s="2133"/>
      <c r="H66" s="1521">
        <f>SUM(H61:H65)</f>
        <v>0</v>
      </c>
    </row>
    <row r="67" spans="1:27" s="1460" customFormat="1" ht="19.8" thickBot="1" x14ac:dyDescent="0.45">
      <c r="A67" s="1466"/>
      <c r="B67" s="1531"/>
      <c r="C67" s="1531"/>
      <c r="D67" s="1530"/>
      <c r="E67" s="1529"/>
      <c r="F67" s="1528"/>
      <c r="G67" s="1527"/>
      <c r="H67" s="1526"/>
    </row>
    <row r="68" spans="1:27" s="1323" customFormat="1" ht="36.75" customHeight="1" thickBot="1" x14ac:dyDescent="0.45">
      <c r="A68" s="1319"/>
      <c r="B68" s="1320"/>
      <c r="C68" s="1321"/>
      <c r="D68" s="2083" t="s">
        <v>557</v>
      </c>
      <c r="E68" s="2084"/>
      <c r="F68" s="2084"/>
      <c r="G68" s="2085"/>
      <c r="H68" s="1347"/>
    </row>
    <row r="69" spans="1:27" s="1323" customFormat="1" ht="19.2" x14ac:dyDescent="0.4">
      <c r="A69" s="1319"/>
      <c r="B69" s="1324"/>
      <c r="C69" s="1325"/>
      <c r="D69" s="1326" t="s">
        <v>46</v>
      </c>
      <c r="E69" s="1326"/>
      <c r="F69" s="1327"/>
      <c r="G69" s="1327"/>
      <c r="H69" s="1504">
        <f>H30</f>
        <v>0</v>
      </c>
    </row>
    <row r="70" spans="1:27" s="1323" customFormat="1" ht="19.2" x14ac:dyDescent="0.4">
      <c r="A70" s="1319"/>
      <c r="B70" s="1328"/>
      <c r="C70" s="1329"/>
      <c r="D70" s="1330" t="s">
        <v>47</v>
      </c>
      <c r="E70" s="1330"/>
      <c r="F70" s="1331"/>
      <c r="G70" s="1332"/>
      <c r="H70" s="1517">
        <f>H36</f>
        <v>0</v>
      </c>
    </row>
    <row r="71" spans="1:27" s="1323" customFormat="1" ht="19.2" x14ac:dyDescent="0.4">
      <c r="A71" s="1319"/>
      <c r="B71" s="1333"/>
      <c r="C71" s="1334"/>
      <c r="D71" s="1330" t="s">
        <v>48</v>
      </c>
      <c r="E71" s="1334"/>
      <c r="F71" s="1331"/>
      <c r="G71" s="1332"/>
      <c r="H71" s="1517">
        <f>H46</f>
        <v>0</v>
      </c>
    </row>
    <row r="72" spans="1:27" s="1323" customFormat="1" ht="19.2" x14ac:dyDescent="0.4">
      <c r="A72" s="1335"/>
      <c r="B72" s="1336"/>
      <c r="C72" s="1337"/>
      <c r="D72" s="1334" t="s">
        <v>181</v>
      </c>
      <c r="E72" s="1334"/>
      <c r="F72" s="1338"/>
      <c r="G72" s="1338"/>
      <c r="H72" s="1517">
        <f>H59</f>
        <v>0</v>
      </c>
    </row>
    <row r="73" spans="1:27" s="1323" customFormat="1" ht="19.8" thickBot="1" x14ac:dyDescent="0.45">
      <c r="A73" s="1335"/>
      <c r="B73" s="1336"/>
      <c r="C73" s="1337"/>
      <c r="D73" s="1334" t="s">
        <v>112</v>
      </c>
      <c r="E73" s="1334"/>
      <c r="F73" s="1338"/>
      <c r="G73" s="1338"/>
      <c r="H73" s="1525">
        <f>H66</f>
        <v>0</v>
      </c>
    </row>
    <row r="74" spans="1:27" s="1323" customFormat="1" ht="35.25" customHeight="1" thickBot="1" x14ac:dyDescent="0.45">
      <c r="A74" s="1335"/>
      <c r="B74" s="2103" t="s">
        <v>558</v>
      </c>
      <c r="C74" s="2104"/>
      <c r="D74" s="2104"/>
      <c r="E74" s="2104"/>
      <c r="F74" s="2104"/>
      <c r="G74" s="2136"/>
      <c r="H74" s="1523">
        <f>SUM(H69:H73)</f>
        <v>0</v>
      </c>
      <c r="I74" s="1343"/>
    </row>
    <row r="75" spans="1:27" s="3" customFormat="1" ht="19.8" thickBot="1" x14ac:dyDescent="0.35">
      <c r="A75" s="2"/>
      <c r="B75" s="1256"/>
      <c r="C75" s="775"/>
      <c r="D75" s="775"/>
      <c r="E75" s="775"/>
      <c r="F75" s="775"/>
      <c r="G75" s="775"/>
      <c r="H75" s="1524"/>
      <c r="I75" s="2"/>
      <c r="J75" s="2"/>
      <c r="K75" s="2"/>
      <c r="L75" s="2"/>
      <c r="M75" s="2"/>
      <c r="N75" s="2"/>
      <c r="O75" s="2"/>
      <c r="P75" s="2"/>
      <c r="Q75" s="2"/>
      <c r="R75" s="2"/>
      <c r="S75" s="2"/>
      <c r="T75" s="2"/>
      <c r="U75" s="2"/>
      <c r="V75" s="2"/>
      <c r="W75" s="2"/>
      <c r="X75" s="2"/>
      <c r="Y75" s="2"/>
      <c r="Z75" s="2"/>
      <c r="AA75" s="2"/>
    </row>
    <row r="76" spans="1:27" s="2" customFormat="1" ht="19.8" thickBot="1" x14ac:dyDescent="0.35">
      <c r="B76" s="1825" t="s">
        <v>559</v>
      </c>
      <c r="C76" s="1826"/>
      <c r="D76" s="1826"/>
      <c r="E76" s="1826"/>
      <c r="F76" s="1826"/>
      <c r="G76" s="1826"/>
      <c r="H76" s="1899"/>
    </row>
    <row r="77" spans="1:27" s="2" customFormat="1" ht="19.8" thickBot="1" x14ac:dyDescent="0.5">
      <c r="B77" s="144"/>
      <c r="C77" s="1351"/>
      <c r="D77" s="430" t="s">
        <v>36</v>
      </c>
      <c r="E77" s="504"/>
      <c r="F77" s="1346"/>
      <c r="G77" s="1288"/>
      <c r="H77" s="1420"/>
    </row>
    <row r="78" spans="1:27" s="2" customFormat="1" ht="38.4" x14ac:dyDescent="0.45">
      <c r="B78" s="138">
        <v>36</v>
      </c>
      <c r="C78" s="194" t="s">
        <v>65</v>
      </c>
      <c r="D78" s="202" t="s">
        <v>508</v>
      </c>
      <c r="E78" s="122" t="s">
        <v>38</v>
      </c>
      <c r="F78" s="115">
        <v>28</v>
      </c>
      <c r="G78" s="157">
        <v>0</v>
      </c>
      <c r="H78" s="1260">
        <f>F78*G78</f>
        <v>0</v>
      </c>
    </row>
    <row r="79" spans="1:27" s="2" customFormat="1" ht="58.2" thickBot="1" x14ac:dyDescent="0.5">
      <c r="B79" s="45">
        <v>37</v>
      </c>
      <c r="C79" s="205" t="s">
        <v>489</v>
      </c>
      <c r="D79" s="90" t="s">
        <v>490</v>
      </c>
      <c r="E79" s="47" t="s">
        <v>39</v>
      </c>
      <c r="F79" s="95">
        <v>39.200000000000003</v>
      </c>
      <c r="G79" s="157">
        <v>0</v>
      </c>
      <c r="H79" s="1266">
        <f>F79*G79</f>
        <v>0</v>
      </c>
      <c r="I79" s="877"/>
    </row>
    <row r="80" spans="1:27" s="2" customFormat="1" ht="35.25" customHeight="1" thickBot="1" x14ac:dyDescent="0.35">
      <c r="B80" s="1814" t="s">
        <v>385</v>
      </c>
      <c r="C80" s="1815"/>
      <c r="D80" s="1815"/>
      <c r="E80" s="1815"/>
      <c r="F80" s="1815"/>
      <c r="G80" s="1916"/>
      <c r="H80" s="1523">
        <f>SUM(H78:H79)</f>
        <v>0</v>
      </c>
    </row>
    <row r="81" spans="1:8" s="2" customFormat="1" ht="24.9" customHeight="1" thickBot="1" x14ac:dyDescent="0.5">
      <c r="B81" s="144"/>
      <c r="C81" s="1481"/>
      <c r="D81" s="426" t="s">
        <v>509</v>
      </c>
      <c r="E81" s="891"/>
      <c r="F81" s="1352"/>
      <c r="G81" s="1298"/>
      <c r="H81" s="1479"/>
    </row>
    <row r="82" spans="1:8" s="2" customFormat="1" ht="76.8" x14ac:dyDescent="0.45">
      <c r="B82" s="138">
        <v>38</v>
      </c>
      <c r="C82" s="194" t="s">
        <v>355</v>
      </c>
      <c r="D82" s="202" t="s">
        <v>560</v>
      </c>
      <c r="E82" s="122" t="s">
        <v>40</v>
      </c>
      <c r="F82" s="115">
        <v>66.64</v>
      </c>
      <c r="G82" s="115"/>
      <c r="H82" s="1357"/>
    </row>
    <row r="83" spans="1:8" s="2" customFormat="1" ht="19.2" x14ac:dyDescent="0.45">
      <c r="B83" s="27"/>
      <c r="C83" s="156"/>
      <c r="D83" s="4" t="s">
        <v>512</v>
      </c>
      <c r="E83" s="28" t="s">
        <v>40</v>
      </c>
      <c r="F83" s="94">
        <v>53.31</v>
      </c>
      <c r="G83" s="157">
        <v>0</v>
      </c>
      <c r="H83" s="1263">
        <f>F83*G83</f>
        <v>0</v>
      </c>
    </row>
    <row r="84" spans="1:8" s="2" customFormat="1" ht="19.2" x14ac:dyDescent="0.45">
      <c r="B84" s="27"/>
      <c r="C84" s="156"/>
      <c r="D84" s="4" t="s">
        <v>513</v>
      </c>
      <c r="E84" s="28" t="s">
        <v>40</v>
      </c>
      <c r="F84" s="94">
        <v>13.33</v>
      </c>
      <c r="G84" s="157">
        <v>0</v>
      </c>
      <c r="H84" s="1263">
        <f>F84*G84</f>
        <v>0</v>
      </c>
    </row>
    <row r="85" spans="1:8" s="7" customFormat="1" ht="57.6" x14ac:dyDescent="0.45">
      <c r="B85" s="27">
        <v>39</v>
      </c>
      <c r="C85" s="156"/>
      <c r="D85" s="4" t="s">
        <v>561</v>
      </c>
      <c r="E85" s="28" t="s">
        <v>40</v>
      </c>
      <c r="F85" s="94">
        <v>7.28</v>
      </c>
      <c r="G85" s="157">
        <v>0</v>
      </c>
      <c r="H85" s="1263">
        <f>F85*G85</f>
        <v>0</v>
      </c>
    </row>
    <row r="86" spans="1:8" s="7" customFormat="1" ht="38.4" x14ac:dyDescent="0.45">
      <c r="B86" s="27">
        <v>40</v>
      </c>
      <c r="C86" s="156"/>
      <c r="D86" s="4" t="s">
        <v>562</v>
      </c>
      <c r="E86" s="28" t="s">
        <v>40</v>
      </c>
      <c r="F86" s="94">
        <v>22.96</v>
      </c>
      <c r="G86" s="157">
        <v>0</v>
      </c>
      <c r="H86" s="1263">
        <f>F86*G86</f>
        <v>0</v>
      </c>
    </row>
    <row r="87" spans="1:8" s="1" customFormat="1" ht="71.25" customHeight="1" thickBot="1" x14ac:dyDescent="0.5">
      <c r="A87" s="153"/>
      <c r="B87" s="45">
        <v>41</v>
      </c>
      <c r="C87" s="205" t="s">
        <v>496</v>
      </c>
      <c r="D87" s="90" t="s">
        <v>497</v>
      </c>
      <c r="E87" s="47" t="s">
        <v>40</v>
      </c>
      <c r="F87" s="95">
        <v>43.68</v>
      </c>
      <c r="G87" s="200">
        <v>0</v>
      </c>
      <c r="H87" s="1266">
        <f>F87*G87</f>
        <v>0</v>
      </c>
    </row>
    <row r="88" spans="1:8" s="2" customFormat="1" ht="24.9" customHeight="1" thickBot="1" x14ac:dyDescent="0.35">
      <c r="B88" s="2023" t="s">
        <v>518</v>
      </c>
      <c r="C88" s="2021"/>
      <c r="D88" s="2021"/>
      <c r="E88" s="2021"/>
      <c r="F88" s="2021"/>
      <c r="G88" s="2022"/>
      <c r="H88" s="1521">
        <f>SUM(H82:H87)</f>
        <v>0</v>
      </c>
    </row>
    <row r="89" spans="1:8" s="2" customFormat="1" ht="24.9" customHeight="1" thickBot="1" x14ac:dyDescent="0.5">
      <c r="B89" s="144"/>
      <c r="C89" s="1351"/>
      <c r="D89" s="426" t="s">
        <v>519</v>
      </c>
      <c r="E89" s="192"/>
      <c r="F89" s="1352"/>
      <c r="G89" s="1298"/>
      <c r="H89" s="1479"/>
    </row>
    <row r="90" spans="1:8" s="2" customFormat="1" ht="63.75" customHeight="1" x14ac:dyDescent="0.45">
      <c r="B90" s="138"/>
      <c r="C90" s="194"/>
      <c r="D90" s="202" t="s">
        <v>563</v>
      </c>
      <c r="E90" s="122" t="s">
        <v>40</v>
      </c>
      <c r="F90" s="115"/>
      <c r="G90" s="115"/>
      <c r="H90" s="1357"/>
    </row>
    <row r="91" spans="1:8" s="2" customFormat="1" ht="42.75" customHeight="1" x14ac:dyDescent="0.45">
      <c r="B91" s="27">
        <v>42</v>
      </c>
      <c r="C91" s="156"/>
      <c r="D91" s="4" t="s">
        <v>564</v>
      </c>
      <c r="E91" s="28" t="s">
        <v>40</v>
      </c>
      <c r="F91" s="94">
        <v>5.46</v>
      </c>
      <c r="G91" s="157">
        <v>0</v>
      </c>
      <c r="H91" s="1263">
        <f>F91*G91</f>
        <v>0</v>
      </c>
    </row>
    <row r="92" spans="1:8" s="879" customFormat="1" ht="39" thickBot="1" x14ac:dyDescent="0.5">
      <c r="B92" s="45">
        <v>43</v>
      </c>
      <c r="C92" s="205"/>
      <c r="D92" s="90" t="s">
        <v>524</v>
      </c>
      <c r="E92" s="47" t="s">
        <v>40</v>
      </c>
      <c r="F92" s="95">
        <v>2.6</v>
      </c>
      <c r="G92" s="200">
        <v>0</v>
      </c>
      <c r="H92" s="1266">
        <f>F92*G92</f>
        <v>0</v>
      </c>
    </row>
    <row r="93" spans="1:8" s="2" customFormat="1" ht="24.9" customHeight="1" thickBot="1" x14ac:dyDescent="0.35">
      <c r="B93" s="1947" t="s">
        <v>526</v>
      </c>
      <c r="C93" s="1948"/>
      <c r="D93" s="1948"/>
      <c r="E93" s="1948"/>
      <c r="F93" s="1948"/>
      <c r="G93" s="1948"/>
      <c r="H93" s="1521">
        <f>SUM(H90:H92)</f>
        <v>0</v>
      </c>
    </row>
    <row r="94" spans="1:8" s="2" customFormat="1" ht="24.9" customHeight="1" thickBot="1" x14ac:dyDescent="0.5">
      <c r="B94" s="144"/>
      <c r="C94" s="1351"/>
      <c r="D94" s="430" t="s">
        <v>527</v>
      </c>
      <c r="E94" s="504"/>
      <c r="F94" s="1346"/>
      <c r="G94" s="1288"/>
      <c r="H94" s="1420"/>
    </row>
    <row r="95" spans="1:8" s="2" customFormat="1" ht="53.25" customHeight="1" thickBot="1" x14ac:dyDescent="0.5">
      <c r="B95" s="882">
        <v>44</v>
      </c>
      <c r="C95" s="1362"/>
      <c r="D95" s="883" t="s">
        <v>565</v>
      </c>
      <c r="E95" s="884" t="s">
        <v>529</v>
      </c>
      <c r="F95" s="1271">
        <v>163.80000000000001</v>
      </c>
      <c r="G95" s="894">
        <v>0</v>
      </c>
      <c r="H95" s="1363">
        <f>F95*G95</f>
        <v>0</v>
      </c>
    </row>
    <row r="96" spans="1:8" s="2" customFormat="1" ht="24.9" customHeight="1" thickBot="1" x14ac:dyDescent="0.35">
      <c r="B96" s="2023" t="s">
        <v>530</v>
      </c>
      <c r="C96" s="2021"/>
      <c r="D96" s="2021"/>
      <c r="E96" s="2021"/>
      <c r="F96" s="2021"/>
      <c r="G96" s="2022"/>
      <c r="H96" s="1521">
        <f>SUM(H95:H95)</f>
        <v>0</v>
      </c>
    </row>
    <row r="97" spans="1:27" s="2" customFormat="1" ht="24.9" customHeight="1" thickBot="1" x14ac:dyDescent="0.35">
      <c r="B97" s="1255"/>
      <c r="C97" s="1255"/>
      <c r="D97" s="1255"/>
      <c r="E97" s="1255"/>
      <c r="F97" s="1255"/>
      <c r="G97" s="1255"/>
      <c r="H97" s="1317"/>
    </row>
    <row r="98" spans="1:27" s="2" customFormat="1" ht="24.9" customHeight="1" thickBot="1" x14ac:dyDescent="0.5">
      <c r="B98" s="144"/>
      <c r="C98" s="1351"/>
      <c r="D98" s="430" t="s">
        <v>531</v>
      </c>
      <c r="E98" s="504"/>
      <c r="F98" s="1346"/>
      <c r="G98" s="1288"/>
      <c r="H98" s="1420"/>
    </row>
    <row r="99" spans="1:27" s="2" customFormat="1" ht="39" thickBot="1" x14ac:dyDescent="0.5">
      <c r="B99" s="882">
        <v>45</v>
      </c>
      <c r="C99" s="1362"/>
      <c r="D99" s="883" t="s">
        <v>566</v>
      </c>
      <c r="E99" s="884" t="s">
        <v>38</v>
      </c>
      <c r="F99" s="1271">
        <v>23</v>
      </c>
      <c r="G99" s="894">
        <v>0</v>
      </c>
      <c r="H99" s="1363">
        <f>F99*G99</f>
        <v>0</v>
      </c>
    </row>
    <row r="100" spans="1:27" s="2" customFormat="1" ht="24.9" customHeight="1" thickBot="1" x14ac:dyDescent="0.35">
      <c r="B100" s="2023" t="s">
        <v>533</v>
      </c>
      <c r="C100" s="2021"/>
      <c r="D100" s="2021"/>
      <c r="E100" s="2021"/>
      <c r="F100" s="2021"/>
      <c r="G100" s="2022"/>
      <c r="H100" s="1521">
        <f>SUM(H99:H99)</f>
        <v>0</v>
      </c>
    </row>
    <row r="101" spans="1:27" s="2" customFormat="1" ht="24.9" customHeight="1" thickBot="1" x14ac:dyDescent="0.35">
      <c r="B101" s="1256"/>
      <c r="C101" s="775"/>
      <c r="D101" s="775"/>
      <c r="E101" s="775"/>
      <c r="F101" s="775"/>
      <c r="G101" s="775"/>
      <c r="H101" s="1522"/>
    </row>
    <row r="102" spans="1:27" s="2" customFormat="1" ht="24.9" customHeight="1" thickBot="1" x14ac:dyDescent="0.5">
      <c r="B102" s="262"/>
      <c r="C102" s="1252"/>
      <c r="D102" s="430" t="s">
        <v>567</v>
      </c>
      <c r="E102" s="504"/>
      <c r="F102" s="1346"/>
      <c r="G102" s="1288"/>
      <c r="H102" s="1420"/>
    </row>
    <row r="103" spans="1:27" s="6" customFormat="1" ht="42" customHeight="1" thickBot="1" x14ac:dyDescent="0.5">
      <c r="A103" s="876"/>
      <c r="B103" s="2111" t="s">
        <v>820</v>
      </c>
      <c r="C103" s="2112"/>
      <c r="D103" s="2112"/>
      <c r="E103" s="2112"/>
      <c r="F103" s="2112"/>
      <c r="G103" s="2112"/>
      <c r="H103" s="2113"/>
      <c r="I103" s="830"/>
      <c r="J103" s="830"/>
      <c r="K103" s="830"/>
      <c r="L103" s="830"/>
      <c r="M103" s="830"/>
      <c r="N103" s="830"/>
      <c r="O103" s="830"/>
      <c r="P103" s="830"/>
      <c r="Q103" s="830"/>
      <c r="R103" s="830"/>
      <c r="S103" s="830"/>
      <c r="T103" s="830"/>
      <c r="U103" s="830"/>
      <c r="V103" s="830"/>
      <c r="W103" s="830"/>
      <c r="X103" s="830"/>
      <c r="Y103" s="830"/>
      <c r="Z103" s="830"/>
      <c r="AA103" s="830"/>
    </row>
    <row r="104" spans="1:27" s="3" customFormat="1" ht="24.9" customHeight="1" thickBot="1" x14ac:dyDescent="0.5">
      <c r="A104" s="2"/>
      <c r="B104" s="144"/>
      <c r="C104" s="1351"/>
      <c r="D104" s="426" t="s">
        <v>568</v>
      </c>
      <c r="E104" s="192"/>
      <c r="F104" s="1352"/>
      <c r="G104" s="1480"/>
      <c r="H104" s="1479"/>
      <c r="I104" s="2"/>
      <c r="J104" s="2"/>
      <c r="K104" s="2"/>
      <c r="L104" s="2"/>
      <c r="M104" s="2"/>
      <c r="N104" s="2"/>
      <c r="O104" s="2"/>
      <c r="P104" s="2"/>
      <c r="Q104" s="2"/>
      <c r="R104" s="2"/>
      <c r="S104" s="2"/>
      <c r="T104" s="2"/>
      <c r="U104" s="2"/>
      <c r="V104" s="2"/>
      <c r="W104" s="2"/>
      <c r="X104" s="2"/>
      <c r="Y104" s="2"/>
      <c r="Z104" s="2"/>
      <c r="AA104" s="2"/>
    </row>
    <row r="105" spans="1:27" s="3" customFormat="1" ht="38.4" x14ac:dyDescent="0.45">
      <c r="A105" s="2"/>
      <c r="B105" s="138">
        <v>46</v>
      </c>
      <c r="C105" s="194" t="s">
        <v>65</v>
      </c>
      <c r="D105" s="202" t="s">
        <v>508</v>
      </c>
      <c r="E105" s="122" t="s">
        <v>38</v>
      </c>
      <c r="F105" s="115">
        <v>4</v>
      </c>
      <c r="G105" s="197">
        <v>0</v>
      </c>
      <c r="H105" s="1260">
        <f>F105*G105</f>
        <v>0</v>
      </c>
      <c r="I105" s="2"/>
      <c r="J105" s="2"/>
      <c r="K105" s="2"/>
      <c r="L105" s="2"/>
      <c r="M105" s="2"/>
      <c r="N105" s="2"/>
      <c r="O105" s="2"/>
      <c r="P105" s="2"/>
      <c r="Q105" s="2"/>
      <c r="R105" s="2"/>
      <c r="S105" s="2"/>
      <c r="T105" s="2"/>
      <c r="U105" s="2"/>
      <c r="V105" s="2"/>
      <c r="W105" s="2"/>
      <c r="X105" s="2"/>
      <c r="Y105" s="2"/>
      <c r="Z105" s="2"/>
      <c r="AA105" s="2"/>
    </row>
    <row r="106" spans="1:27" s="3" customFormat="1" ht="58.2" thickBot="1" x14ac:dyDescent="0.5">
      <c r="A106" s="2"/>
      <c r="B106" s="45">
        <v>47</v>
      </c>
      <c r="C106" s="205" t="s">
        <v>489</v>
      </c>
      <c r="D106" s="90" t="s">
        <v>490</v>
      </c>
      <c r="E106" s="47" t="s">
        <v>39</v>
      </c>
      <c r="F106" s="95">
        <v>6.5</v>
      </c>
      <c r="G106" s="200">
        <v>0</v>
      </c>
      <c r="H106" s="1266">
        <f>F106*G106</f>
        <v>0</v>
      </c>
      <c r="I106" s="877"/>
      <c r="J106" s="2"/>
      <c r="K106" s="2"/>
      <c r="L106" s="2"/>
      <c r="M106" s="2"/>
      <c r="N106" s="2"/>
      <c r="O106" s="2"/>
      <c r="P106" s="2"/>
      <c r="Q106" s="2"/>
      <c r="R106" s="2"/>
      <c r="S106" s="2"/>
      <c r="T106" s="2"/>
      <c r="U106" s="2"/>
      <c r="V106" s="2"/>
      <c r="W106" s="2"/>
      <c r="X106" s="2"/>
      <c r="Y106" s="2"/>
      <c r="Z106" s="2"/>
      <c r="AA106" s="2"/>
    </row>
    <row r="107" spans="1:27" s="3" customFormat="1" ht="24.9" customHeight="1" thickBot="1" x14ac:dyDescent="0.35">
      <c r="A107" s="2"/>
      <c r="B107" s="2023" t="s">
        <v>569</v>
      </c>
      <c r="C107" s="2021"/>
      <c r="D107" s="2021"/>
      <c r="E107" s="2021"/>
      <c r="F107" s="2021"/>
      <c r="G107" s="2022"/>
      <c r="H107" s="1521">
        <f>SUM(H105:H106)</f>
        <v>0</v>
      </c>
      <c r="I107" s="2"/>
      <c r="J107" s="2"/>
      <c r="K107" s="2"/>
      <c r="L107" s="2"/>
      <c r="M107" s="2"/>
      <c r="N107" s="2"/>
      <c r="O107" s="2"/>
      <c r="P107" s="2"/>
      <c r="Q107" s="2"/>
      <c r="R107" s="2"/>
      <c r="S107" s="2"/>
      <c r="T107" s="2"/>
      <c r="U107" s="2"/>
      <c r="V107" s="2"/>
      <c r="W107" s="2"/>
      <c r="X107" s="2"/>
      <c r="Y107" s="2"/>
      <c r="Z107" s="2"/>
      <c r="AA107" s="2"/>
    </row>
    <row r="108" spans="1:27" s="3" customFormat="1" ht="24.9" customHeight="1" thickBot="1" x14ac:dyDescent="0.5">
      <c r="A108" s="2"/>
      <c r="B108" s="144"/>
      <c r="C108" s="1481"/>
      <c r="D108" s="426" t="s">
        <v>570</v>
      </c>
      <c r="E108" s="891"/>
      <c r="F108" s="1352"/>
      <c r="G108" s="1480"/>
      <c r="H108" s="1479"/>
      <c r="I108" s="2"/>
      <c r="J108" s="2"/>
      <c r="K108" s="2"/>
      <c r="L108" s="2"/>
      <c r="M108" s="2"/>
      <c r="N108" s="2"/>
      <c r="O108" s="2"/>
      <c r="P108" s="2"/>
      <c r="Q108" s="2"/>
      <c r="R108" s="2"/>
      <c r="S108" s="2"/>
      <c r="T108" s="2"/>
      <c r="U108" s="2"/>
      <c r="V108" s="2"/>
      <c r="W108" s="2"/>
      <c r="X108" s="2"/>
      <c r="Y108" s="2"/>
      <c r="Z108" s="2"/>
      <c r="AA108" s="2"/>
    </row>
    <row r="109" spans="1:27" s="3" customFormat="1" ht="76.8" x14ac:dyDescent="0.45">
      <c r="A109" s="2"/>
      <c r="B109" s="138">
        <v>48</v>
      </c>
      <c r="C109" s="194" t="s">
        <v>355</v>
      </c>
      <c r="D109" s="202" t="s">
        <v>571</v>
      </c>
      <c r="E109" s="122" t="s">
        <v>40</v>
      </c>
      <c r="F109" s="115">
        <v>12.36</v>
      </c>
      <c r="G109" s="115"/>
      <c r="H109" s="1357"/>
      <c r="I109" s="2"/>
      <c r="J109" s="2"/>
      <c r="K109" s="2"/>
      <c r="L109" s="2"/>
      <c r="M109" s="2"/>
      <c r="N109" s="2"/>
      <c r="O109" s="2"/>
      <c r="P109" s="2"/>
      <c r="Q109" s="2"/>
      <c r="R109" s="2"/>
      <c r="S109" s="2"/>
      <c r="T109" s="2"/>
      <c r="U109" s="2"/>
      <c r="V109" s="2"/>
      <c r="W109" s="2"/>
      <c r="X109" s="2"/>
      <c r="Y109" s="2"/>
      <c r="Z109" s="2"/>
      <c r="AA109" s="2"/>
    </row>
    <row r="110" spans="1:27" s="3" customFormat="1" ht="19.2" x14ac:dyDescent="0.45">
      <c r="A110" s="2"/>
      <c r="B110" s="27"/>
      <c r="C110" s="156"/>
      <c r="D110" s="4" t="s">
        <v>512</v>
      </c>
      <c r="E110" s="28" t="s">
        <v>40</v>
      </c>
      <c r="F110" s="94">
        <v>9.89</v>
      </c>
      <c r="G110" s="158">
        <v>0</v>
      </c>
      <c r="H110" s="1263">
        <f>F110*G110</f>
        <v>0</v>
      </c>
      <c r="I110" s="2"/>
      <c r="J110" s="2"/>
      <c r="K110" s="2"/>
      <c r="L110" s="2"/>
      <c r="M110" s="2"/>
      <c r="N110" s="2"/>
      <c r="O110" s="2"/>
      <c r="P110" s="2"/>
      <c r="Q110" s="2"/>
      <c r="R110" s="2"/>
      <c r="S110" s="2"/>
      <c r="T110" s="2"/>
      <c r="U110" s="2"/>
      <c r="V110" s="2"/>
      <c r="W110" s="2"/>
      <c r="X110" s="2"/>
      <c r="Y110" s="2"/>
      <c r="Z110" s="2"/>
      <c r="AA110" s="2"/>
    </row>
    <row r="111" spans="1:27" s="3" customFormat="1" ht="19.2" x14ac:dyDescent="0.45">
      <c r="A111" s="2"/>
      <c r="B111" s="27"/>
      <c r="C111" s="156"/>
      <c r="D111" s="4" t="s">
        <v>513</v>
      </c>
      <c r="E111" s="28" t="s">
        <v>40</v>
      </c>
      <c r="F111" s="94">
        <v>2.4700000000000002</v>
      </c>
      <c r="G111" s="158">
        <v>0</v>
      </c>
      <c r="H111" s="1263">
        <f>F111*G111</f>
        <v>0</v>
      </c>
      <c r="I111" s="2"/>
      <c r="J111" s="2"/>
      <c r="K111" s="2"/>
      <c r="L111" s="2"/>
      <c r="M111" s="2"/>
      <c r="N111" s="2"/>
      <c r="O111" s="2"/>
      <c r="P111" s="2"/>
      <c r="Q111" s="2"/>
      <c r="R111" s="2"/>
      <c r="S111" s="2"/>
      <c r="T111" s="2"/>
      <c r="U111" s="2"/>
      <c r="V111" s="2"/>
      <c r="W111" s="2"/>
      <c r="X111" s="2"/>
      <c r="Y111" s="2"/>
      <c r="Z111" s="2"/>
      <c r="AA111" s="2"/>
    </row>
    <row r="112" spans="1:27" s="8" customFormat="1" ht="38.4" x14ac:dyDescent="0.45">
      <c r="A112" s="7"/>
      <c r="B112" s="27">
        <v>49</v>
      </c>
      <c r="C112" s="156"/>
      <c r="D112" s="4" t="s">
        <v>572</v>
      </c>
      <c r="E112" s="28" t="s">
        <v>40</v>
      </c>
      <c r="F112" s="94">
        <v>0.18</v>
      </c>
      <c r="G112" s="158">
        <v>0</v>
      </c>
      <c r="H112" s="1263">
        <f>F112*G112</f>
        <v>0</v>
      </c>
      <c r="I112" s="7"/>
      <c r="J112" s="7"/>
      <c r="K112" s="7"/>
      <c r="L112" s="7"/>
      <c r="M112" s="7"/>
      <c r="N112" s="7"/>
      <c r="O112" s="7"/>
      <c r="P112" s="7"/>
      <c r="Q112" s="7"/>
      <c r="R112" s="7"/>
      <c r="S112" s="7"/>
      <c r="T112" s="7"/>
      <c r="U112" s="7"/>
      <c r="V112" s="7"/>
      <c r="W112" s="7"/>
      <c r="X112" s="7"/>
      <c r="Y112" s="7"/>
      <c r="Z112" s="7"/>
      <c r="AA112" s="7"/>
    </row>
    <row r="113" spans="1:27" s="8" customFormat="1" ht="38.4" x14ac:dyDescent="0.45">
      <c r="A113" s="7"/>
      <c r="B113" s="27">
        <v>50</v>
      </c>
      <c r="C113" s="156"/>
      <c r="D113" s="4" t="s">
        <v>573</v>
      </c>
      <c r="E113" s="28" t="s">
        <v>40</v>
      </c>
      <c r="F113" s="94">
        <v>8.7799999999999994</v>
      </c>
      <c r="G113" s="158">
        <v>0</v>
      </c>
      <c r="H113" s="1263">
        <f>F113*G113</f>
        <v>0</v>
      </c>
      <c r="I113" s="7"/>
      <c r="J113" s="7"/>
      <c r="K113" s="7"/>
      <c r="L113" s="7"/>
      <c r="M113" s="7"/>
      <c r="N113" s="7"/>
      <c r="O113" s="7"/>
      <c r="P113" s="7"/>
      <c r="Q113" s="7"/>
      <c r="R113" s="7"/>
      <c r="S113" s="7"/>
      <c r="T113" s="7"/>
      <c r="U113" s="7"/>
      <c r="V113" s="7"/>
      <c r="W113" s="7"/>
      <c r="X113" s="7"/>
      <c r="Y113" s="7"/>
      <c r="Z113" s="7"/>
      <c r="AA113" s="7"/>
    </row>
    <row r="114" spans="1:27" ht="39" thickBot="1" x14ac:dyDescent="0.5">
      <c r="B114" s="45">
        <v>51</v>
      </c>
      <c r="C114" s="205" t="s">
        <v>496</v>
      </c>
      <c r="D114" s="90" t="s">
        <v>574</v>
      </c>
      <c r="E114" s="47" t="s">
        <v>40</v>
      </c>
      <c r="F114" s="95">
        <v>3.59</v>
      </c>
      <c r="G114" s="206">
        <v>0</v>
      </c>
      <c r="H114" s="1266">
        <f>F114*G114</f>
        <v>0</v>
      </c>
    </row>
    <row r="115" spans="1:27" s="3" customFormat="1" ht="24.9" customHeight="1" thickBot="1" x14ac:dyDescent="0.35">
      <c r="A115" s="2"/>
      <c r="B115" s="2023" t="s">
        <v>575</v>
      </c>
      <c r="C115" s="2021"/>
      <c r="D115" s="2021"/>
      <c r="E115" s="2021"/>
      <c r="F115" s="2021"/>
      <c r="G115" s="2022"/>
      <c r="H115" s="1521">
        <f>SUM(H109:H114)</f>
        <v>0</v>
      </c>
      <c r="I115" s="2"/>
      <c r="J115" s="2"/>
      <c r="K115" s="2"/>
      <c r="L115" s="2"/>
      <c r="M115" s="2"/>
      <c r="N115" s="2"/>
      <c r="O115" s="2"/>
      <c r="P115" s="2"/>
      <c r="Q115" s="2"/>
      <c r="R115" s="2"/>
      <c r="S115" s="2"/>
      <c r="T115" s="2"/>
      <c r="U115" s="2"/>
      <c r="V115" s="2"/>
      <c r="W115" s="2"/>
      <c r="X115" s="2"/>
      <c r="Y115" s="2"/>
      <c r="Z115" s="2"/>
      <c r="AA115" s="2"/>
    </row>
    <row r="116" spans="1:27" s="3" customFormat="1" ht="24.9" customHeight="1" thickBot="1" x14ac:dyDescent="0.5">
      <c r="A116" s="2"/>
      <c r="B116" s="144"/>
      <c r="C116" s="1351"/>
      <c r="D116" s="426" t="s">
        <v>576</v>
      </c>
      <c r="E116" s="192"/>
      <c r="F116" s="1352"/>
      <c r="G116" s="1480"/>
      <c r="H116" s="1500"/>
      <c r="I116" s="2"/>
      <c r="J116" s="2"/>
      <c r="K116" s="2"/>
      <c r="L116" s="2"/>
      <c r="M116" s="2"/>
      <c r="N116" s="2"/>
      <c r="O116" s="2"/>
      <c r="P116" s="2"/>
      <c r="Q116" s="2"/>
      <c r="R116" s="2"/>
      <c r="S116" s="2"/>
      <c r="T116" s="2"/>
      <c r="U116" s="2"/>
      <c r="V116" s="2"/>
      <c r="W116" s="2"/>
      <c r="X116" s="2"/>
      <c r="Y116" s="2"/>
      <c r="Z116" s="2"/>
      <c r="AA116" s="2"/>
    </row>
    <row r="117" spans="1:27" s="3" customFormat="1" ht="39.75" customHeight="1" x14ac:dyDescent="0.45">
      <c r="A117" s="2"/>
      <c r="B117" s="138"/>
      <c r="C117" s="194"/>
      <c r="D117" s="202" t="s">
        <v>577</v>
      </c>
      <c r="E117" s="122"/>
      <c r="F117" s="115"/>
      <c r="G117" s="847"/>
      <c r="H117" s="1426"/>
      <c r="I117" s="2"/>
      <c r="J117" s="2"/>
      <c r="K117" s="2"/>
      <c r="L117" s="2"/>
      <c r="M117" s="2"/>
      <c r="N117" s="2"/>
      <c r="O117" s="2"/>
      <c r="P117" s="2"/>
      <c r="Q117" s="2"/>
      <c r="R117" s="2"/>
      <c r="S117" s="2"/>
      <c r="T117" s="2"/>
      <c r="U117" s="2"/>
      <c r="V117" s="2"/>
      <c r="W117" s="2"/>
      <c r="X117" s="2"/>
      <c r="Y117" s="2"/>
      <c r="Z117" s="2"/>
      <c r="AA117" s="2"/>
    </row>
    <row r="118" spans="1:27" s="3" customFormat="1" ht="19.2" x14ac:dyDescent="0.45">
      <c r="A118" s="2"/>
      <c r="B118" s="27">
        <v>52</v>
      </c>
      <c r="C118" s="156"/>
      <c r="D118" s="4" t="s">
        <v>578</v>
      </c>
      <c r="E118" s="28" t="s">
        <v>40</v>
      </c>
      <c r="F118" s="94">
        <v>0.18</v>
      </c>
      <c r="G118" s="213">
        <v>0</v>
      </c>
      <c r="H118" s="1478">
        <f>F118*G118</f>
        <v>0</v>
      </c>
      <c r="I118" s="2"/>
      <c r="J118" s="2"/>
      <c r="K118" s="2"/>
      <c r="L118" s="2"/>
      <c r="M118" s="2"/>
      <c r="N118" s="2"/>
      <c r="O118" s="2"/>
      <c r="P118" s="2"/>
      <c r="Q118" s="2"/>
      <c r="R118" s="2"/>
      <c r="S118" s="2"/>
      <c r="T118" s="2"/>
      <c r="U118" s="2"/>
      <c r="V118" s="2"/>
      <c r="W118" s="2"/>
      <c r="X118" s="2"/>
      <c r="Y118" s="2"/>
      <c r="Z118" s="2"/>
      <c r="AA118" s="2"/>
    </row>
    <row r="119" spans="1:27" s="3" customFormat="1" ht="19.2" x14ac:dyDescent="0.45">
      <c r="A119" s="2"/>
      <c r="B119" s="27">
        <v>53</v>
      </c>
      <c r="C119" s="156"/>
      <c r="D119" s="4" t="s">
        <v>579</v>
      </c>
      <c r="E119" s="28" t="s">
        <v>40</v>
      </c>
      <c r="F119" s="94">
        <v>1.6</v>
      </c>
      <c r="G119" s="213">
        <v>0</v>
      </c>
      <c r="H119" s="1478">
        <f>F119*G119</f>
        <v>0</v>
      </c>
      <c r="I119" s="2"/>
      <c r="J119" s="2"/>
      <c r="K119" s="2"/>
      <c r="L119" s="2"/>
      <c r="M119" s="2"/>
      <c r="N119" s="2"/>
      <c r="O119" s="2"/>
      <c r="P119" s="2"/>
      <c r="Q119" s="2"/>
      <c r="R119" s="2"/>
      <c r="S119" s="2"/>
      <c r="T119" s="2"/>
      <c r="U119" s="2"/>
      <c r="V119" s="2"/>
      <c r="W119" s="2"/>
      <c r="X119" s="2"/>
      <c r="Y119" s="2"/>
      <c r="Z119" s="2"/>
      <c r="AA119" s="2"/>
    </row>
    <row r="120" spans="1:27" s="881" customFormat="1" ht="39" thickBot="1" x14ac:dyDescent="0.5">
      <c r="A120" s="879"/>
      <c r="B120" s="45">
        <v>54</v>
      </c>
      <c r="C120" s="205"/>
      <c r="D120" s="90" t="s">
        <v>524</v>
      </c>
      <c r="E120" s="47" t="s">
        <v>40</v>
      </c>
      <c r="F120" s="95">
        <v>0.09</v>
      </c>
      <c r="G120" s="396">
        <v>0</v>
      </c>
      <c r="H120" s="1476">
        <f>F120*G120</f>
        <v>0</v>
      </c>
      <c r="I120" s="879"/>
      <c r="J120" s="879"/>
      <c r="K120" s="879"/>
      <c r="L120" s="879"/>
      <c r="M120" s="879"/>
      <c r="N120" s="879"/>
      <c r="O120" s="879"/>
      <c r="P120" s="879"/>
      <c r="Q120" s="879"/>
      <c r="R120" s="879"/>
      <c r="S120" s="879"/>
      <c r="T120" s="879"/>
      <c r="U120" s="879"/>
      <c r="V120" s="879"/>
      <c r="W120" s="879"/>
      <c r="X120" s="879"/>
      <c r="Y120" s="879"/>
      <c r="Z120" s="879"/>
      <c r="AA120" s="879"/>
    </row>
    <row r="121" spans="1:27" s="3" customFormat="1" ht="24.9" customHeight="1" thickBot="1" x14ac:dyDescent="0.35">
      <c r="A121" s="2"/>
      <c r="B121" s="1947" t="s">
        <v>580</v>
      </c>
      <c r="C121" s="1948"/>
      <c r="D121" s="1948"/>
      <c r="E121" s="1948"/>
      <c r="F121" s="1948"/>
      <c r="G121" s="1948"/>
      <c r="H121" s="1521">
        <f>SUM(H117:H120)</f>
        <v>0</v>
      </c>
      <c r="I121" s="2"/>
      <c r="J121" s="2"/>
      <c r="K121" s="2"/>
      <c r="L121" s="2"/>
      <c r="M121" s="2"/>
      <c r="N121" s="2"/>
      <c r="O121" s="2"/>
      <c r="P121" s="2"/>
      <c r="Q121" s="2"/>
      <c r="R121" s="2"/>
      <c r="S121" s="2"/>
      <c r="T121" s="2"/>
      <c r="U121" s="2"/>
      <c r="V121" s="2"/>
      <c r="W121" s="2"/>
      <c r="X121" s="2"/>
      <c r="Y121" s="2"/>
      <c r="Z121" s="2"/>
      <c r="AA121" s="2"/>
    </row>
    <row r="122" spans="1:27" s="2" customFormat="1" ht="24.9" customHeight="1" thickBot="1" x14ac:dyDescent="0.5">
      <c r="B122" s="144"/>
      <c r="C122" s="1351"/>
      <c r="D122" s="430" t="s">
        <v>581</v>
      </c>
      <c r="E122" s="504"/>
      <c r="F122" s="1346"/>
      <c r="G122" s="842"/>
      <c r="H122" s="1420"/>
    </row>
    <row r="123" spans="1:27" s="2" customFormat="1" ht="80.25" customHeight="1" thickBot="1" x14ac:dyDescent="0.5">
      <c r="B123" s="882">
        <v>55</v>
      </c>
      <c r="C123" s="1362"/>
      <c r="D123" s="883" t="s">
        <v>582</v>
      </c>
      <c r="E123" s="884" t="s">
        <v>529</v>
      </c>
      <c r="F123" s="1271">
        <v>142.08000000000001</v>
      </c>
      <c r="G123" s="1419">
        <v>0</v>
      </c>
      <c r="H123" s="1498">
        <f>F123*G123</f>
        <v>0</v>
      </c>
    </row>
    <row r="124" spans="1:27" s="3" customFormat="1" ht="24.9" customHeight="1" thickBot="1" x14ac:dyDescent="0.35">
      <c r="A124" s="2"/>
      <c r="B124" s="2023" t="s">
        <v>583</v>
      </c>
      <c r="C124" s="2021"/>
      <c r="D124" s="2021"/>
      <c r="E124" s="2021"/>
      <c r="F124" s="2021"/>
      <c r="G124" s="2022"/>
      <c r="H124" s="1521">
        <f>SUM(H123:H123)</f>
        <v>0</v>
      </c>
      <c r="I124" s="2"/>
      <c r="J124" s="2"/>
      <c r="K124" s="2"/>
      <c r="L124" s="2"/>
      <c r="M124" s="2"/>
      <c r="N124" s="2"/>
      <c r="O124" s="2"/>
      <c r="P124" s="2"/>
      <c r="Q124" s="2"/>
      <c r="R124" s="2"/>
      <c r="S124" s="2"/>
      <c r="T124" s="2"/>
      <c r="U124" s="2"/>
      <c r="V124" s="2"/>
      <c r="W124" s="2"/>
      <c r="X124" s="2"/>
      <c r="Y124" s="2"/>
      <c r="Z124" s="2"/>
      <c r="AA124" s="2"/>
    </row>
    <row r="125" spans="1:27" s="3" customFormat="1" ht="24.9" customHeight="1" thickBot="1" x14ac:dyDescent="0.35">
      <c r="A125" s="2"/>
      <c r="B125" s="1255"/>
      <c r="C125" s="1255"/>
      <c r="D125" s="1255"/>
      <c r="E125" s="1255"/>
      <c r="F125" s="1255"/>
      <c r="G125" s="1255"/>
      <c r="H125" s="1317"/>
      <c r="I125" s="2"/>
      <c r="J125" s="2"/>
      <c r="K125" s="2"/>
      <c r="L125" s="2"/>
      <c r="M125" s="2"/>
      <c r="N125" s="2"/>
      <c r="O125" s="2"/>
      <c r="P125" s="2"/>
      <c r="Q125" s="2"/>
      <c r="R125" s="2"/>
      <c r="S125" s="2"/>
      <c r="T125" s="2"/>
      <c r="U125" s="2"/>
      <c r="V125" s="2"/>
      <c r="W125" s="2"/>
      <c r="X125" s="2"/>
      <c r="Y125" s="2"/>
      <c r="Z125" s="2"/>
      <c r="AA125" s="2"/>
    </row>
    <row r="126" spans="1:27" s="1520" customFormat="1" ht="36.75" customHeight="1" x14ac:dyDescent="0.4">
      <c r="A126" s="1319"/>
      <c r="B126" s="1320"/>
      <c r="C126" s="1321"/>
      <c r="D126" s="2083" t="s">
        <v>584</v>
      </c>
      <c r="E126" s="2084"/>
      <c r="F126" s="2084"/>
      <c r="G126" s="2085"/>
      <c r="H126" s="1347"/>
      <c r="I126" s="1323"/>
      <c r="J126" s="1323"/>
      <c r="K126" s="1323"/>
      <c r="L126" s="1323"/>
      <c r="M126" s="1323"/>
      <c r="N126" s="1323"/>
      <c r="O126" s="1323"/>
      <c r="P126" s="1323"/>
      <c r="Q126" s="1323"/>
      <c r="R126" s="1323"/>
      <c r="S126" s="1323"/>
      <c r="T126" s="1323"/>
      <c r="U126" s="1323"/>
      <c r="V126" s="1323"/>
      <c r="W126" s="1323"/>
      <c r="X126" s="1323"/>
      <c r="Y126" s="1323"/>
      <c r="Z126" s="1323"/>
      <c r="AA126" s="1323"/>
    </row>
    <row r="127" spans="1:27" s="1520" customFormat="1" ht="19.2" x14ac:dyDescent="0.4">
      <c r="A127" s="1319"/>
      <c r="B127" s="1328"/>
      <c r="C127" s="1329"/>
      <c r="D127" s="1330" t="s">
        <v>585</v>
      </c>
      <c r="E127" s="1330"/>
      <c r="F127" s="1331"/>
      <c r="G127" s="1519"/>
      <c r="H127" s="1517">
        <f>H107</f>
        <v>0</v>
      </c>
      <c r="I127" s="1323"/>
      <c r="J127" s="1323"/>
      <c r="K127" s="1323"/>
      <c r="L127" s="1323"/>
      <c r="M127" s="1323"/>
      <c r="N127" s="1323"/>
      <c r="O127" s="1323"/>
      <c r="P127" s="1323"/>
      <c r="Q127" s="1323"/>
      <c r="R127" s="1323"/>
      <c r="S127" s="1323"/>
      <c r="T127" s="1323"/>
      <c r="U127" s="1323"/>
      <c r="V127" s="1323"/>
      <c r="W127" s="1323"/>
      <c r="X127" s="1323"/>
      <c r="Y127" s="1323"/>
      <c r="Z127" s="1323"/>
      <c r="AA127" s="1323"/>
    </row>
    <row r="128" spans="1:27" s="1323" customFormat="1" ht="19.2" x14ac:dyDescent="0.4">
      <c r="A128" s="1319"/>
      <c r="B128" s="1333"/>
      <c r="C128" s="1334"/>
      <c r="D128" s="1330" t="s">
        <v>586</v>
      </c>
      <c r="E128" s="1334"/>
      <c r="F128" s="1331"/>
      <c r="G128" s="1519"/>
      <c r="H128" s="1517">
        <f>H115</f>
        <v>0</v>
      </c>
    </row>
    <row r="129" spans="1:27" s="1323" customFormat="1" ht="19.2" x14ac:dyDescent="0.4">
      <c r="A129" s="1335"/>
      <c r="B129" s="1336"/>
      <c r="C129" s="1337"/>
      <c r="D129" s="1334" t="s">
        <v>587</v>
      </c>
      <c r="E129" s="1334"/>
      <c r="F129" s="1338"/>
      <c r="G129" s="1518"/>
      <c r="H129" s="1517">
        <f>H121</f>
        <v>0</v>
      </c>
    </row>
    <row r="130" spans="1:27" s="1323" customFormat="1" ht="19.8" thickBot="1" x14ac:dyDescent="0.45">
      <c r="A130" s="1335"/>
      <c r="B130" s="1336"/>
      <c r="C130" s="1337"/>
      <c r="D130" s="1334" t="s">
        <v>588</v>
      </c>
      <c r="E130" s="1334"/>
      <c r="F130" s="1338"/>
      <c r="G130" s="1518"/>
      <c r="H130" s="1517">
        <f>H124</f>
        <v>0</v>
      </c>
    </row>
    <row r="131" spans="1:27" s="1323" customFormat="1" ht="35.25" customHeight="1" thickBot="1" x14ac:dyDescent="0.45">
      <c r="A131" s="1335"/>
      <c r="B131" s="2103" t="s">
        <v>589</v>
      </c>
      <c r="C131" s="2104"/>
      <c r="D131" s="2104"/>
      <c r="E131" s="2104"/>
      <c r="F131" s="2104"/>
      <c r="G131" s="2136"/>
      <c r="H131" s="1436">
        <f>SUM(H127:H130)</f>
        <v>0</v>
      </c>
      <c r="I131" s="1343"/>
    </row>
    <row r="132" spans="1:27" s="1323" customFormat="1" ht="19.8" thickBot="1" x14ac:dyDescent="0.5">
      <c r="A132" s="1458"/>
      <c r="B132" s="1516"/>
      <c r="C132" s="1515"/>
      <c r="D132" s="1514"/>
      <c r="E132" s="1513"/>
      <c r="F132" s="1507"/>
      <c r="G132" s="1507"/>
      <c r="H132" s="1512"/>
    </row>
    <row r="133" spans="1:27" s="1489" customFormat="1" ht="36.75" customHeight="1" thickBot="1" x14ac:dyDescent="0.5">
      <c r="A133" s="1349"/>
      <c r="B133" s="2095" t="s">
        <v>819</v>
      </c>
      <c r="C133" s="2096"/>
      <c r="D133" s="2096"/>
      <c r="E133" s="2096"/>
      <c r="F133" s="2096"/>
      <c r="G133" s="2096"/>
      <c r="H133" s="2097"/>
      <c r="I133" s="1350"/>
      <c r="J133" s="1350"/>
      <c r="K133" s="1350"/>
      <c r="L133" s="1350"/>
      <c r="M133" s="1350"/>
      <c r="N133" s="1350"/>
      <c r="O133" s="1350"/>
      <c r="P133" s="1350"/>
      <c r="Q133" s="1350"/>
      <c r="R133" s="1350"/>
      <c r="S133" s="1350"/>
      <c r="T133" s="1350"/>
      <c r="U133" s="1350"/>
      <c r="V133" s="1350"/>
      <c r="W133" s="1350"/>
      <c r="X133" s="1350"/>
      <c r="Y133" s="1350"/>
      <c r="Z133" s="1350"/>
      <c r="AA133" s="1350"/>
    </row>
    <row r="134" spans="1:27" s="1323" customFormat="1" ht="19.8" thickBot="1" x14ac:dyDescent="0.5">
      <c r="A134" s="1458"/>
      <c r="B134" s="1511"/>
      <c r="C134" s="1510"/>
      <c r="D134" s="1509"/>
      <c r="E134" s="1508"/>
      <c r="F134" s="1507"/>
      <c r="G134" s="1506"/>
      <c r="H134" s="1505"/>
    </row>
    <row r="135" spans="1:27" s="3" customFormat="1" ht="24.9" customHeight="1" thickBot="1" x14ac:dyDescent="0.5">
      <c r="A135" s="2"/>
      <c r="B135" s="144"/>
      <c r="C135" s="1351"/>
      <c r="D135" s="426" t="s">
        <v>568</v>
      </c>
      <c r="E135" s="192"/>
      <c r="F135" s="1352"/>
      <c r="G135" s="1480"/>
      <c r="H135" s="1479"/>
      <c r="I135" s="2"/>
      <c r="J135" s="2"/>
      <c r="K135" s="2"/>
      <c r="L135" s="2"/>
      <c r="M135" s="2"/>
      <c r="N135" s="2"/>
      <c r="O135" s="2"/>
      <c r="P135" s="2"/>
      <c r="Q135" s="2"/>
      <c r="R135" s="2"/>
      <c r="S135" s="2"/>
      <c r="T135" s="2"/>
      <c r="U135" s="2"/>
      <c r="V135" s="2"/>
      <c r="W135" s="2"/>
      <c r="X135" s="2"/>
      <c r="Y135" s="2"/>
      <c r="Z135" s="2"/>
      <c r="AA135" s="2"/>
    </row>
    <row r="136" spans="1:27" s="3" customFormat="1" ht="38.4" x14ac:dyDescent="0.45">
      <c r="A136" s="2"/>
      <c r="B136" s="138">
        <v>56</v>
      </c>
      <c r="C136" s="194" t="s">
        <v>65</v>
      </c>
      <c r="D136" s="202" t="s">
        <v>508</v>
      </c>
      <c r="E136" s="122" t="s">
        <v>38</v>
      </c>
      <c r="F136" s="115">
        <v>4</v>
      </c>
      <c r="G136" s="395">
        <v>0</v>
      </c>
      <c r="H136" s="1504">
        <f>F136*G136</f>
        <v>0</v>
      </c>
      <c r="I136" s="2"/>
      <c r="J136" s="2"/>
      <c r="K136" s="2"/>
      <c r="L136" s="2"/>
      <c r="M136" s="2"/>
      <c r="N136" s="2"/>
      <c r="O136" s="2"/>
      <c r="P136" s="2"/>
      <c r="Q136" s="2"/>
      <c r="R136" s="2"/>
      <c r="S136" s="2"/>
      <c r="T136" s="2"/>
      <c r="U136" s="2"/>
      <c r="V136" s="2"/>
      <c r="W136" s="2"/>
      <c r="X136" s="2"/>
      <c r="Y136" s="2"/>
      <c r="Z136" s="2"/>
      <c r="AA136" s="2"/>
    </row>
    <row r="137" spans="1:27" s="3" customFormat="1" ht="58.2" thickBot="1" x14ac:dyDescent="0.5">
      <c r="A137" s="2"/>
      <c r="B137" s="45">
        <v>57</v>
      </c>
      <c r="C137" s="205" t="s">
        <v>489</v>
      </c>
      <c r="D137" s="90" t="s">
        <v>490</v>
      </c>
      <c r="E137" s="47" t="s">
        <v>39</v>
      </c>
      <c r="F137" s="95">
        <v>6.25</v>
      </c>
      <c r="G137" s="396">
        <v>0</v>
      </c>
      <c r="H137" s="1503">
        <f>F137*G137</f>
        <v>0</v>
      </c>
      <c r="I137" s="877"/>
      <c r="J137" s="2"/>
      <c r="K137" s="2"/>
      <c r="L137" s="2"/>
      <c r="M137" s="2"/>
      <c r="N137" s="2"/>
      <c r="O137" s="2"/>
      <c r="P137" s="2"/>
      <c r="Q137" s="2"/>
      <c r="R137" s="2"/>
      <c r="S137" s="2"/>
      <c r="T137" s="2"/>
      <c r="U137" s="2"/>
      <c r="V137" s="2"/>
      <c r="W137" s="2"/>
      <c r="X137" s="2"/>
      <c r="Y137" s="2"/>
      <c r="Z137" s="2"/>
      <c r="AA137" s="2"/>
    </row>
    <row r="138" spans="1:27" s="3" customFormat="1" ht="24.9" customHeight="1" thickBot="1" x14ac:dyDescent="0.35">
      <c r="A138" s="2"/>
      <c r="B138" s="2023" t="s">
        <v>569</v>
      </c>
      <c r="C138" s="2021"/>
      <c r="D138" s="2021"/>
      <c r="E138" s="2021"/>
      <c r="F138" s="2021"/>
      <c r="G138" s="2022"/>
      <c r="H138" s="1501">
        <f>SUM(H136:H137)</f>
        <v>0</v>
      </c>
      <c r="I138" s="2"/>
      <c r="J138" s="2"/>
      <c r="K138" s="2"/>
      <c r="L138" s="2"/>
      <c r="M138" s="2"/>
      <c r="N138" s="2"/>
      <c r="O138" s="2"/>
      <c r="P138" s="2"/>
      <c r="Q138" s="2"/>
      <c r="R138" s="2"/>
      <c r="S138" s="2"/>
      <c r="T138" s="2"/>
      <c r="U138" s="2"/>
      <c r="V138" s="2"/>
      <c r="W138" s="2"/>
      <c r="X138" s="2"/>
      <c r="Y138" s="2"/>
      <c r="Z138" s="2"/>
      <c r="AA138" s="2"/>
    </row>
    <row r="139" spans="1:27" s="3" customFormat="1" ht="24.9" customHeight="1" thickBot="1" x14ac:dyDescent="0.5">
      <c r="A139" s="2"/>
      <c r="B139" s="262"/>
      <c r="C139" s="1502"/>
      <c r="D139" s="430" t="s">
        <v>570</v>
      </c>
      <c r="E139" s="878"/>
      <c r="F139" s="1346"/>
      <c r="G139" s="842"/>
      <c r="H139" s="1420"/>
      <c r="I139" s="2"/>
      <c r="J139" s="2"/>
      <c r="K139" s="2"/>
      <c r="L139" s="2"/>
      <c r="M139" s="2"/>
      <c r="N139" s="2"/>
      <c r="O139" s="2"/>
      <c r="P139" s="2"/>
      <c r="Q139" s="2"/>
      <c r="R139" s="2"/>
      <c r="S139" s="2"/>
      <c r="T139" s="2"/>
      <c r="U139" s="2"/>
      <c r="V139" s="2"/>
      <c r="W139" s="2"/>
      <c r="X139" s="2"/>
      <c r="Y139" s="2"/>
      <c r="Z139" s="2"/>
      <c r="AA139" s="2"/>
    </row>
    <row r="140" spans="1:27" s="3" customFormat="1" ht="76.8" x14ac:dyDescent="0.45">
      <c r="A140" s="2"/>
      <c r="B140" s="138">
        <v>58</v>
      </c>
      <c r="C140" s="194" t="s">
        <v>355</v>
      </c>
      <c r="D140" s="202" t="s">
        <v>571</v>
      </c>
      <c r="E140" s="122" t="s">
        <v>40</v>
      </c>
      <c r="F140" s="115">
        <v>12.99</v>
      </c>
      <c r="G140" s="115"/>
      <c r="H140" s="1357"/>
      <c r="I140" s="2"/>
      <c r="J140" s="2"/>
      <c r="K140" s="2"/>
      <c r="L140" s="2"/>
      <c r="M140" s="2"/>
      <c r="N140" s="2"/>
      <c r="O140" s="2"/>
      <c r="P140" s="2"/>
      <c r="Q140" s="2"/>
      <c r="R140" s="2"/>
      <c r="S140" s="2"/>
      <c r="T140" s="2"/>
      <c r="U140" s="2"/>
      <c r="V140" s="2"/>
      <c r="W140" s="2"/>
      <c r="X140" s="2"/>
      <c r="Y140" s="2"/>
      <c r="Z140" s="2"/>
      <c r="AA140" s="2"/>
    </row>
    <row r="141" spans="1:27" s="3" customFormat="1" ht="19.2" x14ac:dyDescent="0.45">
      <c r="A141" s="2"/>
      <c r="B141" s="35"/>
      <c r="C141" s="220"/>
      <c r="D141" s="30" t="s">
        <v>512</v>
      </c>
      <c r="E141" s="28" t="s">
        <v>40</v>
      </c>
      <c r="F141" s="93">
        <v>10.39</v>
      </c>
      <c r="G141" s="221">
        <v>0</v>
      </c>
      <c r="H141" s="1263">
        <f>F141*G141</f>
        <v>0</v>
      </c>
      <c r="I141" s="2"/>
      <c r="J141" s="2"/>
      <c r="K141" s="2"/>
      <c r="L141" s="2"/>
      <c r="M141" s="2"/>
      <c r="N141" s="2"/>
      <c r="O141" s="2"/>
      <c r="P141" s="2"/>
      <c r="Q141" s="2"/>
      <c r="R141" s="2"/>
      <c r="S141" s="2"/>
      <c r="T141" s="2"/>
      <c r="U141" s="2"/>
      <c r="V141" s="2"/>
      <c r="W141" s="2"/>
      <c r="X141" s="2"/>
      <c r="Y141" s="2"/>
      <c r="Z141" s="2"/>
      <c r="AA141" s="2"/>
    </row>
    <row r="142" spans="1:27" s="3" customFormat="1" ht="19.2" x14ac:dyDescent="0.45">
      <c r="A142" s="2"/>
      <c r="B142" s="35"/>
      <c r="C142" s="220"/>
      <c r="D142" s="30" t="s">
        <v>513</v>
      </c>
      <c r="E142" s="37" t="s">
        <v>40</v>
      </c>
      <c r="F142" s="93">
        <v>2.6</v>
      </c>
      <c r="G142" s="221">
        <v>0</v>
      </c>
      <c r="H142" s="1263">
        <f>F142*G142</f>
        <v>0</v>
      </c>
      <c r="I142" s="2"/>
      <c r="J142" s="2"/>
      <c r="K142" s="2"/>
      <c r="L142" s="2"/>
      <c r="M142" s="2"/>
      <c r="N142" s="2"/>
      <c r="O142" s="2"/>
      <c r="P142" s="2"/>
      <c r="Q142" s="2"/>
      <c r="R142" s="2"/>
      <c r="S142" s="2"/>
      <c r="T142" s="2"/>
      <c r="U142" s="2"/>
      <c r="V142" s="2"/>
      <c r="W142" s="2"/>
      <c r="X142" s="2"/>
      <c r="Y142" s="2"/>
      <c r="Z142" s="2"/>
      <c r="AA142" s="2"/>
    </row>
    <row r="143" spans="1:27" s="8" customFormat="1" ht="38.4" x14ac:dyDescent="0.45">
      <c r="A143" s="7"/>
      <c r="B143" s="35">
        <v>59</v>
      </c>
      <c r="C143" s="220"/>
      <c r="D143" s="4" t="s">
        <v>591</v>
      </c>
      <c r="E143" s="28" t="s">
        <v>40</v>
      </c>
      <c r="F143" s="94">
        <v>0.34</v>
      </c>
      <c r="G143" s="221">
        <v>0</v>
      </c>
      <c r="H143" s="1263">
        <f>F143*G143</f>
        <v>0</v>
      </c>
      <c r="I143" s="7"/>
      <c r="J143" s="7"/>
      <c r="K143" s="7"/>
      <c r="L143" s="7"/>
      <c r="M143" s="7"/>
      <c r="N143" s="7"/>
      <c r="O143" s="7"/>
      <c r="P143" s="7"/>
      <c r="Q143" s="7"/>
      <c r="R143" s="7"/>
      <c r="S143" s="7"/>
      <c r="T143" s="7"/>
      <c r="U143" s="7"/>
      <c r="V143" s="7"/>
      <c r="W143" s="7"/>
      <c r="X143" s="7"/>
      <c r="Y143" s="7"/>
      <c r="Z143" s="7"/>
      <c r="AA143" s="7"/>
    </row>
    <row r="144" spans="1:27" s="8" customFormat="1" ht="38.4" x14ac:dyDescent="0.45">
      <c r="A144" s="7"/>
      <c r="B144" s="27">
        <f>B143+1</f>
        <v>60</v>
      </c>
      <c r="C144" s="156"/>
      <c r="D144" s="4" t="s">
        <v>592</v>
      </c>
      <c r="E144" s="28" t="s">
        <v>40</v>
      </c>
      <c r="F144" s="94">
        <v>9.89</v>
      </c>
      <c r="G144" s="221">
        <v>0</v>
      </c>
      <c r="H144" s="1263">
        <f>F144*G144</f>
        <v>0</v>
      </c>
      <c r="I144" s="7"/>
      <c r="J144" s="7"/>
      <c r="K144" s="7"/>
      <c r="L144" s="7"/>
      <c r="M144" s="7"/>
      <c r="N144" s="7"/>
      <c r="O144" s="7"/>
      <c r="P144" s="7"/>
      <c r="Q144" s="7"/>
      <c r="R144" s="7"/>
      <c r="S144" s="7"/>
      <c r="T144" s="7"/>
      <c r="U144" s="7"/>
      <c r="V144" s="7"/>
      <c r="W144" s="7"/>
      <c r="X144" s="7"/>
      <c r="Y144" s="7"/>
      <c r="Z144" s="7"/>
      <c r="AA144" s="7"/>
    </row>
    <row r="145" spans="1:27" ht="44.25" customHeight="1" thickBot="1" x14ac:dyDescent="0.5">
      <c r="B145" s="45">
        <f>B144+1</f>
        <v>61</v>
      </c>
      <c r="C145" s="205" t="s">
        <v>496</v>
      </c>
      <c r="D145" s="90" t="s">
        <v>574</v>
      </c>
      <c r="E145" s="47" t="s">
        <v>40</v>
      </c>
      <c r="F145" s="95">
        <v>3.1</v>
      </c>
      <c r="G145" s="897">
        <v>0</v>
      </c>
      <c r="H145" s="1266">
        <f>F145*G145</f>
        <v>0</v>
      </c>
    </row>
    <row r="146" spans="1:27" s="3" customFormat="1" ht="24.9" customHeight="1" thickBot="1" x14ac:dyDescent="0.35">
      <c r="A146" s="2"/>
      <c r="B146" s="2023" t="s">
        <v>575</v>
      </c>
      <c r="C146" s="2021"/>
      <c r="D146" s="2021"/>
      <c r="E146" s="2021"/>
      <c r="F146" s="2021"/>
      <c r="G146" s="2022"/>
      <c r="H146" s="1501">
        <f>SUM(H140:H145)</f>
        <v>0</v>
      </c>
      <c r="I146" s="2"/>
      <c r="J146" s="2"/>
      <c r="K146" s="2"/>
      <c r="L146" s="2"/>
      <c r="M146" s="2"/>
      <c r="N146" s="2"/>
      <c r="O146" s="2"/>
      <c r="P146" s="2"/>
      <c r="Q146" s="2"/>
      <c r="R146" s="2"/>
      <c r="S146" s="2"/>
      <c r="T146" s="2"/>
      <c r="U146" s="2"/>
      <c r="V146" s="2"/>
      <c r="W146" s="2"/>
      <c r="X146" s="2"/>
      <c r="Y146" s="2"/>
      <c r="Z146" s="2"/>
      <c r="AA146" s="2"/>
    </row>
    <row r="147" spans="1:27" s="3" customFormat="1" ht="24.9" customHeight="1" thickBot="1" x14ac:dyDescent="0.5">
      <c r="A147" s="2"/>
      <c r="B147" s="144"/>
      <c r="C147" s="1351"/>
      <c r="D147" s="426" t="s">
        <v>576</v>
      </c>
      <c r="E147" s="192"/>
      <c r="F147" s="1352"/>
      <c r="G147" s="1480"/>
      <c r="H147" s="1500"/>
      <c r="I147" s="2"/>
      <c r="J147" s="2"/>
      <c r="K147" s="2"/>
      <c r="L147" s="2"/>
      <c r="M147" s="2"/>
      <c r="N147" s="2"/>
      <c r="O147" s="2"/>
      <c r="P147" s="2"/>
      <c r="Q147" s="2"/>
      <c r="R147" s="2"/>
      <c r="S147" s="2"/>
      <c r="T147" s="2"/>
      <c r="U147" s="2"/>
      <c r="V147" s="2"/>
      <c r="W147" s="2"/>
      <c r="X147" s="2"/>
      <c r="Y147" s="2"/>
      <c r="Z147" s="2"/>
      <c r="AA147" s="2"/>
    </row>
    <row r="148" spans="1:27" s="3" customFormat="1" ht="39.75" customHeight="1" x14ac:dyDescent="0.45">
      <c r="A148" s="2"/>
      <c r="B148" s="138"/>
      <c r="C148" s="194"/>
      <c r="D148" s="202" t="s">
        <v>593</v>
      </c>
      <c r="E148" s="122"/>
      <c r="F148" s="115"/>
      <c r="G148" s="847"/>
      <c r="H148" s="1426"/>
      <c r="I148" s="2"/>
      <c r="J148" s="2"/>
      <c r="K148" s="2"/>
      <c r="L148" s="2"/>
      <c r="M148" s="2"/>
      <c r="N148" s="2"/>
      <c r="O148" s="2"/>
      <c r="P148" s="2"/>
      <c r="Q148" s="2"/>
      <c r="R148" s="2"/>
      <c r="S148" s="2"/>
      <c r="T148" s="2"/>
      <c r="U148" s="2"/>
      <c r="V148" s="2"/>
      <c r="W148" s="2"/>
      <c r="X148" s="2"/>
      <c r="Y148" s="2"/>
      <c r="Z148" s="2"/>
      <c r="AA148" s="2"/>
    </row>
    <row r="149" spans="1:27" s="3" customFormat="1" ht="19.2" x14ac:dyDescent="0.45">
      <c r="A149" s="2"/>
      <c r="B149" s="27">
        <v>62</v>
      </c>
      <c r="C149" s="156"/>
      <c r="D149" s="4" t="s">
        <v>594</v>
      </c>
      <c r="E149" s="28" t="s">
        <v>40</v>
      </c>
      <c r="F149" s="94">
        <v>0.69</v>
      </c>
      <c r="G149" s="213">
        <v>0</v>
      </c>
      <c r="H149" s="1478">
        <f>F149*G149</f>
        <v>0</v>
      </c>
      <c r="I149" s="2"/>
      <c r="J149" s="2"/>
      <c r="K149" s="2"/>
      <c r="L149" s="2"/>
      <c r="M149" s="2"/>
      <c r="N149" s="2"/>
      <c r="O149" s="2"/>
      <c r="P149" s="2"/>
      <c r="Q149" s="2"/>
      <c r="R149" s="2"/>
      <c r="S149" s="2"/>
      <c r="T149" s="2"/>
      <c r="U149" s="2"/>
      <c r="V149" s="2"/>
      <c r="W149" s="2"/>
      <c r="X149" s="2"/>
      <c r="Y149" s="2"/>
      <c r="Z149" s="2"/>
      <c r="AA149" s="2"/>
    </row>
    <row r="150" spans="1:27" s="3" customFormat="1" ht="19.2" x14ac:dyDescent="0.45">
      <c r="A150" s="2"/>
      <c r="B150" s="27">
        <f>B149+1</f>
        <v>63</v>
      </c>
      <c r="C150" s="156"/>
      <c r="D150" s="4" t="s">
        <v>579</v>
      </c>
      <c r="E150" s="28" t="s">
        <v>40</v>
      </c>
      <c r="F150" s="94">
        <v>1.06</v>
      </c>
      <c r="G150" s="213">
        <v>0</v>
      </c>
      <c r="H150" s="1478">
        <f>F150*G150</f>
        <v>0</v>
      </c>
      <c r="I150" s="2"/>
      <c r="J150" s="2"/>
      <c r="K150" s="2"/>
      <c r="L150" s="2"/>
      <c r="M150" s="2"/>
      <c r="N150" s="2"/>
      <c r="O150" s="2"/>
      <c r="P150" s="2"/>
      <c r="Q150" s="2"/>
      <c r="R150" s="2"/>
      <c r="S150" s="2"/>
      <c r="T150" s="2"/>
      <c r="U150" s="2"/>
      <c r="V150" s="2"/>
      <c r="W150" s="2"/>
      <c r="X150" s="2"/>
      <c r="Y150" s="2"/>
      <c r="Z150" s="2"/>
      <c r="AA150" s="2"/>
    </row>
    <row r="151" spans="1:27" s="881" customFormat="1" ht="39" thickBot="1" x14ac:dyDescent="0.5">
      <c r="A151" s="879"/>
      <c r="B151" s="45">
        <f>B150+1</f>
        <v>64</v>
      </c>
      <c r="C151" s="205"/>
      <c r="D151" s="90" t="s">
        <v>524</v>
      </c>
      <c r="E151" s="47" t="s">
        <v>40</v>
      </c>
      <c r="F151" s="95">
        <v>0.17</v>
      </c>
      <c r="G151" s="396">
        <v>0</v>
      </c>
      <c r="H151" s="1476">
        <f>F151*G151</f>
        <v>0</v>
      </c>
      <c r="I151" s="879"/>
      <c r="J151" s="879"/>
      <c r="K151" s="879"/>
      <c r="L151" s="879"/>
      <c r="M151" s="879"/>
      <c r="N151" s="879"/>
      <c r="O151" s="879"/>
      <c r="P151" s="879"/>
      <c r="Q151" s="879"/>
      <c r="R151" s="879"/>
      <c r="S151" s="879"/>
      <c r="T151" s="879"/>
      <c r="U151" s="879"/>
      <c r="V151" s="879"/>
      <c r="W151" s="879"/>
      <c r="X151" s="879"/>
      <c r="Y151" s="879"/>
      <c r="Z151" s="879"/>
      <c r="AA151" s="879"/>
    </row>
    <row r="152" spans="1:27" s="3" customFormat="1" ht="24.9" customHeight="1" thickBot="1" x14ac:dyDescent="0.35">
      <c r="A152" s="2"/>
      <c r="B152" s="1947" t="s">
        <v>580</v>
      </c>
      <c r="C152" s="1948"/>
      <c r="D152" s="1948"/>
      <c r="E152" s="1948"/>
      <c r="F152" s="1948"/>
      <c r="G152" s="1948"/>
      <c r="H152" s="1499">
        <f>SUM(H148:H151)</f>
        <v>0</v>
      </c>
      <c r="I152" s="2"/>
      <c r="J152" s="2"/>
      <c r="K152" s="2"/>
      <c r="L152" s="2"/>
      <c r="M152" s="2"/>
      <c r="N152" s="2"/>
      <c r="O152" s="2"/>
      <c r="P152" s="2"/>
      <c r="Q152" s="2"/>
      <c r="R152" s="2"/>
      <c r="S152" s="2"/>
      <c r="T152" s="2"/>
      <c r="U152" s="2"/>
      <c r="V152" s="2"/>
      <c r="W152" s="2"/>
      <c r="X152" s="2"/>
      <c r="Y152" s="2"/>
      <c r="Z152" s="2"/>
      <c r="AA152" s="2"/>
    </row>
    <row r="153" spans="1:27" s="2" customFormat="1" ht="24.9" customHeight="1" thickBot="1" x14ac:dyDescent="0.5">
      <c r="B153" s="144"/>
      <c r="C153" s="1351"/>
      <c r="D153" s="426" t="s">
        <v>581</v>
      </c>
      <c r="E153" s="192"/>
      <c r="F153" s="1352"/>
      <c r="G153" s="1480"/>
      <c r="H153" s="1479"/>
    </row>
    <row r="154" spans="1:27" s="2" customFormat="1" ht="77.400000000000006" thickBot="1" x14ac:dyDescent="0.5">
      <c r="B154" s="882">
        <v>65</v>
      </c>
      <c r="C154" s="1362"/>
      <c r="D154" s="883" t="s">
        <v>595</v>
      </c>
      <c r="E154" s="884" t="s">
        <v>529</v>
      </c>
      <c r="F154" s="1271">
        <v>139.76</v>
      </c>
      <c r="G154" s="1419">
        <v>0</v>
      </c>
      <c r="H154" s="1498">
        <f>F154*G154</f>
        <v>0</v>
      </c>
    </row>
    <row r="155" spans="1:27" s="3" customFormat="1" ht="24.9" customHeight="1" thickBot="1" x14ac:dyDescent="0.5">
      <c r="A155" s="2"/>
      <c r="B155" s="2023" t="s">
        <v>583</v>
      </c>
      <c r="C155" s="2021"/>
      <c r="D155" s="2021"/>
      <c r="E155" s="2021"/>
      <c r="F155" s="2021"/>
      <c r="G155" s="2022"/>
      <c r="H155" s="1497">
        <f>SUM(H154:H154)</f>
        <v>0</v>
      </c>
      <c r="I155" s="2"/>
      <c r="J155" s="2"/>
      <c r="K155" s="2"/>
      <c r="L155" s="2"/>
      <c r="M155" s="2"/>
      <c r="N155" s="2"/>
      <c r="O155" s="2"/>
      <c r="P155" s="2"/>
      <c r="Q155" s="2"/>
      <c r="R155" s="2"/>
      <c r="S155" s="2"/>
      <c r="T155" s="2"/>
      <c r="U155" s="2"/>
      <c r="V155" s="2"/>
      <c r="W155" s="2"/>
      <c r="X155" s="2"/>
      <c r="Y155" s="2"/>
      <c r="Z155" s="2"/>
      <c r="AA155" s="2"/>
    </row>
    <row r="156" spans="1:27" s="3" customFormat="1" ht="24.9" customHeight="1" thickBot="1" x14ac:dyDescent="0.35">
      <c r="A156" s="2"/>
      <c r="B156" s="1255"/>
      <c r="C156" s="1255"/>
      <c r="D156" s="1255"/>
      <c r="E156" s="1255"/>
      <c r="F156" s="1255"/>
      <c r="G156" s="1255"/>
      <c r="H156" s="1317"/>
      <c r="I156" s="2"/>
      <c r="J156" s="2"/>
      <c r="K156" s="2"/>
      <c r="L156" s="2"/>
      <c r="M156" s="2"/>
      <c r="N156" s="2"/>
      <c r="O156" s="2"/>
      <c r="P156" s="2"/>
      <c r="Q156" s="2"/>
      <c r="R156" s="2"/>
      <c r="S156" s="2"/>
      <c r="T156" s="2"/>
      <c r="U156" s="2"/>
      <c r="V156" s="2"/>
      <c r="W156" s="2"/>
      <c r="X156" s="2"/>
      <c r="Y156" s="2"/>
      <c r="Z156" s="2"/>
      <c r="AA156" s="2"/>
    </row>
    <row r="157" spans="1:27" ht="38.25" customHeight="1" x14ac:dyDescent="0.4">
      <c r="A157" s="1303"/>
      <c r="B157" s="1304"/>
      <c r="C157" s="1305"/>
      <c r="D157" s="2015" t="s">
        <v>596</v>
      </c>
      <c r="E157" s="2016"/>
      <c r="F157" s="2016"/>
      <c r="G157" s="2017"/>
      <c r="H157" s="1496"/>
    </row>
    <row r="158" spans="1:27" ht="19.2" x14ac:dyDescent="0.4">
      <c r="A158" s="1303"/>
      <c r="B158" s="1307"/>
      <c r="C158" s="392"/>
      <c r="D158" s="1308" t="s">
        <v>585</v>
      </c>
      <c r="E158" s="1308"/>
      <c r="F158" s="1309"/>
      <c r="G158" s="1495"/>
      <c r="H158" s="1493">
        <f>H138</f>
        <v>0</v>
      </c>
    </row>
    <row r="159" spans="1:27" s="1" customFormat="1" ht="19.2" x14ac:dyDescent="0.4">
      <c r="A159" s="1303"/>
      <c r="B159" s="1311"/>
      <c r="C159" s="1312"/>
      <c r="D159" s="1308" t="s">
        <v>586</v>
      </c>
      <c r="E159" s="1313"/>
      <c r="F159" s="1309"/>
      <c r="G159" s="1495"/>
      <c r="H159" s="1493">
        <f>H146</f>
        <v>0</v>
      </c>
    </row>
    <row r="160" spans="1:27" s="1" customFormat="1" ht="19.2" x14ac:dyDescent="0.4">
      <c r="A160" s="552"/>
      <c r="B160" s="1314"/>
      <c r="C160" s="399"/>
      <c r="D160" s="1313" t="s">
        <v>587</v>
      </c>
      <c r="E160" s="1313"/>
      <c r="F160" s="1315"/>
      <c r="G160" s="1494"/>
      <c r="H160" s="1493">
        <f>H152</f>
        <v>0</v>
      </c>
    </row>
    <row r="161" spans="1:27" s="1" customFormat="1" ht="19.8" thickBot="1" x14ac:dyDescent="0.45">
      <c r="A161" s="552"/>
      <c r="B161" s="1314"/>
      <c r="C161" s="399"/>
      <c r="D161" s="1313" t="s">
        <v>588</v>
      </c>
      <c r="E161" s="1313"/>
      <c r="F161" s="1315"/>
      <c r="G161" s="1494"/>
      <c r="H161" s="1493">
        <f>H155</f>
        <v>0</v>
      </c>
    </row>
    <row r="162" spans="1:27" s="1" customFormat="1" ht="35.25" customHeight="1" thickBot="1" x14ac:dyDescent="0.45">
      <c r="A162" s="552"/>
      <c r="B162" s="2137" t="s">
        <v>597</v>
      </c>
      <c r="C162" s="2138"/>
      <c r="D162" s="2138"/>
      <c r="E162" s="2138"/>
      <c r="F162" s="2138"/>
      <c r="G162" s="2139"/>
      <c r="H162" s="1490">
        <f>SUM(H158:H161)</f>
        <v>0</v>
      </c>
      <c r="I162" s="827"/>
    </row>
    <row r="163" spans="1:27" s="1" customFormat="1" ht="35.25" customHeight="1" thickBot="1" x14ac:dyDescent="0.45">
      <c r="A163" s="552"/>
      <c r="B163" s="1492"/>
      <c r="C163" s="1491"/>
      <c r="D163" s="1491"/>
      <c r="E163" s="1491"/>
      <c r="F163" s="1491"/>
      <c r="G163" s="1491"/>
      <c r="H163" s="1490"/>
      <c r="I163" s="827"/>
    </row>
    <row r="164" spans="1:27" s="1489" customFormat="1" ht="36" customHeight="1" thickBot="1" x14ac:dyDescent="0.5">
      <c r="A164" s="1349"/>
      <c r="B164" s="2095" t="s">
        <v>818</v>
      </c>
      <c r="C164" s="2096"/>
      <c r="D164" s="2096"/>
      <c r="E164" s="2096"/>
      <c r="F164" s="2096"/>
      <c r="G164" s="2096"/>
      <c r="H164" s="2097"/>
      <c r="I164" s="1350"/>
      <c r="J164" s="1350"/>
      <c r="K164" s="1350"/>
      <c r="L164" s="1350"/>
      <c r="M164" s="1350"/>
      <c r="N164" s="1350"/>
      <c r="O164" s="1350"/>
      <c r="P164" s="1350"/>
      <c r="Q164" s="1350"/>
      <c r="R164" s="1350"/>
      <c r="S164" s="1350"/>
      <c r="T164" s="1350"/>
      <c r="U164" s="1350"/>
      <c r="V164" s="1350"/>
      <c r="W164" s="1350"/>
      <c r="X164" s="1350"/>
      <c r="Y164" s="1350"/>
      <c r="Z164" s="1350"/>
      <c r="AA164" s="1350"/>
    </row>
    <row r="165" spans="1:27" s="1323" customFormat="1" ht="19.8" thickBot="1" x14ac:dyDescent="0.5">
      <c r="A165" s="1335"/>
      <c r="B165" s="1488"/>
      <c r="C165" s="1487"/>
      <c r="D165" s="1486"/>
      <c r="E165" s="1485"/>
      <c r="F165" s="1484"/>
      <c r="G165" s="1484"/>
      <c r="H165" s="1483"/>
    </row>
    <row r="166" spans="1:27" s="3" customFormat="1" ht="24.9" customHeight="1" thickBot="1" x14ac:dyDescent="0.5">
      <c r="A166" s="2"/>
      <c r="B166" s="144"/>
      <c r="C166" s="1351"/>
      <c r="D166" s="430" t="s">
        <v>568</v>
      </c>
      <c r="E166" s="504"/>
      <c r="F166" s="1346"/>
      <c r="G166" s="842"/>
      <c r="H166" s="1420"/>
      <c r="I166" s="2"/>
      <c r="J166" s="2"/>
      <c r="K166" s="2"/>
      <c r="L166" s="2"/>
      <c r="M166" s="2"/>
      <c r="N166" s="2"/>
      <c r="O166" s="2"/>
      <c r="P166" s="2"/>
      <c r="Q166" s="2"/>
      <c r="R166" s="2"/>
      <c r="S166" s="2"/>
      <c r="T166" s="2"/>
      <c r="U166" s="2"/>
      <c r="V166" s="2"/>
      <c r="W166" s="2"/>
      <c r="X166" s="2"/>
      <c r="Y166" s="2"/>
      <c r="Z166" s="2"/>
      <c r="AA166" s="2"/>
    </row>
    <row r="167" spans="1:27" s="3" customFormat="1" ht="38.4" x14ac:dyDescent="0.45">
      <c r="A167" s="2"/>
      <c r="B167" s="138">
        <v>1</v>
      </c>
      <c r="C167" s="194" t="s">
        <v>65</v>
      </c>
      <c r="D167" s="202" t="s">
        <v>508</v>
      </c>
      <c r="E167" s="122" t="s">
        <v>38</v>
      </c>
      <c r="F167" s="115">
        <v>4</v>
      </c>
      <c r="G167" s="395">
        <v>0</v>
      </c>
      <c r="H167" s="1482">
        <f>F167*G167</f>
        <v>0</v>
      </c>
      <c r="I167" s="2"/>
      <c r="J167" s="2"/>
      <c r="K167" s="2"/>
      <c r="L167" s="2"/>
      <c r="M167" s="2"/>
      <c r="N167" s="2"/>
      <c r="O167" s="2"/>
      <c r="P167" s="2"/>
      <c r="Q167" s="2"/>
      <c r="R167" s="2"/>
      <c r="S167" s="2"/>
      <c r="T167" s="2"/>
      <c r="U167" s="2"/>
      <c r="V167" s="2"/>
      <c r="W167" s="2"/>
      <c r="X167" s="2"/>
      <c r="Y167" s="2"/>
      <c r="Z167" s="2"/>
      <c r="AA167" s="2"/>
    </row>
    <row r="168" spans="1:27" s="3" customFormat="1" ht="58.2" thickBot="1" x14ac:dyDescent="0.5">
      <c r="A168" s="2"/>
      <c r="B168" s="45">
        <v>2</v>
      </c>
      <c r="C168" s="205" t="s">
        <v>489</v>
      </c>
      <c r="D168" s="90" t="s">
        <v>490</v>
      </c>
      <c r="E168" s="47" t="s">
        <v>39</v>
      </c>
      <c r="F168" s="95">
        <v>8.58</v>
      </c>
      <c r="G168" s="396">
        <v>0</v>
      </c>
      <c r="H168" s="1476">
        <f>F168*G168</f>
        <v>0</v>
      </c>
      <c r="I168" s="877"/>
      <c r="J168" s="2"/>
      <c r="K168" s="2"/>
      <c r="L168" s="2"/>
      <c r="M168" s="2"/>
      <c r="N168" s="2"/>
      <c r="O168" s="2"/>
      <c r="P168" s="2"/>
      <c r="Q168" s="2"/>
      <c r="R168" s="2"/>
      <c r="S168" s="2"/>
      <c r="T168" s="2"/>
      <c r="U168" s="2"/>
      <c r="V168" s="2"/>
      <c r="W168" s="2"/>
      <c r="X168" s="2"/>
      <c r="Y168" s="2"/>
      <c r="Z168" s="2"/>
      <c r="AA168" s="2"/>
    </row>
    <row r="169" spans="1:27" s="3" customFormat="1" ht="24.9" customHeight="1" thickBot="1" x14ac:dyDescent="0.35">
      <c r="A169" s="2"/>
      <c r="B169" s="2023" t="s">
        <v>569</v>
      </c>
      <c r="C169" s="2021"/>
      <c r="D169" s="2021"/>
      <c r="E169" s="2021"/>
      <c r="F169" s="2021"/>
      <c r="G169" s="2022"/>
      <c r="H169" s="1475">
        <f>SUM(H167:H168)</f>
        <v>0</v>
      </c>
      <c r="I169" s="2"/>
      <c r="J169" s="2"/>
      <c r="K169" s="2"/>
      <c r="L169" s="2"/>
      <c r="M169" s="2"/>
      <c r="N169" s="2"/>
      <c r="O169" s="2"/>
      <c r="P169" s="2"/>
      <c r="Q169" s="2"/>
      <c r="R169" s="2"/>
      <c r="S169" s="2"/>
      <c r="T169" s="2"/>
      <c r="U169" s="2"/>
      <c r="V169" s="2"/>
      <c r="W169" s="2"/>
      <c r="X169" s="2"/>
      <c r="Y169" s="2"/>
      <c r="Z169" s="2"/>
      <c r="AA169" s="2"/>
    </row>
    <row r="170" spans="1:27" s="3" customFormat="1" ht="24.9" customHeight="1" thickBot="1" x14ac:dyDescent="0.5">
      <c r="A170" s="2"/>
      <c r="B170" s="144"/>
      <c r="C170" s="1481"/>
      <c r="D170" s="426" t="s">
        <v>570</v>
      </c>
      <c r="E170" s="891"/>
      <c r="F170" s="1352"/>
      <c r="G170" s="1480"/>
      <c r="H170" s="1479"/>
      <c r="I170" s="2"/>
      <c r="J170" s="2"/>
      <c r="K170" s="2"/>
      <c r="L170" s="2"/>
      <c r="M170" s="2"/>
      <c r="N170" s="2"/>
      <c r="O170" s="2"/>
      <c r="P170" s="2"/>
      <c r="Q170" s="2"/>
      <c r="R170" s="2"/>
      <c r="S170" s="2"/>
      <c r="T170" s="2"/>
      <c r="U170" s="2"/>
      <c r="V170" s="2"/>
      <c r="W170" s="2"/>
      <c r="X170" s="2"/>
      <c r="Y170" s="2"/>
      <c r="Z170" s="2"/>
      <c r="AA170" s="2"/>
    </row>
    <row r="171" spans="1:27" s="3" customFormat="1" ht="76.8" x14ac:dyDescent="0.45">
      <c r="A171" s="2"/>
      <c r="B171" s="138">
        <v>3</v>
      </c>
      <c r="C171" s="194" t="s">
        <v>355</v>
      </c>
      <c r="D171" s="202" t="s">
        <v>571</v>
      </c>
      <c r="E171" s="122" t="s">
        <v>40</v>
      </c>
      <c r="F171" s="115">
        <v>8.58</v>
      </c>
      <c r="G171" s="115"/>
      <c r="H171" s="1357"/>
      <c r="I171" s="2"/>
      <c r="J171" s="2"/>
      <c r="K171" s="2"/>
      <c r="L171" s="2"/>
      <c r="M171" s="2"/>
      <c r="N171" s="2"/>
      <c r="O171" s="2"/>
      <c r="P171" s="2"/>
      <c r="Q171" s="2"/>
      <c r="R171" s="2"/>
      <c r="S171" s="2"/>
      <c r="T171" s="2"/>
      <c r="U171" s="2"/>
      <c r="V171" s="2"/>
      <c r="W171" s="2"/>
      <c r="X171" s="2"/>
      <c r="Y171" s="2"/>
      <c r="Z171" s="2"/>
      <c r="AA171" s="2"/>
    </row>
    <row r="172" spans="1:27" s="3" customFormat="1" ht="19.2" x14ac:dyDescent="0.45">
      <c r="A172" s="2"/>
      <c r="B172" s="27"/>
      <c r="C172" s="156"/>
      <c r="D172" s="4" t="s">
        <v>512</v>
      </c>
      <c r="E172" s="28" t="s">
        <v>40</v>
      </c>
      <c r="F172" s="94">
        <v>6.86</v>
      </c>
      <c r="G172" s="213">
        <v>0</v>
      </c>
      <c r="H172" s="1263">
        <f>F172*G172</f>
        <v>0</v>
      </c>
      <c r="I172" s="2"/>
      <c r="J172" s="2"/>
      <c r="K172" s="2"/>
      <c r="L172" s="2"/>
      <c r="M172" s="2"/>
      <c r="N172" s="2"/>
      <c r="O172" s="2"/>
      <c r="P172" s="2"/>
      <c r="Q172" s="2"/>
      <c r="R172" s="2"/>
      <c r="S172" s="2"/>
      <c r="T172" s="2"/>
      <c r="U172" s="2"/>
      <c r="V172" s="2"/>
      <c r="W172" s="2"/>
      <c r="X172" s="2"/>
      <c r="Y172" s="2"/>
      <c r="Z172" s="2"/>
      <c r="AA172" s="2"/>
    </row>
    <row r="173" spans="1:27" s="3" customFormat="1" ht="19.2" x14ac:dyDescent="0.45">
      <c r="A173" s="2"/>
      <c r="B173" s="27"/>
      <c r="C173" s="156"/>
      <c r="D173" s="4" t="s">
        <v>513</v>
      </c>
      <c r="E173" s="28" t="s">
        <v>40</v>
      </c>
      <c r="F173" s="94">
        <v>1.72</v>
      </c>
      <c r="G173" s="213">
        <v>0</v>
      </c>
      <c r="H173" s="1263">
        <f>F173*G173</f>
        <v>0</v>
      </c>
      <c r="I173" s="2"/>
      <c r="J173" s="2"/>
      <c r="K173" s="2"/>
      <c r="L173" s="2"/>
      <c r="M173" s="2"/>
      <c r="N173" s="2"/>
      <c r="O173" s="2"/>
      <c r="P173" s="2"/>
      <c r="Q173" s="2"/>
      <c r="R173" s="2"/>
      <c r="S173" s="2"/>
      <c r="T173" s="2"/>
      <c r="U173" s="2"/>
      <c r="V173" s="2"/>
      <c r="W173" s="2"/>
      <c r="X173" s="2"/>
      <c r="Y173" s="2"/>
      <c r="Z173" s="2"/>
      <c r="AA173" s="2"/>
    </row>
    <row r="174" spans="1:27" s="8" customFormat="1" ht="38.4" x14ac:dyDescent="0.45">
      <c r="A174" s="7"/>
      <c r="B174" s="27">
        <f>B171+1</f>
        <v>4</v>
      </c>
      <c r="C174" s="156"/>
      <c r="D174" s="4" t="s">
        <v>599</v>
      </c>
      <c r="E174" s="28" t="s">
        <v>40</v>
      </c>
      <c r="F174" s="94">
        <v>0.46</v>
      </c>
      <c r="G174" s="213">
        <v>0</v>
      </c>
      <c r="H174" s="1263">
        <f>F174*G174</f>
        <v>0</v>
      </c>
      <c r="I174" s="7"/>
      <c r="J174" s="7"/>
      <c r="K174" s="7"/>
      <c r="L174" s="7"/>
      <c r="M174" s="7"/>
      <c r="N174" s="7"/>
      <c r="O174" s="7"/>
      <c r="P174" s="7"/>
      <c r="Q174" s="7"/>
      <c r="R174" s="7"/>
      <c r="S174" s="7"/>
      <c r="T174" s="7"/>
      <c r="U174" s="7"/>
      <c r="V174" s="7"/>
      <c r="W174" s="7"/>
      <c r="X174" s="7"/>
      <c r="Y174" s="7"/>
      <c r="Z174" s="7"/>
      <c r="AA174" s="7"/>
    </row>
    <row r="175" spans="1:27" s="8" customFormat="1" ht="38.4" x14ac:dyDescent="0.45">
      <c r="A175" s="7"/>
      <c r="B175" s="27">
        <v>5</v>
      </c>
      <c r="C175" s="156"/>
      <c r="D175" s="4" t="s">
        <v>600</v>
      </c>
      <c r="E175" s="28" t="s">
        <v>40</v>
      </c>
      <c r="F175" s="94">
        <v>4.0999999999999996</v>
      </c>
      <c r="G175" s="213">
        <v>0</v>
      </c>
      <c r="H175" s="1263">
        <f>F175*G175</f>
        <v>0</v>
      </c>
      <c r="I175" s="7"/>
      <c r="J175" s="7"/>
      <c r="K175" s="7"/>
      <c r="L175" s="7"/>
      <c r="M175" s="7"/>
      <c r="N175" s="7"/>
      <c r="O175" s="7"/>
      <c r="P175" s="7"/>
      <c r="Q175" s="7"/>
      <c r="R175" s="7"/>
      <c r="S175" s="7"/>
      <c r="T175" s="7"/>
      <c r="U175" s="7"/>
      <c r="V175" s="7"/>
      <c r="W175" s="7"/>
      <c r="X175" s="7"/>
      <c r="Y175" s="7"/>
      <c r="Z175" s="7"/>
      <c r="AA175" s="7"/>
    </row>
    <row r="176" spans="1:27" ht="39" thickBot="1" x14ac:dyDescent="0.5">
      <c r="B176" s="45">
        <v>6</v>
      </c>
      <c r="C176" s="205" t="s">
        <v>496</v>
      </c>
      <c r="D176" s="90" t="s">
        <v>574</v>
      </c>
      <c r="E176" s="47" t="s">
        <v>40</v>
      </c>
      <c r="F176" s="95">
        <v>4.4800000000000004</v>
      </c>
      <c r="G176" s="396">
        <v>0</v>
      </c>
      <c r="H176" s="1266">
        <f>F176*G176</f>
        <v>0</v>
      </c>
    </row>
    <row r="177" spans="1:27" s="3" customFormat="1" ht="24.9" customHeight="1" thickBot="1" x14ac:dyDescent="0.35">
      <c r="A177" s="2"/>
      <c r="B177" s="2023" t="s">
        <v>575</v>
      </c>
      <c r="C177" s="2021"/>
      <c r="D177" s="2021"/>
      <c r="E177" s="2021"/>
      <c r="F177" s="2021"/>
      <c r="G177" s="2022"/>
      <c r="H177" s="1475">
        <f>SUM(H171:H176)</f>
        <v>0</v>
      </c>
      <c r="I177" s="2"/>
      <c r="J177" s="2"/>
      <c r="K177" s="2"/>
      <c r="L177" s="2"/>
      <c r="M177" s="2"/>
      <c r="N177" s="2"/>
      <c r="O177" s="2"/>
      <c r="P177" s="2"/>
      <c r="Q177" s="2"/>
      <c r="R177" s="2"/>
      <c r="S177" s="2"/>
      <c r="T177" s="2"/>
      <c r="U177" s="2"/>
      <c r="V177" s="2"/>
      <c r="W177" s="2"/>
      <c r="X177" s="2"/>
      <c r="Y177" s="2"/>
      <c r="Z177" s="2"/>
      <c r="AA177" s="2"/>
    </row>
    <row r="178" spans="1:27" s="3" customFormat="1" ht="24.9" customHeight="1" thickBot="1" x14ac:dyDescent="0.5">
      <c r="A178" s="2"/>
      <c r="B178" s="144"/>
      <c r="C178" s="1351"/>
      <c r="D178" s="430" t="s">
        <v>576</v>
      </c>
      <c r="E178" s="504"/>
      <c r="F178" s="1346"/>
      <c r="G178" s="842"/>
      <c r="H178" s="1427"/>
      <c r="I178" s="2"/>
      <c r="J178" s="2"/>
      <c r="K178" s="2"/>
      <c r="L178" s="2"/>
      <c r="M178" s="2"/>
      <c r="N178" s="2"/>
      <c r="O178" s="2"/>
      <c r="P178" s="2"/>
      <c r="Q178" s="2"/>
      <c r="R178" s="2"/>
      <c r="S178" s="2"/>
      <c r="T178" s="2"/>
      <c r="U178" s="2"/>
      <c r="V178" s="2"/>
      <c r="W178" s="2"/>
      <c r="X178" s="2"/>
      <c r="Y178" s="2"/>
      <c r="Z178" s="2"/>
      <c r="AA178" s="2"/>
    </row>
    <row r="179" spans="1:27" s="3" customFormat="1" ht="39.75" customHeight="1" x14ac:dyDescent="0.45">
      <c r="A179" s="2"/>
      <c r="B179" s="138"/>
      <c r="C179" s="194"/>
      <c r="D179" s="202" t="s">
        <v>601</v>
      </c>
      <c r="E179" s="122"/>
      <c r="F179" s="115"/>
      <c r="G179" s="847"/>
      <c r="H179" s="1426"/>
      <c r="I179" s="2"/>
      <c r="J179" s="2"/>
      <c r="K179" s="2"/>
      <c r="L179" s="2"/>
      <c r="M179" s="2"/>
      <c r="N179" s="2"/>
      <c r="O179" s="2"/>
      <c r="P179" s="2"/>
      <c r="Q179" s="2"/>
      <c r="R179" s="2"/>
      <c r="S179" s="2"/>
      <c r="T179" s="2"/>
      <c r="U179" s="2"/>
      <c r="V179" s="2"/>
      <c r="W179" s="2"/>
      <c r="X179" s="2"/>
      <c r="Y179" s="2"/>
      <c r="Z179" s="2"/>
      <c r="AA179" s="2"/>
    </row>
    <row r="180" spans="1:27" s="3" customFormat="1" ht="19.2" x14ac:dyDescent="0.45">
      <c r="A180" s="2"/>
      <c r="B180" s="27">
        <v>7</v>
      </c>
      <c r="C180" s="156"/>
      <c r="D180" s="4" t="s">
        <v>578</v>
      </c>
      <c r="E180" s="37" t="s">
        <v>40</v>
      </c>
      <c r="F180" s="94">
        <v>0.33</v>
      </c>
      <c r="G180" s="213">
        <v>0</v>
      </c>
      <c r="H180" s="1478">
        <f>F180*G180</f>
        <v>0</v>
      </c>
      <c r="I180" s="2"/>
      <c r="J180" s="2"/>
      <c r="K180" s="2"/>
      <c r="L180" s="2"/>
      <c r="M180" s="2"/>
      <c r="N180" s="2"/>
      <c r="O180" s="2"/>
      <c r="P180" s="2"/>
      <c r="Q180" s="2"/>
      <c r="R180" s="2"/>
      <c r="S180" s="2"/>
      <c r="T180" s="2"/>
      <c r="U180" s="2"/>
      <c r="V180" s="2"/>
      <c r="W180" s="2"/>
      <c r="X180" s="2"/>
      <c r="Y180" s="2"/>
      <c r="Z180" s="2"/>
      <c r="AA180" s="2"/>
    </row>
    <row r="181" spans="1:27" s="3" customFormat="1" ht="19.2" x14ac:dyDescent="0.45">
      <c r="A181" s="2"/>
      <c r="B181" s="259">
        <v>8</v>
      </c>
      <c r="C181" s="260"/>
      <c r="D181" s="159" t="s">
        <v>579</v>
      </c>
      <c r="E181" s="37" t="s">
        <v>40</v>
      </c>
      <c r="F181" s="1292">
        <v>1.48</v>
      </c>
      <c r="G181" s="213">
        <v>0</v>
      </c>
      <c r="H181" s="1477">
        <f>F181*G181</f>
        <v>0</v>
      </c>
      <c r="I181" s="2"/>
      <c r="J181" s="2"/>
      <c r="K181" s="2"/>
      <c r="L181" s="2"/>
      <c r="M181" s="2"/>
      <c r="N181" s="2"/>
      <c r="O181" s="2"/>
      <c r="P181" s="2"/>
      <c r="Q181" s="2"/>
      <c r="R181" s="2"/>
      <c r="S181" s="2"/>
      <c r="T181" s="2"/>
      <c r="U181" s="2"/>
      <c r="V181" s="2"/>
      <c r="W181" s="2"/>
      <c r="X181" s="2"/>
      <c r="Y181" s="2"/>
      <c r="Z181" s="2"/>
      <c r="AA181" s="2"/>
    </row>
    <row r="182" spans="1:27" s="881" customFormat="1" ht="39" thickBot="1" x14ac:dyDescent="0.5">
      <c r="A182" s="879"/>
      <c r="B182" s="259">
        <v>9</v>
      </c>
      <c r="C182" s="260"/>
      <c r="D182" s="159" t="s">
        <v>524</v>
      </c>
      <c r="E182" s="463" t="s">
        <v>40</v>
      </c>
      <c r="F182" s="1292">
        <v>0.27</v>
      </c>
      <c r="G182" s="407">
        <v>0</v>
      </c>
      <c r="H182" s="1476">
        <f>F182*G182</f>
        <v>0</v>
      </c>
      <c r="I182" s="879"/>
      <c r="J182" s="879"/>
      <c r="K182" s="879"/>
      <c r="L182" s="879"/>
      <c r="M182" s="879"/>
      <c r="N182" s="879"/>
      <c r="O182" s="879"/>
      <c r="P182" s="879"/>
      <c r="Q182" s="879"/>
      <c r="R182" s="879"/>
      <c r="S182" s="879"/>
      <c r="T182" s="879"/>
      <c r="U182" s="879"/>
      <c r="V182" s="879"/>
      <c r="W182" s="879"/>
      <c r="X182" s="879"/>
      <c r="Y182" s="879"/>
      <c r="Z182" s="879"/>
      <c r="AA182" s="879"/>
    </row>
    <row r="183" spans="1:27" s="3" customFormat="1" ht="24.9" customHeight="1" thickBot="1" x14ac:dyDescent="0.35">
      <c r="A183" s="2"/>
      <c r="B183" s="1814" t="s">
        <v>580</v>
      </c>
      <c r="C183" s="1815"/>
      <c r="D183" s="1815"/>
      <c r="E183" s="1815"/>
      <c r="F183" s="1815"/>
      <c r="G183" s="1916"/>
      <c r="H183" s="1475">
        <f>SUM(H179:H182)</f>
        <v>0</v>
      </c>
      <c r="I183" s="2"/>
      <c r="J183" s="2"/>
      <c r="K183" s="2"/>
      <c r="L183" s="2"/>
      <c r="M183" s="2"/>
      <c r="N183" s="2"/>
      <c r="O183" s="2"/>
      <c r="P183" s="2"/>
      <c r="Q183" s="2"/>
      <c r="R183" s="2"/>
      <c r="S183" s="2"/>
      <c r="T183" s="2"/>
      <c r="U183" s="2"/>
      <c r="V183" s="2"/>
      <c r="W183" s="2"/>
      <c r="X183" s="2"/>
      <c r="Y183" s="2"/>
      <c r="Z183" s="2"/>
      <c r="AA183" s="2"/>
    </row>
    <row r="184" spans="1:27" s="2" customFormat="1" ht="24.9" customHeight="1" thickBot="1" x14ac:dyDescent="0.5">
      <c r="B184" s="144"/>
      <c r="C184" s="1351"/>
      <c r="D184" s="430" t="s">
        <v>581</v>
      </c>
      <c r="E184" s="504"/>
      <c r="F184" s="1346"/>
      <c r="G184" s="842"/>
      <c r="H184" s="1420"/>
    </row>
    <row r="185" spans="1:27" s="2" customFormat="1" ht="77.400000000000006" thickBot="1" x14ac:dyDescent="0.5">
      <c r="B185" s="882">
        <v>10</v>
      </c>
      <c r="C185" s="1362"/>
      <c r="D185" s="883" t="s">
        <v>602</v>
      </c>
      <c r="E185" s="884" t="s">
        <v>529</v>
      </c>
      <c r="F185" s="1271">
        <v>54.23</v>
      </c>
      <c r="G185" s="1419">
        <v>0</v>
      </c>
      <c r="H185" s="1260">
        <f>F185*G185</f>
        <v>0</v>
      </c>
    </row>
    <row r="186" spans="1:27" s="3" customFormat="1" ht="24.9" customHeight="1" thickBot="1" x14ac:dyDescent="0.35">
      <c r="A186" s="2"/>
      <c r="B186" s="2023" t="s">
        <v>583</v>
      </c>
      <c r="C186" s="2021"/>
      <c r="D186" s="2021"/>
      <c r="E186" s="2021"/>
      <c r="F186" s="2021"/>
      <c r="G186" s="2022"/>
      <c r="H186" s="1474">
        <f>SUM(H185:H185)</f>
        <v>0</v>
      </c>
      <c r="I186" s="2"/>
      <c r="J186" s="2"/>
      <c r="K186" s="2"/>
      <c r="L186" s="2"/>
      <c r="M186" s="2"/>
      <c r="N186" s="2"/>
      <c r="O186" s="2"/>
      <c r="P186" s="2"/>
      <c r="Q186" s="2"/>
      <c r="R186" s="2"/>
      <c r="S186" s="2"/>
      <c r="T186" s="2"/>
      <c r="U186" s="2"/>
      <c r="V186" s="2"/>
      <c r="W186" s="2"/>
      <c r="X186" s="2"/>
      <c r="Y186" s="2"/>
      <c r="Z186" s="2"/>
      <c r="AA186" s="2"/>
    </row>
    <row r="187" spans="1:27" s="3" customFormat="1" ht="24.9" customHeight="1" thickBot="1" x14ac:dyDescent="0.35">
      <c r="A187" s="2"/>
      <c r="B187" s="1255"/>
      <c r="C187" s="1255"/>
      <c r="D187" s="1255"/>
      <c r="E187" s="1255"/>
      <c r="F187" s="1255"/>
      <c r="G187" s="1255"/>
      <c r="H187" s="1317"/>
      <c r="I187" s="2"/>
      <c r="J187" s="2"/>
      <c r="K187" s="2"/>
      <c r="L187" s="2"/>
      <c r="M187" s="2"/>
      <c r="N187" s="2"/>
      <c r="O187" s="2"/>
      <c r="P187" s="2"/>
      <c r="Q187" s="2"/>
      <c r="R187" s="2"/>
      <c r="S187" s="2"/>
      <c r="T187" s="2"/>
      <c r="U187" s="2"/>
      <c r="V187" s="2"/>
      <c r="W187" s="2"/>
      <c r="X187" s="2"/>
      <c r="Y187" s="2"/>
      <c r="Z187" s="2"/>
      <c r="AA187" s="2"/>
    </row>
    <row r="188" spans="1:27" s="1323" customFormat="1" ht="36.75" customHeight="1" x14ac:dyDescent="0.4">
      <c r="A188" s="1319"/>
      <c r="B188" s="1320"/>
      <c r="C188" s="1321"/>
      <c r="D188" s="2083" t="s">
        <v>603</v>
      </c>
      <c r="E188" s="2084"/>
      <c r="F188" s="2084"/>
      <c r="G188" s="2085"/>
      <c r="H188" s="1347"/>
    </row>
    <row r="189" spans="1:27" s="1460" customFormat="1" ht="19.2" x14ac:dyDescent="0.4">
      <c r="A189" s="1471"/>
      <c r="B189" s="1473"/>
      <c r="C189" s="1472"/>
      <c r="D189" s="1469" t="s">
        <v>585</v>
      </c>
      <c r="E189" s="1469"/>
      <c r="F189" s="1468"/>
      <c r="G189" s="1467"/>
      <c r="H189" s="1461">
        <f>H169</f>
        <v>0</v>
      </c>
    </row>
    <row r="190" spans="1:27" s="1460" customFormat="1" ht="19.2" x14ac:dyDescent="0.4">
      <c r="A190" s="1471"/>
      <c r="B190" s="1470"/>
      <c r="C190" s="1463"/>
      <c r="D190" s="1469" t="s">
        <v>586</v>
      </c>
      <c r="E190" s="1463"/>
      <c r="F190" s="1468"/>
      <c r="G190" s="1467"/>
      <c r="H190" s="1461">
        <f>H177</f>
        <v>0</v>
      </c>
    </row>
    <row r="191" spans="1:27" s="1460" customFormat="1" ht="19.2" x14ac:dyDescent="0.4">
      <c r="A191" s="1466"/>
      <c r="B191" s="1465"/>
      <c r="C191" s="1464"/>
      <c r="D191" s="1463" t="s">
        <v>587</v>
      </c>
      <c r="E191" s="1463"/>
      <c r="F191" s="1462"/>
      <c r="G191" s="1462"/>
      <c r="H191" s="1461">
        <f>H183</f>
        <v>0</v>
      </c>
    </row>
    <row r="192" spans="1:27" s="1460" customFormat="1" ht="19.8" thickBot="1" x14ac:dyDescent="0.45">
      <c r="A192" s="1466"/>
      <c r="B192" s="1465"/>
      <c r="C192" s="1464"/>
      <c r="D192" s="1463" t="s">
        <v>588</v>
      </c>
      <c r="E192" s="1463"/>
      <c r="F192" s="1462"/>
      <c r="G192" s="1462"/>
      <c r="H192" s="1461">
        <f>H186</f>
        <v>0</v>
      </c>
    </row>
    <row r="193" spans="1:27" s="1323" customFormat="1" ht="35.25" customHeight="1" thickBot="1" x14ac:dyDescent="0.45">
      <c r="A193" s="1335"/>
      <c r="B193" s="2103" t="s">
        <v>604</v>
      </c>
      <c r="C193" s="2104"/>
      <c r="D193" s="2104"/>
      <c r="E193" s="2104"/>
      <c r="F193" s="2104"/>
      <c r="G193" s="2136"/>
      <c r="H193" s="1436">
        <f>SUM(H189:H192)</f>
        <v>0</v>
      </c>
      <c r="I193" s="1343"/>
    </row>
    <row r="194" spans="1:27" s="1323" customFormat="1" ht="22.5" customHeight="1" thickBot="1" x14ac:dyDescent="0.45">
      <c r="A194" s="1335"/>
      <c r="B194" s="1376"/>
      <c r="C194" s="1377"/>
      <c r="D194" s="1377"/>
      <c r="E194" s="1377"/>
      <c r="F194" s="1377"/>
      <c r="G194" s="1377"/>
      <c r="H194" s="1459"/>
      <c r="I194" s="1343"/>
    </row>
    <row r="195" spans="1:27" s="1323" customFormat="1" ht="35.25" customHeight="1" thickBot="1" x14ac:dyDescent="0.45">
      <c r="A195" s="1335"/>
      <c r="B195" s="2115" t="s">
        <v>817</v>
      </c>
      <c r="C195" s="2116"/>
      <c r="D195" s="2116"/>
      <c r="E195" s="2116"/>
      <c r="F195" s="2116"/>
      <c r="G195" s="2116"/>
      <c r="H195" s="2117"/>
      <c r="I195" s="1343"/>
    </row>
    <row r="196" spans="1:27" s="1323" customFormat="1" ht="38.4" x14ac:dyDescent="0.45">
      <c r="A196" s="1458"/>
      <c r="B196" s="1457"/>
      <c r="C196" s="1456"/>
      <c r="D196" s="1455" t="s">
        <v>590</v>
      </c>
      <c r="E196" s="1454" t="s">
        <v>54</v>
      </c>
      <c r="F196" s="1453">
        <v>1</v>
      </c>
      <c r="G196" s="1452">
        <f>H131</f>
        <v>0</v>
      </c>
      <c r="H196" s="1451">
        <f>F196*G196</f>
        <v>0</v>
      </c>
    </row>
    <row r="197" spans="1:27" s="1323" customFormat="1" ht="38.4" x14ac:dyDescent="0.45">
      <c r="A197" s="1335"/>
      <c r="B197" s="1328"/>
      <c r="C197" s="1450"/>
      <c r="D197" s="1449" t="s">
        <v>598</v>
      </c>
      <c r="E197" s="1448" t="s">
        <v>54</v>
      </c>
      <c r="F197" s="1447">
        <v>1</v>
      </c>
      <c r="G197" s="1446">
        <f>H162</f>
        <v>0</v>
      </c>
      <c r="H197" s="1445">
        <f>F197*G197</f>
        <v>0</v>
      </c>
    </row>
    <row r="198" spans="1:27" s="1437" customFormat="1" ht="39" thickBot="1" x14ac:dyDescent="0.5">
      <c r="B198" s="1444"/>
      <c r="C198" s="1443"/>
      <c r="D198" s="1442" t="s">
        <v>605</v>
      </c>
      <c r="E198" s="1441" t="s">
        <v>54</v>
      </c>
      <c r="F198" s="1440">
        <v>1</v>
      </c>
      <c r="G198" s="1439">
        <f>H193</f>
        <v>0</v>
      </c>
      <c r="H198" s="1438">
        <f>F198*G198</f>
        <v>0</v>
      </c>
    </row>
    <row r="199" spans="1:27" s="2" customFormat="1" ht="24.9" customHeight="1" thickBot="1" x14ac:dyDescent="0.35">
      <c r="B199" s="2023" t="s">
        <v>606</v>
      </c>
      <c r="C199" s="2021"/>
      <c r="D199" s="2021"/>
      <c r="E199" s="2021"/>
      <c r="F199" s="2021"/>
      <c r="G199" s="2022"/>
      <c r="H199" s="1436">
        <f>H196+H197+H198</f>
        <v>0</v>
      </c>
    </row>
    <row r="200" spans="1:27" s="3" customFormat="1" ht="24.9" customHeight="1" thickBot="1" x14ac:dyDescent="0.35">
      <c r="A200" s="2"/>
      <c r="B200" s="1254"/>
      <c r="C200" s="1255"/>
      <c r="D200" s="1255"/>
      <c r="E200" s="1255"/>
      <c r="F200" s="1255"/>
      <c r="G200" s="1255"/>
      <c r="H200" s="1435"/>
      <c r="I200" s="2"/>
      <c r="J200" s="2"/>
      <c r="K200" s="2"/>
      <c r="L200" s="2"/>
      <c r="M200" s="2"/>
      <c r="N200" s="2"/>
      <c r="O200" s="2"/>
      <c r="P200" s="2"/>
      <c r="Q200" s="2"/>
      <c r="R200" s="2"/>
      <c r="S200" s="2"/>
      <c r="T200" s="2"/>
      <c r="U200" s="2"/>
      <c r="V200" s="2"/>
      <c r="W200" s="2"/>
      <c r="X200" s="2"/>
      <c r="Y200" s="2"/>
      <c r="Z200" s="2"/>
      <c r="AA200" s="2"/>
    </row>
    <row r="201" spans="1:27" ht="36.75" customHeight="1" x14ac:dyDescent="0.4">
      <c r="A201" s="229"/>
      <c r="B201" s="189"/>
      <c r="C201" s="230"/>
      <c r="D201" s="2122" t="s">
        <v>607</v>
      </c>
      <c r="E201" s="2123"/>
      <c r="F201" s="2123"/>
      <c r="G201" s="2124"/>
      <c r="H201" s="1401"/>
    </row>
    <row r="202" spans="1:27" ht="19.2" x14ac:dyDescent="0.4">
      <c r="A202" s="229"/>
      <c r="B202" s="13"/>
      <c r="C202" s="181"/>
      <c r="D202" s="25" t="s">
        <v>47</v>
      </c>
      <c r="E202" s="25"/>
      <c r="F202" s="98"/>
      <c r="G202" s="855"/>
      <c r="H202" s="1396">
        <f>H80</f>
        <v>0</v>
      </c>
    </row>
    <row r="203" spans="1:27" s="1" customFormat="1" ht="19.2" x14ac:dyDescent="0.4">
      <c r="A203" s="229"/>
      <c r="B203" s="24"/>
      <c r="C203" s="237"/>
      <c r="D203" s="25" t="s">
        <v>535</v>
      </c>
      <c r="E203" s="26"/>
      <c r="F203" s="98"/>
      <c r="G203" s="855"/>
      <c r="H203" s="1396">
        <f>H88</f>
        <v>0</v>
      </c>
    </row>
    <row r="204" spans="1:27" s="1" customFormat="1" ht="19.2" x14ac:dyDescent="0.4">
      <c r="A204" s="153"/>
      <c r="B204" s="5"/>
      <c r="C204" s="4"/>
      <c r="D204" s="26" t="s">
        <v>536</v>
      </c>
      <c r="E204" s="26"/>
      <c r="F204" s="99"/>
      <c r="G204" s="859"/>
      <c r="H204" s="1396">
        <f>H93</f>
        <v>0</v>
      </c>
    </row>
    <row r="205" spans="1:27" s="1" customFormat="1" ht="19.2" x14ac:dyDescent="0.4">
      <c r="A205" s="153"/>
      <c r="B205" s="5"/>
      <c r="C205" s="4"/>
      <c r="D205" s="26" t="s">
        <v>537</v>
      </c>
      <c r="E205" s="26"/>
      <c r="F205" s="99"/>
      <c r="G205" s="859"/>
      <c r="H205" s="1396">
        <f>H96</f>
        <v>0</v>
      </c>
    </row>
    <row r="206" spans="1:27" s="1" customFormat="1" ht="19.2" x14ac:dyDescent="0.4">
      <c r="A206" s="153"/>
      <c r="B206" s="5"/>
      <c r="C206" s="4"/>
      <c r="D206" s="26" t="s">
        <v>538</v>
      </c>
      <c r="E206" s="26"/>
      <c r="F206" s="99"/>
      <c r="G206" s="859"/>
      <c r="H206" s="1396">
        <f>H100</f>
        <v>0</v>
      </c>
    </row>
    <row r="207" spans="1:27" s="1" customFormat="1" ht="19.8" thickBot="1" x14ac:dyDescent="0.45">
      <c r="A207" s="153"/>
      <c r="B207" s="1354"/>
      <c r="C207" s="528"/>
      <c r="D207" s="26" t="s">
        <v>608</v>
      </c>
      <c r="E207" s="1434"/>
      <c r="F207" s="1317"/>
      <c r="G207" s="860"/>
      <c r="H207" s="1433">
        <f>H199</f>
        <v>0</v>
      </c>
    </row>
    <row r="208" spans="1:27" s="1" customFormat="1" ht="35.25" customHeight="1" thickBot="1" x14ac:dyDescent="0.45">
      <c r="A208" s="153"/>
      <c r="B208" s="2125" t="s">
        <v>609</v>
      </c>
      <c r="C208" s="2126"/>
      <c r="D208" s="2126"/>
      <c r="E208" s="2126"/>
      <c r="F208" s="2126"/>
      <c r="G208" s="2127"/>
      <c r="H208" s="1424">
        <f>SUM(H202:H207)</f>
        <v>0</v>
      </c>
      <c r="I208" s="827"/>
    </row>
    <row r="209" spans="1:27" s="3" customFormat="1" ht="24.9" customHeight="1" thickBot="1" x14ac:dyDescent="0.35">
      <c r="A209" s="2"/>
      <c r="B209" s="1255"/>
      <c r="C209" s="1255"/>
      <c r="D209" s="1255"/>
      <c r="E209" s="1255"/>
      <c r="F209" s="1255"/>
      <c r="G209" s="1255"/>
      <c r="H209" s="1317"/>
      <c r="I209" s="2"/>
      <c r="J209" s="2"/>
      <c r="K209" s="2"/>
      <c r="L209" s="2"/>
      <c r="M209" s="2"/>
      <c r="N209" s="2"/>
      <c r="O209" s="2"/>
      <c r="P209" s="2"/>
      <c r="Q209" s="2"/>
      <c r="R209" s="2"/>
      <c r="S209" s="2"/>
      <c r="T209" s="2"/>
      <c r="U209" s="2"/>
      <c r="V209" s="2"/>
      <c r="W209" s="2"/>
      <c r="X209" s="2"/>
      <c r="Y209" s="2"/>
      <c r="Z209" s="2"/>
      <c r="AA209" s="2"/>
    </row>
    <row r="210" spans="1:27" s="1" customFormat="1" ht="35.25" customHeight="1" thickBot="1" x14ac:dyDescent="0.45">
      <c r="A210" s="153"/>
      <c r="B210" s="2125" t="s">
        <v>610</v>
      </c>
      <c r="C210" s="2126"/>
      <c r="D210" s="2126"/>
      <c r="E210" s="2126"/>
      <c r="F210" s="2126"/>
      <c r="G210" s="2126"/>
      <c r="H210" s="2127"/>
      <c r="I210" s="827"/>
    </row>
    <row r="211" spans="1:27" s="3" customFormat="1" ht="19.8" thickBot="1" x14ac:dyDescent="0.5">
      <c r="A211" s="2"/>
      <c r="B211" s="144"/>
      <c r="C211" s="1351"/>
      <c r="D211" s="430" t="s">
        <v>36</v>
      </c>
      <c r="E211" s="504"/>
      <c r="F211" s="1346"/>
      <c r="G211" s="842"/>
      <c r="H211" s="1420"/>
      <c r="I211" s="2"/>
      <c r="J211" s="2"/>
      <c r="K211" s="2"/>
      <c r="L211" s="2"/>
      <c r="M211" s="2"/>
      <c r="N211" s="2"/>
      <c r="O211" s="2"/>
      <c r="P211" s="2"/>
      <c r="Q211" s="2"/>
      <c r="R211" s="2"/>
      <c r="S211" s="2"/>
      <c r="T211" s="2"/>
      <c r="U211" s="2"/>
      <c r="V211" s="2"/>
      <c r="W211" s="2"/>
      <c r="X211" s="2"/>
      <c r="Y211" s="2"/>
      <c r="Z211" s="2"/>
      <c r="AA211" s="2"/>
    </row>
    <row r="212" spans="1:27" s="3" customFormat="1" ht="38.4" x14ac:dyDescent="0.45">
      <c r="A212" s="2"/>
      <c r="B212" s="138">
        <v>1</v>
      </c>
      <c r="C212" s="194" t="s">
        <v>65</v>
      </c>
      <c r="D212" s="202" t="s">
        <v>508</v>
      </c>
      <c r="E212" s="122" t="s">
        <v>38</v>
      </c>
      <c r="F212" s="115">
        <v>27</v>
      </c>
      <c r="G212" s="395">
        <v>0</v>
      </c>
      <c r="H212" s="1260">
        <f>F212*G212</f>
        <v>0</v>
      </c>
      <c r="I212" s="2"/>
      <c r="J212" s="2"/>
      <c r="K212" s="2"/>
      <c r="L212" s="2"/>
      <c r="M212" s="2"/>
      <c r="N212" s="2"/>
      <c r="O212" s="2"/>
      <c r="P212" s="2"/>
      <c r="Q212" s="2"/>
      <c r="R212" s="2"/>
      <c r="S212" s="2"/>
      <c r="T212" s="2"/>
      <c r="U212" s="2"/>
      <c r="V212" s="2"/>
      <c r="W212" s="2"/>
      <c r="X212" s="2"/>
      <c r="Y212" s="2"/>
      <c r="Z212" s="2"/>
      <c r="AA212" s="2"/>
    </row>
    <row r="213" spans="1:27" s="3" customFormat="1" ht="58.2" thickBot="1" x14ac:dyDescent="0.5">
      <c r="A213" s="2"/>
      <c r="B213" s="259">
        <v>2</v>
      </c>
      <c r="C213" s="260" t="s">
        <v>489</v>
      </c>
      <c r="D213" s="159" t="s">
        <v>490</v>
      </c>
      <c r="E213" s="261" t="s">
        <v>39</v>
      </c>
      <c r="F213" s="1292">
        <v>135</v>
      </c>
      <c r="G213" s="407">
        <v>0</v>
      </c>
      <c r="H213" s="1428">
        <f>F213*G213</f>
        <v>0</v>
      </c>
      <c r="I213" s="877"/>
      <c r="J213" s="2"/>
      <c r="K213" s="2"/>
      <c r="L213" s="2"/>
      <c r="M213" s="2"/>
      <c r="N213" s="2"/>
      <c r="O213" s="2"/>
      <c r="P213" s="2"/>
      <c r="Q213" s="2"/>
      <c r="R213" s="2"/>
      <c r="S213" s="2"/>
      <c r="T213" s="2"/>
      <c r="U213" s="2"/>
      <c r="V213" s="2"/>
      <c r="W213" s="2"/>
      <c r="X213" s="2"/>
      <c r="Y213" s="2"/>
      <c r="Z213" s="2"/>
      <c r="AA213" s="2"/>
    </row>
    <row r="214" spans="1:27" s="3" customFormat="1" ht="19.8" thickBot="1" x14ac:dyDescent="0.35">
      <c r="A214" s="2"/>
      <c r="B214" s="1814" t="s">
        <v>385</v>
      </c>
      <c r="C214" s="1815"/>
      <c r="D214" s="1815"/>
      <c r="E214" s="1815"/>
      <c r="F214" s="1815"/>
      <c r="G214" s="1916"/>
      <c r="H214" s="1424">
        <f>SUM(H212:H213)</f>
        <v>0</v>
      </c>
      <c r="I214" s="2"/>
      <c r="J214" s="2"/>
      <c r="K214" s="2"/>
      <c r="L214" s="2"/>
      <c r="M214" s="2"/>
      <c r="N214" s="2"/>
      <c r="O214" s="2"/>
      <c r="P214" s="2"/>
      <c r="Q214" s="2"/>
      <c r="R214" s="2"/>
      <c r="S214" s="2"/>
      <c r="T214" s="2"/>
      <c r="U214" s="2"/>
      <c r="V214" s="2"/>
      <c r="W214" s="2"/>
      <c r="X214" s="2"/>
      <c r="Y214" s="2"/>
      <c r="Z214" s="2"/>
      <c r="AA214" s="2"/>
    </row>
    <row r="215" spans="1:27" s="3" customFormat="1" ht="19.8" thickBot="1" x14ac:dyDescent="0.5">
      <c r="A215" s="2"/>
      <c r="B215" s="1253"/>
      <c r="C215" s="1432"/>
      <c r="D215" s="423" t="s">
        <v>509</v>
      </c>
      <c r="E215" s="1431"/>
      <c r="F215" s="1379"/>
      <c r="G215" s="866"/>
      <c r="H215" s="1430"/>
      <c r="I215" s="2"/>
      <c r="J215" s="2"/>
      <c r="K215" s="2"/>
      <c r="L215" s="2"/>
      <c r="M215" s="2"/>
      <c r="N215" s="2"/>
      <c r="O215" s="2"/>
      <c r="P215" s="2"/>
      <c r="Q215" s="2"/>
      <c r="R215" s="2"/>
      <c r="S215" s="2"/>
      <c r="T215" s="2"/>
      <c r="U215" s="2"/>
      <c r="V215" s="2"/>
      <c r="W215" s="2"/>
      <c r="X215" s="2"/>
      <c r="Y215" s="2"/>
      <c r="Z215" s="2"/>
      <c r="AA215" s="2"/>
    </row>
    <row r="216" spans="1:27" s="3" customFormat="1" ht="70.5" customHeight="1" x14ac:dyDescent="0.45">
      <c r="A216" s="2"/>
      <c r="B216" s="138">
        <v>3</v>
      </c>
      <c r="C216" s="194" t="s">
        <v>355</v>
      </c>
      <c r="D216" s="202" t="s">
        <v>510</v>
      </c>
      <c r="E216" s="122" t="s">
        <v>40</v>
      </c>
      <c r="F216" s="115">
        <v>205.6</v>
      </c>
      <c r="G216" s="115"/>
      <c r="H216" s="1429"/>
      <c r="I216" s="2"/>
      <c r="J216" s="2"/>
      <c r="K216" s="2"/>
      <c r="L216" s="2"/>
      <c r="M216" s="2"/>
      <c r="N216" s="2"/>
      <c r="O216" s="2"/>
      <c r="P216" s="2"/>
      <c r="Q216" s="2"/>
      <c r="R216" s="2"/>
      <c r="S216" s="2"/>
      <c r="T216" s="2"/>
      <c r="U216" s="2"/>
      <c r="V216" s="2"/>
      <c r="W216" s="2"/>
      <c r="X216" s="2"/>
      <c r="Y216" s="2"/>
      <c r="Z216" s="2"/>
      <c r="AA216" s="2"/>
    </row>
    <row r="217" spans="1:27" s="3" customFormat="1" ht="19.2" x14ac:dyDescent="0.45">
      <c r="A217" s="2"/>
      <c r="B217" s="35"/>
      <c r="C217" s="220"/>
      <c r="D217" s="30" t="s">
        <v>512</v>
      </c>
      <c r="E217" s="28" t="s">
        <v>40</v>
      </c>
      <c r="F217" s="93">
        <v>164.48</v>
      </c>
      <c r="G217" s="221">
        <v>0</v>
      </c>
      <c r="H217" s="1263">
        <f t="shared" ref="H217:H223" si="3">F217*G217</f>
        <v>0</v>
      </c>
      <c r="I217" s="2"/>
      <c r="J217" s="2"/>
      <c r="K217" s="2"/>
      <c r="L217" s="2"/>
      <c r="M217" s="2"/>
      <c r="N217" s="2"/>
      <c r="O217" s="2"/>
      <c r="P217" s="2"/>
      <c r="Q217" s="2"/>
      <c r="R217" s="2"/>
      <c r="S217" s="2"/>
      <c r="T217" s="2"/>
      <c r="U217" s="2"/>
      <c r="V217" s="2"/>
      <c r="W217" s="2"/>
      <c r="X217" s="2"/>
      <c r="Y217" s="2"/>
      <c r="Z217" s="2"/>
      <c r="AA217" s="2"/>
    </row>
    <row r="218" spans="1:27" s="3" customFormat="1" ht="19.2" x14ac:dyDescent="0.45">
      <c r="A218" s="2"/>
      <c r="B218" s="35"/>
      <c r="C218" s="220"/>
      <c r="D218" s="30" t="s">
        <v>513</v>
      </c>
      <c r="E218" s="37" t="s">
        <v>40</v>
      </c>
      <c r="F218" s="93">
        <v>41.12</v>
      </c>
      <c r="G218" s="221">
        <v>0</v>
      </c>
      <c r="H218" s="1263">
        <f t="shared" si="3"/>
        <v>0</v>
      </c>
      <c r="I218" s="2"/>
      <c r="J218" s="2"/>
      <c r="K218" s="2"/>
      <c r="L218" s="2"/>
      <c r="M218" s="2"/>
      <c r="N218" s="2"/>
      <c r="O218" s="2"/>
      <c r="P218" s="2"/>
      <c r="Q218" s="2"/>
      <c r="R218" s="2"/>
      <c r="S218" s="2"/>
      <c r="T218" s="2"/>
      <c r="U218" s="2"/>
      <c r="V218" s="2"/>
      <c r="W218" s="2"/>
      <c r="X218" s="2"/>
      <c r="Y218" s="2"/>
      <c r="Z218" s="2"/>
      <c r="AA218" s="2"/>
    </row>
    <row r="219" spans="1:27" s="8" customFormat="1" ht="72" customHeight="1" x14ac:dyDescent="0.45">
      <c r="A219" s="7"/>
      <c r="B219" s="35">
        <f>B216+1</f>
        <v>4</v>
      </c>
      <c r="C219" s="220"/>
      <c r="D219" s="4" t="s">
        <v>611</v>
      </c>
      <c r="E219" s="28" t="s">
        <v>40</v>
      </c>
      <c r="F219" s="94">
        <v>18.559999999999999</v>
      </c>
      <c r="G219" s="221">
        <v>0</v>
      </c>
      <c r="H219" s="1263">
        <f t="shared" si="3"/>
        <v>0</v>
      </c>
      <c r="I219" s="7"/>
      <c r="J219" s="7"/>
      <c r="K219" s="7"/>
      <c r="L219" s="7"/>
      <c r="M219" s="7"/>
      <c r="N219" s="7"/>
      <c r="O219" s="7"/>
      <c r="P219" s="7"/>
      <c r="Q219" s="7"/>
      <c r="R219" s="7"/>
      <c r="S219" s="7"/>
      <c r="T219" s="7"/>
      <c r="U219" s="7"/>
      <c r="V219" s="7"/>
      <c r="W219" s="7"/>
      <c r="X219" s="7"/>
      <c r="Y219" s="7"/>
      <c r="Z219" s="7"/>
      <c r="AA219" s="7"/>
    </row>
    <row r="220" spans="1:27" s="8" customFormat="1" ht="53.25" customHeight="1" x14ac:dyDescent="0.45">
      <c r="A220" s="7"/>
      <c r="B220" s="35">
        <v>5</v>
      </c>
      <c r="C220" s="220"/>
      <c r="D220" s="4" t="s">
        <v>515</v>
      </c>
      <c r="E220" s="28" t="s">
        <v>39</v>
      </c>
      <c r="F220" s="94">
        <v>20.9</v>
      </c>
      <c r="G220" s="221">
        <v>0</v>
      </c>
      <c r="H220" s="1263">
        <f t="shared" si="3"/>
        <v>0</v>
      </c>
      <c r="I220" s="7"/>
      <c r="J220" s="7"/>
      <c r="K220" s="7"/>
      <c r="L220" s="7"/>
      <c r="M220" s="7"/>
      <c r="N220" s="7"/>
      <c r="O220" s="7"/>
      <c r="P220" s="7"/>
      <c r="Q220" s="7"/>
      <c r="R220" s="7"/>
      <c r="S220" s="7"/>
      <c r="T220" s="7"/>
      <c r="U220" s="7"/>
      <c r="V220" s="7"/>
      <c r="W220" s="7"/>
      <c r="X220" s="7"/>
      <c r="Y220" s="7"/>
      <c r="Z220" s="7"/>
      <c r="AA220" s="7"/>
    </row>
    <row r="221" spans="1:27" s="8" customFormat="1" ht="70.5" customHeight="1" x14ac:dyDescent="0.45">
      <c r="A221" s="7"/>
      <c r="B221" s="35">
        <v>6</v>
      </c>
      <c r="C221" s="156"/>
      <c r="D221" s="4" t="s">
        <v>612</v>
      </c>
      <c r="E221" s="28" t="s">
        <v>40</v>
      </c>
      <c r="F221" s="94">
        <v>8.3000000000000007</v>
      </c>
      <c r="G221" s="221">
        <v>0</v>
      </c>
      <c r="H221" s="1263">
        <f t="shared" si="3"/>
        <v>0</v>
      </c>
      <c r="I221" s="7"/>
      <c r="J221" s="7"/>
      <c r="K221" s="7"/>
      <c r="L221" s="7"/>
      <c r="M221" s="7"/>
      <c r="N221" s="7"/>
      <c r="O221" s="7"/>
      <c r="P221" s="7"/>
      <c r="Q221" s="7"/>
      <c r="R221" s="7"/>
      <c r="S221" s="7"/>
      <c r="T221" s="7"/>
      <c r="U221" s="7"/>
      <c r="V221" s="7"/>
      <c r="W221" s="7"/>
      <c r="X221" s="7"/>
      <c r="Y221" s="7"/>
      <c r="Z221" s="7"/>
      <c r="AA221" s="7"/>
    </row>
    <row r="222" spans="1:27" s="8" customFormat="1" ht="38.4" x14ac:dyDescent="0.45">
      <c r="A222" s="7"/>
      <c r="B222" s="35">
        <v>7</v>
      </c>
      <c r="C222" s="260"/>
      <c r="D222" s="159" t="s">
        <v>516</v>
      </c>
      <c r="E222" s="28" t="s">
        <v>40</v>
      </c>
      <c r="F222" s="1292">
        <v>65.790000000000006</v>
      </c>
      <c r="G222" s="221">
        <v>0</v>
      </c>
      <c r="H222" s="1428">
        <f t="shared" si="3"/>
        <v>0</v>
      </c>
      <c r="I222" s="7"/>
      <c r="J222" s="7"/>
      <c r="K222" s="7"/>
      <c r="L222" s="7"/>
      <c r="M222" s="7"/>
      <c r="N222" s="7"/>
      <c r="O222" s="7"/>
      <c r="P222" s="7"/>
      <c r="Q222" s="7"/>
      <c r="R222" s="7"/>
      <c r="S222" s="7"/>
      <c r="T222" s="7"/>
      <c r="U222" s="7"/>
      <c r="V222" s="7"/>
      <c r="W222" s="7"/>
      <c r="X222" s="7"/>
      <c r="Y222" s="7"/>
      <c r="Z222" s="7"/>
      <c r="AA222" s="7"/>
    </row>
    <row r="223" spans="1:27" ht="54" customHeight="1" thickBot="1" x14ac:dyDescent="0.5">
      <c r="B223" s="35">
        <v>8</v>
      </c>
      <c r="C223" s="260"/>
      <c r="D223" s="159" t="s">
        <v>613</v>
      </c>
      <c r="E223" s="261" t="s">
        <v>33</v>
      </c>
      <c r="F223" s="1292">
        <v>2</v>
      </c>
      <c r="G223" s="221">
        <v>0</v>
      </c>
      <c r="H223" s="1428">
        <f t="shared" si="3"/>
        <v>0</v>
      </c>
    </row>
    <row r="224" spans="1:27" s="3" customFormat="1" ht="19.8" thickBot="1" x14ac:dyDescent="0.35">
      <c r="A224" s="2"/>
      <c r="B224" s="1814" t="s">
        <v>518</v>
      </c>
      <c r="C224" s="1815"/>
      <c r="D224" s="1815"/>
      <c r="E224" s="1815"/>
      <c r="F224" s="1815"/>
      <c r="G224" s="1916"/>
      <c r="H224" s="1424">
        <f>SUM(H216:H223)</f>
        <v>0</v>
      </c>
      <c r="I224" s="2"/>
      <c r="J224" s="2"/>
      <c r="K224" s="2"/>
      <c r="L224" s="2"/>
      <c r="M224" s="2"/>
      <c r="N224" s="2"/>
      <c r="O224" s="2"/>
      <c r="P224" s="2"/>
      <c r="Q224" s="2"/>
      <c r="R224" s="2"/>
      <c r="S224" s="2"/>
      <c r="T224" s="2"/>
      <c r="U224" s="2"/>
      <c r="V224" s="2"/>
      <c r="W224" s="2"/>
      <c r="X224" s="2"/>
      <c r="Y224" s="2"/>
      <c r="Z224" s="2"/>
      <c r="AA224" s="2"/>
    </row>
    <row r="225" spans="1:27" s="3" customFormat="1" ht="19.8" thickBot="1" x14ac:dyDescent="0.5">
      <c r="A225" s="2"/>
      <c r="B225" s="144"/>
      <c r="C225" s="1351"/>
      <c r="D225" s="430" t="s">
        <v>519</v>
      </c>
      <c r="E225" s="504"/>
      <c r="F225" s="1346"/>
      <c r="G225" s="842"/>
      <c r="H225" s="1427"/>
      <c r="I225" s="2"/>
      <c r="J225" s="2"/>
      <c r="K225" s="2"/>
      <c r="L225" s="2"/>
      <c r="M225" s="2"/>
      <c r="N225" s="2"/>
      <c r="O225" s="2"/>
      <c r="P225" s="2"/>
      <c r="Q225" s="2"/>
      <c r="R225" s="2"/>
      <c r="S225" s="2"/>
      <c r="T225" s="2"/>
      <c r="U225" s="2"/>
      <c r="V225" s="2"/>
      <c r="W225" s="2"/>
      <c r="X225" s="2"/>
      <c r="Y225" s="2"/>
      <c r="Z225" s="2"/>
      <c r="AA225" s="2"/>
    </row>
    <row r="226" spans="1:27" s="3" customFormat="1" ht="57.6" x14ac:dyDescent="0.45">
      <c r="A226" s="2"/>
      <c r="B226" s="138"/>
      <c r="C226" s="194"/>
      <c r="D226" s="202" t="s">
        <v>520</v>
      </c>
      <c r="E226" s="122"/>
      <c r="F226" s="115"/>
      <c r="G226" s="847"/>
      <c r="H226" s="1426"/>
      <c r="I226" s="2"/>
      <c r="J226" s="2"/>
      <c r="K226" s="2"/>
      <c r="L226" s="2"/>
      <c r="M226" s="2"/>
      <c r="N226" s="2"/>
      <c r="O226" s="2"/>
      <c r="P226" s="2"/>
      <c r="Q226" s="2"/>
      <c r="R226" s="2"/>
      <c r="S226" s="2"/>
      <c r="T226" s="2"/>
      <c r="U226" s="2"/>
      <c r="V226" s="2"/>
      <c r="W226" s="2"/>
      <c r="X226" s="2"/>
      <c r="Y226" s="2"/>
      <c r="Z226" s="2"/>
      <c r="AA226" s="2"/>
    </row>
    <row r="227" spans="1:27" s="3" customFormat="1" ht="19.2" x14ac:dyDescent="0.45">
      <c r="A227" s="2"/>
      <c r="B227" s="35">
        <v>9</v>
      </c>
      <c r="C227" s="220"/>
      <c r="D227" s="30" t="s">
        <v>614</v>
      </c>
      <c r="E227" s="37" t="s">
        <v>40</v>
      </c>
      <c r="F227" s="93">
        <v>3.84</v>
      </c>
      <c r="G227" s="416">
        <v>0</v>
      </c>
      <c r="H227" s="1425">
        <f>F227*G227</f>
        <v>0</v>
      </c>
      <c r="I227" s="2"/>
      <c r="J227" s="2"/>
      <c r="K227" s="2"/>
      <c r="L227" s="2"/>
      <c r="M227" s="2"/>
      <c r="N227" s="2"/>
      <c r="O227" s="2"/>
      <c r="P227" s="2"/>
      <c r="Q227" s="2"/>
      <c r="R227" s="2"/>
      <c r="S227" s="2"/>
      <c r="T227" s="2"/>
      <c r="U227" s="2"/>
      <c r="V227" s="2"/>
      <c r="W227" s="2"/>
      <c r="X227" s="2"/>
      <c r="Y227" s="2"/>
      <c r="Z227" s="2"/>
      <c r="AA227" s="2"/>
    </row>
    <row r="228" spans="1:27" s="3" customFormat="1" ht="19.2" x14ac:dyDescent="0.45">
      <c r="A228" s="2"/>
      <c r="B228" s="35">
        <v>10</v>
      </c>
      <c r="C228" s="220"/>
      <c r="D228" s="30" t="s">
        <v>521</v>
      </c>
      <c r="E228" s="37" t="s">
        <v>40</v>
      </c>
      <c r="F228" s="93">
        <v>5.08</v>
      </c>
      <c r="G228" s="416">
        <v>0</v>
      </c>
      <c r="H228" s="1425">
        <f>F228*G228</f>
        <v>0</v>
      </c>
      <c r="I228" s="2"/>
      <c r="J228" s="2"/>
      <c r="K228" s="2"/>
      <c r="L228" s="2"/>
      <c r="M228" s="2"/>
      <c r="N228" s="2"/>
      <c r="O228" s="2"/>
      <c r="P228" s="2"/>
      <c r="Q228" s="2"/>
      <c r="R228" s="2"/>
      <c r="S228" s="2"/>
      <c r="T228" s="2"/>
      <c r="U228" s="2"/>
      <c r="V228" s="2"/>
      <c r="W228" s="2"/>
      <c r="X228" s="2"/>
      <c r="Y228" s="2"/>
      <c r="Z228" s="2"/>
      <c r="AA228" s="2"/>
    </row>
    <row r="229" spans="1:27" s="3" customFormat="1" ht="19.2" x14ac:dyDescent="0.45">
      <c r="A229" s="2"/>
      <c r="B229" s="35">
        <v>11</v>
      </c>
      <c r="C229" s="220"/>
      <c r="D229" s="30" t="s">
        <v>522</v>
      </c>
      <c r="E229" s="37" t="s">
        <v>40</v>
      </c>
      <c r="F229" s="93">
        <v>28.3</v>
      </c>
      <c r="G229" s="416">
        <v>0</v>
      </c>
      <c r="H229" s="1425">
        <f>F229*G229</f>
        <v>0</v>
      </c>
      <c r="I229" s="2"/>
      <c r="J229" s="2"/>
      <c r="K229" s="2"/>
      <c r="L229" s="2"/>
      <c r="M229" s="2"/>
      <c r="N229" s="2"/>
      <c r="O229" s="2"/>
      <c r="P229" s="2"/>
      <c r="Q229" s="2"/>
      <c r="R229" s="2"/>
      <c r="S229" s="2"/>
      <c r="T229" s="2"/>
      <c r="U229" s="2"/>
      <c r="V229" s="2"/>
      <c r="W229" s="2"/>
      <c r="X229" s="2"/>
      <c r="Y229" s="2"/>
      <c r="Z229" s="2"/>
      <c r="AA229" s="2"/>
    </row>
    <row r="230" spans="1:27" s="3" customFormat="1" ht="19.2" x14ac:dyDescent="0.45">
      <c r="A230" s="2"/>
      <c r="B230" s="35">
        <v>12</v>
      </c>
      <c r="C230" s="220"/>
      <c r="D230" s="30" t="s">
        <v>523</v>
      </c>
      <c r="E230" s="37" t="s">
        <v>40</v>
      </c>
      <c r="F230" s="93">
        <v>4.9000000000000004</v>
      </c>
      <c r="G230" s="416">
        <v>0</v>
      </c>
      <c r="H230" s="1425">
        <f>F230*G230</f>
        <v>0</v>
      </c>
      <c r="I230" s="2"/>
      <c r="J230" s="2"/>
      <c r="K230" s="2"/>
      <c r="L230" s="2"/>
      <c r="M230" s="2"/>
      <c r="N230" s="2"/>
      <c r="O230" s="2"/>
      <c r="P230" s="2"/>
      <c r="Q230" s="2"/>
      <c r="R230" s="2"/>
      <c r="S230" s="2"/>
      <c r="T230" s="2"/>
      <c r="U230" s="2"/>
      <c r="V230" s="2"/>
      <c r="W230" s="2"/>
      <c r="X230" s="2"/>
      <c r="Y230" s="2"/>
      <c r="Z230" s="2"/>
      <c r="AA230" s="2"/>
    </row>
    <row r="231" spans="1:27" s="3" customFormat="1" ht="19.2" x14ac:dyDescent="0.45">
      <c r="A231" s="2"/>
      <c r="B231" s="35">
        <v>13</v>
      </c>
      <c r="C231" s="220"/>
      <c r="D231" s="30" t="s">
        <v>615</v>
      </c>
      <c r="E231" s="37" t="s">
        <v>40</v>
      </c>
      <c r="F231" s="93">
        <v>22.23</v>
      </c>
      <c r="G231" s="416">
        <v>0</v>
      </c>
      <c r="H231" s="1425">
        <f>F231*G231</f>
        <v>0</v>
      </c>
      <c r="I231" s="2"/>
      <c r="J231" s="2"/>
      <c r="K231" s="2"/>
      <c r="L231" s="2"/>
      <c r="M231" s="2"/>
      <c r="N231" s="2"/>
      <c r="O231" s="2"/>
      <c r="P231" s="2"/>
      <c r="Q231" s="2"/>
      <c r="R231" s="2"/>
      <c r="S231" s="2"/>
      <c r="T231" s="2"/>
      <c r="U231" s="2"/>
      <c r="V231" s="2"/>
      <c r="W231" s="2"/>
      <c r="X231" s="2"/>
      <c r="Y231" s="2"/>
      <c r="Z231" s="2"/>
      <c r="AA231" s="2"/>
    </row>
    <row r="232" spans="1:27" s="3" customFormat="1" ht="19.2" x14ac:dyDescent="0.45">
      <c r="A232" s="2"/>
      <c r="B232" s="27"/>
      <c r="C232" s="156"/>
      <c r="D232" s="4" t="s">
        <v>254</v>
      </c>
      <c r="E232" s="37"/>
      <c r="F232" s="94"/>
      <c r="G232" s="416">
        <v>0</v>
      </c>
      <c r="H232" s="1425"/>
      <c r="I232" s="2"/>
      <c r="J232" s="2"/>
      <c r="K232" s="2"/>
      <c r="L232" s="2"/>
      <c r="M232" s="2"/>
      <c r="N232" s="2"/>
      <c r="O232" s="2"/>
      <c r="P232" s="2"/>
      <c r="Q232" s="2"/>
      <c r="R232" s="2"/>
      <c r="S232" s="2"/>
      <c r="T232" s="2"/>
      <c r="U232" s="2"/>
      <c r="V232" s="2"/>
      <c r="W232" s="2"/>
      <c r="X232" s="2"/>
      <c r="Y232" s="2"/>
      <c r="Z232" s="2"/>
      <c r="AA232" s="2"/>
    </row>
    <row r="233" spans="1:27" s="3" customFormat="1" ht="38.4" x14ac:dyDescent="0.45">
      <c r="A233" s="2"/>
      <c r="B233" s="27">
        <v>14</v>
      </c>
      <c r="C233" s="156"/>
      <c r="D233" s="4" t="s">
        <v>524</v>
      </c>
      <c r="E233" s="28" t="s">
        <v>40</v>
      </c>
      <c r="F233" s="94">
        <v>4.53</v>
      </c>
      <c r="G233" s="416">
        <v>0</v>
      </c>
      <c r="H233" s="1425">
        <f>F233*G233</f>
        <v>0</v>
      </c>
      <c r="I233" s="2"/>
      <c r="J233" s="2"/>
      <c r="K233" s="2"/>
      <c r="L233" s="2"/>
      <c r="M233" s="2"/>
      <c r="N233" s="2"/>
      <c r="O233" s="2"/>
      <c r="P233" s="2"/>
      <c r="Q233" s="2"/>
      <c r="R233" s="2"/>
      <c r="S233" s="2"/>
      <c r="T233" s="2"/>
      <c r="U233" s="2"/>
      <c r="V233" s="2"/>
      <c r="W233" s="2"/>
      <c r="X233" s="2"/>
      <c r="Y233" s="2"/>
      <c r="Z233" s="2"/>
      <c r="AA233" s="2"/>
    </row>
    <row r="234" spans="1:27" s="881" customFormat="1" ht="39" thickBot="1" x14ac:dyDescent="0.5">
      <c r="A234" s="879"/>
      <c r="B234" s="410">
        <v>15</v>
      </c>
      <c r="C234" s="411"/>
      <c r="D234" s="253" t="s">
        <v>525</v>
      </c>
      <c r="E234" s="463" t="s">
        <v>40</v>
      </c>
      <c r="F234" s="363">
        <v>7.07</v>
      </c>
      <c r="G234" s="416">
        <v>0</v>
      </c>
      <c r="H234" s="1425">
        <f>F234*G234</f>
        <v>0</v>
      </c>
      <c r="I234" s="879"/>
      <c r="J234" s="879"/>
      <c r="K234" s="879"/>
      <c r="L234" s="879"/>
      <c r="M234" s="879"/>
      <c r="N234" s="879"/>
      <c r="O234" s="879"/>
      <c r="P234" s="879"/>
      <c r="Q234" s="879"/>
      <c r="R234" s="879"/>
      <c r="S234" s="879"/>
      <c r="T234" s="879"/>
      <c r="U234" s="879"/>
      <c r="V234" s="879"/>
      <c r="W234" s="879"/>
      <c r="X234" s="879"/>
      <c r="Y234" s="879"/>
      <c r="Z234" s="879"/>
      <c r="AA234" s="879"/>
    </row>
    <row r="235" spans="1:27" s="3" customFormat="1" ht="19.8" thickBot="1" x14ac:dyDescent="0.35">
      <c r="A235" s="2"/>
      <c r="B235" s="1814" t="s">
        <v>526</v>
      </c>
      <c r="C235" s="1815"/>
      <c r="D235" s="1815"/>
      <c r="E235" s="1815"/>
      <c r="F235" s="1815"/>
      <c r="G235" s="1815"/>
      <c r="H235" s="1424">
        <f>SUM(H226:H234)</f>
        <v>0</v>
      </c>
      <c r="I235" s="2"/>
      <c r="J235" s="2"/>
      <c r="K235" s="2"/>
      <c r="L235" s="2"/>
      <c r="M235" s="2"/>
      <c r="N235" s="2"/>
      <c r="O235" s="2"/>
      <c r="P235" s="2"/>
      <c r="Q235" s="2"/>
      <c r="R235" s="2"/>
      <c r="S235" s="2"/>
      <c r="T235" s="2"/>
      <c r="U235" s="2"/>
      <c r="V235" s="2"/>
      <c r="W235" s="2"/>
      <c r="X235" s="2"/>
      <c r="Y235" s="2"/>
      <c r="Z235" s="2"/>
      <c r="AA235" s="2"/>
    </row>
    <row r="236" spans="1:27" s="2" customFormat="1" ht="19.8" thickBot="1" x14ac:dyDescent="0.5">
      <c r="B236" s="144"/>
      <c r="C236" s="1351"/>
      <c r="D236" s="430" t="s">
        <v>527</v>
      </c>
      <c r="E236" s="504"/>
      <c r="F236" s="1346"/>
      <c r="G236" s="842"/>
      <c r="H236" s="1420"/>
    </row>
    <row r="237" spans="1:27" s="2" customFormat="1" ht="58.2" thickBot="1" x14ac:dyDescent="0.5">
      <c r="B237" s="1267">
        <v>16</v>
      </c>
      <c r="C237" s="1423"/>
      <c r="D237" s="356" t="s">
        <v>616</v>
      </c>
      <c r="E237" s="207" t="s">
        <v>529</v>
      </c>
      <c r="F237" s="1422">
        <v>3062.08</v>
      </c>
      <c r="G237" s="1421">
        <v>0</v>
      </c>
      <c r="H237" s="1418">
        <f>F237*G237</f>
        <v>0</v>
      </c>
    </row>
    <row r="238" spans="1:27" s="3" customFormat="1" ht="19.8" thickBot="1" x14ac:dyDescent="0.35">
      <c r="A238" s="2"/>
      <c r="B238" s="1814" t="s">
        <v>530</v>
      </c>
      <c r="C238" s="1815"/>
      <c r="D238" s="1815"/>
      <c r="E238" s="1815"/>
      <c r="F238" s="1815"/>
      <c r="G238" s="1815"/>
      <c r="H238" s="1417">
        <f>SUM(H237:H237)</f>
        <v>0</v>
      </c>
      <c r="I238" s="2"/>
      <c r="J238" s="2"/>
      <c r="K238" s="2"/>
      <c r="L238" s="2"/>
      <c r="M238" s="2"/>
      <c r="N238" s="2"/>
      <c r="O238" s="2"/>
      <c r="P238" s="2"/>
      <c r="Q238" s="2"/>
      <c r="R238" s="2"/>
      <c r="S238" s="2"/>
      <c r="T238" s="2"/>
      <c r="U238" s="2"/>
      <c r="V238" s="2"/>
      <c r="W238" s="2"/>
      <c r="X238" s="2"/>
      <c r="Y238" s="2"/>
      <c r="Z238" s="2"/>
      <c r="AA238" s="2"/>
    </row>
    <row r="239" spans="1:27" s="3" customFormat="1" ht="19.8" thickBot="1" x14ac:dyDescent="0.35">
      <c r="A239" s="2"/>
      <c r="B239" s="1255"/>
      <c r="C239" s="1255"/>
      <c r="D239" s="1255"/>
      <c r="E239" s="1255"/>
      <c r="F239" s="1255"/>
      <c r="G239" s="1255"/>
      <c r="H239" s="1355"/>
      <c r="I239" s="2"/>
      <c r="J239" s="2"/>
      <c r="K239" s="2"/>
      <c r="L239" s="2"/>
      <c r="M239" s="2"/>
      <c r="N239" s="2"/>
      <c r="O239" s="2"/>
      <c r="P239" s="2"/>
      <c r="Q239" s="2"/>
      <c r="R239" s="2"/>
      <c r="S239" s="2"/>
      <c r="T239" s="2"/>
      <c r="U239" s="2"/>
      <c r="V239" s="2"/>
      <c r="W239" s="2"/>
      <c r="X239" s="2"/>
      <c r="Y239" s="2"/>
      <c r="Z239" s="2"/>
      <c r="AA239" s="2"/>
    </row>
    <row r="240" spans="1:27" s="3" customFormat="1" ht="19.8" thickBot="1" x14ac:dyDescent="0.5">
      <c r="A240" s="2"/>
      <c r="B240" s="144"/>
      <c r="C240" s="1351"/>
      <c r="D240" s="430" t="s">
        <v>531</v>
      </c>
      <c r="E240" s="504"/>
      <c r="F240" s="1346"/>
      <c r="G240" s="842"/>
      <c r="H240" s="1420"/>
      <c r="I240" s="2"/>
      <c r="J240" s="2"/>
      <c r="K240" s="2"/>
      <c r="L240" s="2"/>
      <c r="M240" s="2"/>
      <c r="N240" s="2"/>
      <c r="O240" s="2"/>
      <c r="P240" s="2"/>
      <c r="Q240" s="2"/>
      <c r="R240" s="2"/>
      <c r="S240" s="2"/>
      <c r="T240" s="2"/>
      <c r="U240" s="2"/>
      <c r="V240" s="2"/>
      <c r="W240" s="2"/>
      <c r="X240" s="2"/>
      <c r="Y240" s="2"/>
      <c r="Z240" s="2"/>
      <c r="AA240" s="2"/>
    </row>
    <row r="241" spans="1:27" s="3" customFormat="1" ht="58.2" thickBot="1" x14ac:dyDescent="0.5">
      <c r="A241" s="2"/>
      <c r="B241" s="882">
        <v>17</v>
      </c>
      <c r="C241" s="1362"/>
      <c r="D241" s="883" t="s">
        <v>532</v>
      </c>
      <c r="E241" s="884" t="s">
        <v>39</v>
      </c>
      <c r="F241" s="1271">
        <v>72.599999999999994</v>
      </c>
      <c r="G241" s="1419">
        <v>0</v>
      </c>
      <c r="H241" s="1418">
        <f>F241*G241</f>
        <v>0</v>
      </c>
      <c r="I241" s="2"/>
      <c r="J241" s="2"/>
      <c r="K241" s="2"/>
      <c r="L241" s="2"/>
      <c r="M241" s="2"/>
      <c r="N241" s="2"/>
      <c r="O241" s="2"/>
      <c r="P241" s="2"/>
      <c r="Q241" s="2"/>
      <c r="R241" s="2"/>
      <c r="S241" s="2"/>
      <c r="T241" s="2"/>
      <c r="U241" s="2"/>
      <c r="V241" s="2"/>
      <c r="W241" s="2"/>
      <c r="X241" s="2"/>
      <c r="Y241" s="2"/>
      <c r="Z241" s="2"/>
      <c r="AA241" s="2"/>
    </row>
    <row r="242" spans="1:27" s="3" customFormat="1" ht="19.8" thickBot="1" x14ac:dyDescent="0.35">
      <c r="A242" s="2"/>
      <c r="B242" s="2023" t="s">
        <v>533</v>
      </c>
      <c r="C242" s="2021"/>
      <c r="D242" s="2021"/>
      <c r="E242" s="2021"/>
      <c r="F242" s="2021"/>
      <c r="G242" s="2021"/>
      <c r="H242" s="1417">
        <f>SUM(H241:H241)</f>
        <v>0</v>
      </c>
      <c r="I242" s="2"/>
      <c r="J242" s="2"/>
      <c r="K242" s="2"/>
      <c r="L242" s="2"/>
      <c r="M242" s="2"/>
      <c r="N242" s="2"/>
      <c r="O242" s="2"/>
      <c r="P242" s="2"/>
      <c r="Q242" s="2"/>
      <c r="R242" s="2"/>
      <c r="S242" s="2"/>
      <c r="T242" s="2"/>
      <c r="U242" s="2"/>
      <c r="V242" s="2"/>
      <c r="W242" s="2"/>
      <c r="X242" s="2"/>
      <c r="Y242" s="2"/>
      <c r="Z242" s="2"/>
      <c r="AA242" s="2"/>
    </row>
    <row r="243" spans="1:27" s="3" customFormat="1" ht="19.8" thickBot="1" x14ac:dyDescent="0.35">
      <c r="A243" s="2"/>
      <c r="B243" s="1255"/>
      <c r="C243" s="1255"/>
      <c r="D243" s="1255"/>
      <c r="E243" s="1255"/>
      <c r="F243" s="1255"/>
      <c r="G243" s="1255"/>
      <c r="H243" s="1355"/>
      <c r="I243" s="2"/>
      <c r="J243" s="2"/>
      <c r="K243" s="2"/>
      <c r="L243" s="2"/>
      <c r="M243" s="2"/>
      <c r="N243" s="2"/>
      <c r="O243" s="2"/>
      <c r="P243" s="2"/>
      <c r="Q243" s="2"/>
      <c r="R243" s="2"/>
      <c r="S243" s="2"/>
      <c r="T243" s="2"/>
      <c r="U243" s="2"/>
      <c r="V243" s="2"/>
      <c r="W243" s="2"/>
      <c r="X243" s="2"/>
      <c r="Y243" s="2"/>
      <c r="Z243" s="2"/>
      <c r="AA243" s="2"/>
    </row>
    <row r="244" spans="1:27" ht="39" customHeight="1" thickBot="1" x14ac:dyDescent="0.45">
      <c r="A244" s="229"/>
      <c r="B244" s="38"/>
      <c r="C244" s="324"/>
      <c r="D244" s="2119" t="s">
        <v>617</v>
      </c>
      <c r="E244" s="2120"/>
      <c r="F244" s="2120"/>
      <c r="G244" s="2121"/>
      <c r="H244" s="1416"/>
    </row>
    <row r="245" spans="1:27" s="1" customFormat="1" ht="19.2" x14ac:dyDescent="0.4">
      <c r="A245" s="229"/>
      <c r="B245" s="1415"/>
      <c r="C245" s="26"/>
      <c r="D245" s="25" t="s">
        <v>47</v>
      </c>
      <c r="E245" s="25"/>
      <c r="F245" s="98"/>
      <c r="G245" s="855"/>
      <c r="H245" s="1396">
        <f>H214</f>
        <v>0</v>
      </c>
    </row>
    <row r="246" spans="1:27" s="1" customFormat="1" ht="19.2" x14ac:dyDescent="0.4">
      <c r="A246" s="153"/>
      <c r="B246" s="1414"/>
      <c r="C246" s="1413"/>
      <c r="D246" s="25" t="s">
        <v>535</v>
      </c>
      <c r="E246" s="26"/>
      <c r="F246" s="98"/>
      <c r="G246" s="855"/>
      <c r="H246" s="1396">
        <f>H224</f>
        <v>0</v>
      </c>
    </row>
    <row r="247" spans="1:27" s="1" customFormat="1" ht="19.2" x14ac:dyDescent="0.4">
      <c r="A247" s="153"/>
      <c r="B247" s="1414"/>
      <c r="C247" s="1413"/>
      <c r="D247" s="26" t="s">
        <v>536</v>
      </c>
      <c r="E247" s="26"/>
      <c r="F247" s="99"/>
      <c r="G247" s="859"/>
      <c r="H247" s="1396">
        <f>H235</f>
        <v>0</v>
      </c>
    </row>
    <row r="248" spans="1:27" s="1" customFormat="1" ht="19.2" x14ac:dyDescent="0.4">
      <c r="A248" s="153"/>
      <c r="B248" s="1412"/>
      <c r="C248" s="1411"/>
      <c r="D248" s="1410" t="s">
        <v>537</v>
      </c>
      <c r="E248" s="1410"/>
      <c r="F248" s="1409"/>
      <c r="G248" s="873"/>
      <c r="H248" s="1408">
        <f>H238</f>
        <v>0</v>
      </c>
    </row>
    <row r="249" spans="1:27" s="1" customFormat="1" ht="19.8" thickBot="1" x14ac:dyDescent="0.45">
      <c r="A249" s="153"/>
      <c r="B249" s="1407"/>
      <c r="C249" s="1406"/>
      <c r="D249" s="1405" t="s">
        <v>538</v>
      </c>
      <c r="E249" s="1405"/>
      <c r="F249" s="1404"/>
      <c r="G249" s="874"/>
      <c r="H249" s="1393">
        <f>H242</f>
        <v>0</v>
      </c>
    </row>
    <row r="250" spans="1:27" s="1" customFormat="1" ht="36" customHeight="1" thickBot="1" x14ac:dyDescent="0.45">
      <c r="A250" s="153"/>
      <c r="B250" s="2125" t="s">
        <v>618</v>
      </c>
      <c r="C250" s="2126"/>
      <c r="D250" s="2129"/>
      <c r="E250" s="2129"/>
      <c r="F250" s="2129"/>
      <c r="G250" s="2130"/>
      <c r="H250" s="1403">
        <f>SUM(H245:H249)</f>
        <v>0</v>
      </c>
      <c r="I250" s="827"/>
    </row>
    <row r="251" spans="1:27" s="3" customFormat="1" ht="36.9" customHeight="1" thickBot="1" x14ac:dyDescent="0.5">
      <c r="A251" s="2"/>
      <c r="B251" s="502"/>
      <c r="C251" s="575"/>
      <c r="D251" s="430" t="s">
        <v>115</v>
      </c>
      <c r="E251" s="504"/>
      <c r="F251" s="504"/>
      <c r="G251" s="505"/>
      <c r="H251" s="544"/>
      <c r="I251" s="2"/>
      <c r="J251" s="2"/>
      <c r="K251" s="2"/>
      <c r="L251" s="2"/>
      <c r="M251" s="2"/>
      <c r="N251" s="2"/>
      <c r="O251" s="2"/>
      <c r="P251" s="2"/>
      <c r="Q251" s="2"/>
      <c r="R251" s="2"/>
      <c r="S251" s="2"/>
      <c r="T251" s="2"/>
      <c r="U251" s="2"/>
      <c r="V251" s="2"/>
      <c r="W251" s="2"/>
      <c r="X251" s="2"/>
      <c r="Y251" s="2"/>
      <c r="Z251" s="2"/>
      <c r="AA251" s="2"/>
    </row>
    <row r="252" spans="1:27" s="3" customFormat="1" ht="36.9" customHeight="1" thickBot="1" x14ac:dyDescent="0.5">
      <c r="A252" s="2"/>
      <c r="B252" s="502"/>
      <c r="C252" s="1380"/>
      <c r="D252" s="430" t="s">
        <v>116</v>
      </c>
      <c r="E252" s="504"/>
      <c r="F252" s="504"/>
      <c r="G252" s="505"/>
      <c r="H252" s="544"/>
      <c r="I252" s="2"/>
      <c r="J252" s="2"/>
      <c r="K252" s="2"/>
      <c r="L252" s="2"/>
      <c r="M252" s="2"/>
      <c r="N252" s="2"/>
      <c r="O252" s="2"/>
      <c r="P252" s="2"/>
      <c r="Q252" s="2"/>
      <c r="R252" s="2"/>
      <c r="S252" s="2"/>
      <c r="T252" s="2"/>
      <c r="U252" s="2"/>
      <c r="V252" s="2"/>
      <c r="W252" s="2"/>
      <c r="X252" s="2"/>
      <c r="Y252" s="2"/>
      <c r="Z252" s="2"/>
      <c r="AA252" s="2"/>
    </row>
    <row r="253" spans="1:27" s="3" customFormat="1" ht="69.900000000000006" customHeight="1" x14ac:dyDescent="0.45">
      <c r="B253" s="816">
        <v>18</v>
      </c>
      <c r="C253" s="80" t="s">
        <v>121</v>
      </c>
      <c r="D253" s="88" t="s">
        <v>340</v>
      </c>
      <c r="E253" s="211" t="s">
        <v>41</v>
      </c>
      <c r="F253" s="213">
        <v>7</v>
      </c>
      <c r="G253" s="214">
        <v>0</v>
      </c>
      <c r="H253" s="209">
        <f t="shared" ref="H253:H259" si="4">(F253*G253)</f>
        <v>0</v>
      </c>
    </row>
    <row r="254" spans="1:27" s="3" customFormat="1" ht="69.900000000000006" customHeight="1" x14ac:dyDescent="0.45">
      <c r="B254" s="521">
        <v>19</v>
      </c>
      <c r="C254" s="81" t="s">
        <v>121</v>
      </c>
      <c r="D254" s="88" t="s">
        <v>135</v>
      </c>
      <c r="E254" s="211" t="s">
        <v>41</v>
      </c>
      <c r="F254" s="213">
        <v>5</v>
      </c>
      <c r="G254" s="214">
        <v>0</v>
      </c>
      <c r="H254" s="209">
        <f t="shared" si="4"/>
        <v>0</v>
      </c>
    </row>
    <row r="255" spans="1:27" s="3" customFormat="1" ht="75" customHeight="1" x14ac:dyDescent="0.45">
      <c r="B255" s="521">
        <f>B254+1</f>
        <v>20</v>
      </c>
      <c r="C255" s="81" t="s">
        <v>121</v>
      </c>
      <c r="D255" s="88" t="s">
        <v>619</v>
      </c>
      <c r="E255" s="211" t="s">
        <v>41</v>
      </c>
      <c r="F255" s="213">
        <v>2</v>
      </c>
      <c r="G255" s="214">
        <v>0</v>
      </c>
      <c r="H255" s="209">
        <f t="shared" si="4"/>
        <v>0</v>
      </c>
    </row>
    <row r="256" spans="1:27" s="3" customFormat="1" ht="75" customHeight="1" x14ac:dyDescent="0.45">
      <c r="B256" s="521">
        <f>B255+1</f>
        <v>21</v>
      </c>
      <c r="C256" s="81" t="s">
        <v>121</v>
      </c>
      <c r="D256" s="88" t="s">
        <v>620</v>
      </c>
      <c r="E256" s="211" t="s">
        <v>41</v>
      </c>
      <c r="F256" s="213">
        <v>5</v>
      </c>
      <c r="G256" s="214">
        <v>0</v>
      </c>
      <c r="H256" s="209">
        <f t="shared" si="4"/>
        <v>0</v>
      </c>
    </row>
    <row r="257" spans="1:27" s="3" customFormat="1" ht="75" customHeight="1" x14ac:dyDescent="0.45">
      <c r="B257" s="521">
        <f>B256+1</f>
        <v>22</v>
      </c>
      <c r="C257" s="81" t="s">
        <v>121</v>
      </c>
      <c r="D257" s="88" t="s">
        <v>541</v>
      </c>
      <c r="E257" s="211" t="s">
        <v>41</v>
      </c>
      <c r="F257" s="213">
        <v>5</v>
      </c>
      <c r="G257" s="214">
        <v>0</v>
      </c>
      <c r="H257" s="209">
        <f t="shared" si="4"/>
        <v>0</v>
      </c>
    </row>
    <row r="258" spans="1:27" s="3" customFormat="1" ht="75" customHeight="1" x14ac:dyDescent="0.45">
      <c r="B258" s="521">
        <f>B257+1</f>
        <v>23</v>
      </c>
      <c r="C258" s="81" t="s">
        <v>121</v>
      </c>
      <c r="D258" s="88" t="s">
        <v>83</v>
      </c>
      <c r="E258" s="522" t="s">
        <v>38</v>
      </c>
      <c r="F258" s="213">
        <v>57</v>
      </c>
      <c r="G258" s="214">
        <v>0</v>
      </c>
      <c r="H258" s="209">
        <f t="shared" si="4"/>
        <v>0</v>
      </c>
    </row>
    <row r="259" spans="1:27" s="3" customFormat="1" ht="69.900000000000006" customHeight="1" thickBot="1" x14ac:dyDescent="0.5">
      <c r="B259" s="521">
        <f>B258+1</f>
        <v>24</v>
      </c>
      <c r="C259" s="81" t="s">
        <v>123</v>
      </c>
      <c r="D259" s="88" t="s">
        <v>542</v>
      </c>
      <c r="E259" s="820" t="s">
        <v>40</v>
      </c>
      <c r="F259" s="213">
        <v>1.28</v>
      </c>
      <c r="G259" s="214">
        <v>0</v>
      </c>
      <c r="H259" s="209">
        <f t="shared" si="4"/>
        <v>0</v>
      </c>
    </row>
    <row r="260" spans="1:27" s="3" customFormat="1" ht="39.9" customHeight="1" thickBot="1" x14ac:dyDescent="0.5">
      <c r="A260" s="2"/>
      <c r="B260" s="502"/>
      <c r="C260" s="503"/>
      <c r="D260" s="430" t="s">
        <v>117</v>
      </c>
      <c r="E260" s="504"/>
      <c r="F260" s="504"/>
      <c r="G260" s="505"/>
      <c r="H260" s="544"/>
      <c r="I260" s="2"/>
      <c r="J260" s="2"/>
      <c r="K260" s="2"/>
      <c r="L260" s="2"/>
      <c r="M260" s="2"/>
      <c r="N260" s="2"/>
      <c r="O260" s="2"/>
      <c r="P260" s="2"/>
      <c r="Q260" s="2"/>
      <c r="R260" s="2"/>
      <c r="S260" s="2"/>
      <c r="T260" s="2"/>
      <c r="U260" s="2"/>
      <c r="V260" s="2"/>
      <c r="W260" s="2"/>
      <c r="X260" s="2"/>
      <c r="Y260" s="2"/>
      <c r="Z260" s="2"/>
      <c r="AA260" s="2"/>
    </row>
    <row r="261" spans="1:27" s="3" customFormat="1" ht="69.900000000000006" customHeight="1" x14ac:dyDescent="0.45">
      <c r="B261" s="816">
        <v>25</v>
      </c>
      <c r="C261" s="80" t="s">
        <v>124</v>
      </c>
      <c r="D261" s="462" t="s">
        <v>93</v>
      </c>
      <c r="E261" s="844" t="s">
        <v>39</v>
      </c>
      <c r="F261" s="416">
        <v>92</v>
      </c>
      <c r="G261" s="818">
        <v>0</v>
      </c>
      <c r="H261" s="439">
        <f>(F261*G261)</f>
        <v>0</v>
      </c>
    </row>
    <row r="262" spans="1:27" s="3" customFormat="1" ht="69.900000000000006" customHeight="1" x14ac:dyDescent="0.45">
      <c r="B262" s="521">
        <f>B261+1</f>
        <v>26</v>
      </c>
      <c r="C262" s="81" t="s">
        <v>124</v>
      </c>
      <c r="D262" s="88" t="s">
        <v>84</v>
      </c>
      <c r="E262" s="211" t="s">
        <v>39</v>
      </c>
      <c r="F262" s="213">
        <v>10</v>
      </c>
      <c r="G262" s="818">
        <v>0</v>
      </c>
      <c r="H262" s="209">
        <f>(F262*G262)</f>
        <v>0</v>
      </c>
    </row>
    <row r="263" spans="1:27" s="3" customFormat="1" ht="69.900000000000006" customHeight="1" thickBot="1" x14ac:dyDescent="0.5">
      <c r="B263" s="521">
        <f>B262+1</f>
        <v>27</v>
      </c>
      <c r="C263" s="81" t="s">
        <v>124</v>
      </c>
      <c r="D263" s="462" t="s">
        <v>543</v>
      </c>
      <c r="E263" s="211" t="s">
        <v>39</v>
      </c>
      <c r="F263" s="213">
        <v>2</v>
      </c>
      <c r="G263" s="818">
        <v>0</v>
      </c>
      <c r="H263" s="209">
        <f>(F263*G263)</f>
        <v>0</v>
      </c>
    </row>
    <row r="264" spans="1:27" s="3" customFormat="1" ht="39.9" customHeight="1" thickBot="1" x14ac:dyDescent="0.5">
      <c r="A264" s="2"/>
      <c r="B264" s="502"/>
      <c r="C264" s="503"/>
      <c r="D264" s="430" t="s">
        <v>118</v>
      </c>
      <c r="E264" s="504"/>
      <c r="F264" s="504"/>
      <c r="G264" s="505"/>
      <c r="H264" s="544"/>
      <c r="I264" s="2"/>
      <c r="J264" s="2"/>
      <c r="K264" s="2"/>
      <c r="L264" s="2"/>
      <c r="M264" s="2"/>
      <c r="N264" s="2"/>
      <c r="O264" s="2"/>
      <c r="P264" s="2"/>
      <c r="Q264" s="2"/>
      <c r="R264" s="2"/>
      <c r="S264" s="2"/>
      <c r="T264" s="2"/>
      <c r="U264" s="2"/>
      <c r="V264" s="2"/>
      <c r="W264" s="2"/>
      <c r="X264" s="2"/>
      <c r="Y264" s="2"/>
      <c r="Z264" s="2"/>
      <c r="AA264" s="2"/>
    </row>
    <row r="265" spans="1:27" s="3" customFormat="1" ht="80.099999999999994" customHeight="1" thickBot="1" x14ac:dyDescent="0.5">
      <c r="B265" s="885">
        <v>28</v>
      </c>
      <c r="C265" s="886"/>
      <c r="D265" s="89" t="s">
        <v>621</v>
      </c>
      <c r="E265" s="272" t="s">
        <v>41</v>
      </c>
      <c r="F265" s="407">
        <v>6</v>
      </c>
      <c r="G265" s="440">
        <v>0</v>
      </c>
      <c r="H265" s="209">
        <f>(F265*G265)</f>
        <v>0</v>
      </c>
    </row>
    <row r="266" spans="1:27" ht="36.9" customHeight="1" thickBot="1" x14ac:dyDescent="0.45">
      <c r="B266" s="1997" t="s">
        <v>345</v>
      </c>
      <c r="C266" s="1998"/>
      <c r="D266" s="1998"/>
      <c r="E266" s="1998"/>
      <c r="F266" s="1998"/>
      <c r="G266" s="1999"/>
      <c r="H266" s="152">
        <f>SUM(H253:H265)</f>
        <v>0</v>
      </c>
    </row>
    <row r="267" spans="1:27" ht="36.75" customHeight="1" thickBot="1" x14ac:dyDescent="0.45">
      <c r="A267" s="229"/>
      <c r="B267" s="1402"/>
      <c r="C267" s="230"/>
      <c r="D267" s="2119" t="s">
        <v>557</v>
      </c>
      <c r="E267" s="2120"/>
      <c r="F267" s="2120"/>
      <c r="G267" s="2121"/>
      <c r="H267" s="1401"/>
    </row>
    <row r="268" spans="1:27" ht="39.75" customHeight="1" thickBot="1" x14ac:dyDescent="0.45">
      <c r="A268" s="229"/>
      <c r="B268" s="1402"/>
      <c r="C268" s="230"/>
      <c r="D268" s="2122" t="s">
        <v>622</v>
      </c>
      <c r="E268" s="2123"/>
      <c r="F268" s="2123"/>
      <c r="G268" s="2124"/>
      <c r="H268" s="1401"/>
    </row>
    <row r="269" spans="1:27" ht="42" customHeight="1" x14ac:dyDescent="0.4">
      <c r="A269" s="229"/>
      <c r="B269" s="1400"/>
      <c r="C269" s="283">
        <v>1</v>
      </c>
      <c r="D269" s="2118" t="s">
        <v>816</v>
      </c>
      <c r="E269" s="2118"/>
      <c r="F269" s="2118"/>
      <c r="G269" s="2118"/>
      <c r="H269" s="1399">
        <f>H74</f>
        <v>0</v>
      </c>
    </row>
    <row r="270" spans="1:27" s="1" customFormat="1" ht="48" customHeight="1" x14ac:dyDescent="0.4">
      <c r="A270" s="153"/>
      <c r="B270" s="1398"/>
      <c r="C270" s="1397">
        <v>2</v>
      </c>
      <c r="D270" s="2108" t="s">
        <v>815</v>
      </c>
      <c r="E270" s="2108"/>
      <c r="F270" s="2108"/>
      <c r="G270" s="2108"/>
      <c r="H270" s="1396">
        <f>H208</f>
        <v>0</v>
      </c>
    </row>
    <row r="271" spans="1:27" s="1" customFormat="1" ht="30" customHeight="1" x14ac:dyDescent="0.4">
      <c r="A271" s="153"/>
      <c r="B271" s="1398"/>
      <c r="C271" s="1397">
        <v>3</v>
      </c>
      <c r="D271" s="2108" t="s">
        <v>623</v>
      </c>
      <c r="E271" s="2108"/>
      <c r="F271" s="2108"/>
      <c r="G271" s="2108"/>
      <c r="H271" s="1396">
        <f>H250</f>
        <v>0</v>
      </c>
    </row>
    <row r="272" spans="1:27" s="1" customFormat="1" ht="29.25" customHeight="1" thickBot="1" x14ac:dyDescent="0.45">
      <c r="A272" s="153"/>
      <c r="B272" s="1395"/>
      <c r="C272" s="1394">
        <v>4</v>
      </c>
      <c r="D272" s="2114" t="s">
        <v>814</v>
      </c>
      <c r="E272" s="2114"/>
      <c r="F272" s="2114"/>
      <c r="G272" s="2114"/>
      <c r="H272" s="1393">
        <f>H266</f>
        <v>0</v>
      </c>
    </row>
    <row r="273" spans="1:27" s="1" customFormat="1" ht="35.25" customHeight="1" thickBot="1" x14ac:dyDescent="0.45">
      <c r="A273" s="153"/>
      <c r="B273" s="2128" t="s">
        <v>558</v>
      </c>
      <c r="C273" s="2129"/>
      <c r="D273" s="2129"/>
      <c r="E273" s="2129"/>
      <c r="F273" s="2129"/>
      <c r="G273" s="2130"/>
      <c r="H273" s="1392">
        <f>SUM(H269:H272)</f>
        <v>0</v>
      </c>
      <c r="I273" s="827"/>
    </row>
    <row r="274" spans="1:27" x14ac:dyDescent="0.4">
      <c r="D274" s="22" t="s">
        <v>49</v>
      </c>
    </row>
    <row r="275" spans="1:27" ht="19.2" x14ac:dyDescent="0.4">
      <c r="A275" s="210"/>
      <c r="B275" s="1391"/>
      <c r="C275" s="32"/>
      <c r="D275" s="33" t="s">
        <v>73</v>
      </c>
      <c r="E275" s="32"/>
      <c r="F275" s="101"/>
      <c r="H275" s="1389"/>
      <c r="I275"/>
      <c r="J275"/>
      <c r="K275"/>
      <c r="L275"/>
      <c r="M275"/>
      <c r="N275"/>
      <c r="O275"/>
      <c r="P275"/>
      <c r="Q275"/>
      <c r="R275"/>
      <c r="S275"/>
      <c r="T275"/>
      <c r="U275"/>
      <c r="V275"/>
      <c r="W275"/>
      <c r="X275"/>
      <c r="Y275"/>
      <c r="Z275"/>
      <c r="AA275"/>
    </row>
    <row r="276" spans="1:27" ht="19.2" x14ac:dyDescent="0.4">
      <c r="A276" s="210"/>
      <c r="B276" s="1391"/>
      <c r="C276" s="32"/>
      <c r="D276" s="33" t="s">
        <v>74</v>
      </c>
      <c r="E276" s="32"/>
      <c r="F276" s="101"/>
      <c r="H276" s="1389"/>
      <c r="I276"/>
      <c r="J276"/>
      <c r="K276"/>
      <c r="L276"/>
      <c r="M276"/>
      <c r="N276"/>
      <c r="O276"/>
      <c r="P276"/>
      <c r="Q276"/>
      <c r="R276"/>
      <c r="S276"/>
      <c r="T276"/>
      <c r="U276"/>
      <c r="V276"/>
      <c r="W276"/>
      <c r="X276"/>
      <c r="Y276"/>
      <c r="Z276"/>
      <c r="AA276"/>
    </row>
    <row r="277" spans="1:27" ht="19.2" x14ac:dyDescent="0.4">
      <c r="A277" s="210"/>
      <c r="B277" s="1391"/>
      <c r="C277" s="32"/>
      <c r="D277" s="33" t="s">
        <v>75</v>
      </c>
      <c r="E277" s="32"/>
      <c r="F277" s="101"/>
      <c r="H277" s="1389"/>
      <c r="I277"/>
      <c r="J277"/>
      <c r="K277"/>
      <c r="L277"/>
      <c r="M277"/>
      <c r="N277"/>
      <c r="O277"/>
      <c r="P277"/>
      <c r="Q277"/>
      <c r="R277"/>
      <c r="S277"/>
      <c r="T277"/>
      <c r="U277"/>
      <c r="V277"/>
      <c r="W277"/>
      <c r="X277"/>
      <c r="Y277"/>
      <c r="Z277"/>
      <c r="AA277"/>
    </row>
    <row r="279" spans="1:27" x14ac:dyDescent="0.3">
      <c r="A279" s="1"/>
    </row>
    <row r="280" spans="1:27" x14ac:dyDescent="0.3">
      <c r="A280" s="1"/>
    </row>
    <row r="281" spans="1:27" x14ac:dyDescent="0.3">
      <c r="A281" s="1"/>
    </row>
    <row r="282" spans="1:27" x14ac:dyDescent="0.3">
      <c r="A282" s="1"/>
    </row>
    <row r="283" spans="1:27" x14ac:dyDescent="0.3">
      <c r="A283" s="1"/>
    </row>
    <row r="284" spans="1:27" x14ac:dyDescent="0.3">
      <c r="A284" s="1"/>
    </row>
    <row r="285" spans="1:27" x14ac:dyDescent="0.3">
      <c r="A285" s="1"/>
    </row>
    <row r="286" spans="1:27" x14ac:dyDescent="0.3">
      <c r="A286" s="1"/>
    </row>
    <row r="287" spans="1:27" x14ac:dyDescent="0.3">
      <c r="A287" s="1"/>
    </row>
    <row r="288" spans="1:27" x14ac:dyDescent="0.3">
      <c r="A288" s="1"/>
    </row>
    <row r="289" spans="1:1" x14ac:dyDescent="0.3">
      <c r="A289" s="1"/>
    </row>
    <row r="290" spans="1:1" x14ac:dyDescent="0.3">
      <c r="A290" s="1"/>
    </row>
    <row r="291" spans="1:1" x14ac:dyDescent="0.3">
      <c r="A291" s="1"/>
    </row>
    <row r="292" spans="1:1" x14ac:dyDescent="0.3">
      <c r="A292" s="1"/>
    </row>
  </sheetData>
  <mergeCells count="73">
    <mergeCell ref="B115:G115"/>
    <mergeCell ref="B121:G121"/>
    <mergeCell ref="B124:G124"/>
    <mergeCell ref="D126:G126"/>
    <mergeCell ref="B193:G193"/>
    <mergeCell ref="B162:G162"/>
    <mergeCell ref="D268:G268"/>
    <mergeCell ref="B169:G169"/>
    <mergeCell ref="B177:G177"/>
    <mergeCell ref="B183:G183"/>
    <mergeCell ref="B186:G186"/>
    <mergeCell ref="B250:G250"/>
    <mergeCell ref="B210:H210"/>
    <mergeCell ref="B214:G214"/>
    <mergeCell ref="B224:G224"/>
    <mergeCell ref="B235:G235"/>
    <mergeCell ref="B238:G238"/>
    <mergeCell ref="B242:G242"/>
    <mergeCell ref="B273:G273"/>
    <mergeCell ref="D19:H19"/>
    <mergeCell ref="E30:G30"/>
    <mergeCell ref="B36:G36"/>
    <mergeCell ref="B46:G46"/>
    <mergeCell ref="B59:G59"/>
    <mergeCell ref="B66:G66"/>
    <mergeCell ref="D68:G68"/>
    <mergeCell ref="B74:G74"/>
    <mergeCell ref="B107:G107"/>
    <mergeCell ref="B131:G131"/>
    <mergeCell ref="B138:G138"/>
    <mergeCell ref="B146:G146"/>
    <mergeCell ref="B152:G152"/>
    <mergeCell ref="B155:G155"/>
    <mergeCell ref="D157:G157"/>
    <mergeCell ref="B1:H1"/>
    <mergeCell ref="B2:H2"/>
    <mergeCell ref="B3:H3"/>
    <mergeCell ref="D4:H4"/>
    <mergeCell ref="D5:H5"/>
    <mergeCell ref="D6:H6"/>
    <mergeCell ref="D18:H18"/>
    <mergeCell ref="D7:H7"/>
    <mergeCell ref="D8:H8"/>
    <mergeCell ref="D9:H9"/>
    <mergeCell ref="D16:H16"/>
    <mergeCell ref="D17:H17"/>
    <mergeCell ref="D10:H10"/>
    <mergeCell ref="D11:H11"/>
    <mergeCell ref="D12:H12"/>
    <mergeCell ref="D13:H13"/>
    <mergeCell ref="D14:H14"/>
    <mergeCell ref="D15:H15"/>
    <mergeCell ref="B76:H76"/>
    <mergeCell ref="B80:G80"/>
    <mergeCell ref="B88:G88"/>
    <mergeCell ref="B93:G93"/>
    <mergeCell ref="B96:G96"/>
    <mergeCell ref="B100:G100"/>
    <mergeCell ref="B103:H103"/>
    <mergeCell ref="B133:H133"/>
    <mergeCell ref="D272:G272"/>
    <mergeCell ref="D271:G271"/>
    <mergeCell ref="B164:H164"/>
    <mergeCell ref="B195:H195"/>
    <mergeCell ref="D269:G269"/>
    <mergeCell ref="D270:G270"/>
    <mergeCell ref="B266:G266"/>
    <mergeCell ref="D267:G267"/>
    <mergeCell ref="D188:G188"/>
    <mergeCell ref="D244:G244"/>
    <mergeCell ref="B199:G199"/>
    <mergeCell ref="D201:G201"/>
    <mergeCell ref="B208:G208"/>
  </mergeCells>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10-Дел 2а-Анекс 1
Реф. Бр.: LRCP-9034-9210-MK-RFB-A.2.1.10 - Тендер 10-Дел2а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Ново Село&amp;CИзградба на пристапна улица до смоларски водопади&amp;R&amp;P/&amp;N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4868-82FF-4A26-B94A-7EA74E736BE0}">
  <sheetPr>
    <pageSetUpPr fitToPage="1"/>
  </sheetPr>
  <dimension ref="A1:AG136"/>
  <sheetViews>
    <sheetView view="pageBreakPreview" zoomScale="90" zoomScaleNormal="115" zoomScaleSheetLayoutView="90" zoomScalePageLayoutView="40" workbookViewId="0">
      <selection activeCell="D4" sqref="D4:H4"/>
    </sheetView>
  </sheetViews>
  <sheetFormatPr defaultRowHeight="16.8" x14ac:dyDescent="0.4"/>
  <cols>
    <col min="1" max="1" width="3.44140625" style="153" customWidth="1"/>
    <col min="2" max="2" width="8.6640625" style="21" customWidth="1"/>
    <col min="3" max="3" width="11.6640625" style="21" customWidth="1"/>
    <col min="4" max="4" width="64.109375" style="22" customWidth="1"/>
    <col min="5" max="5" width="10.5546875" style="21" customWidth="1"/>
    <col min="6" max="6" width="15.6640625" style="96" bestFit="1" customWidth="1"/>
    <col min="7" max="7" width="15.44140625" style="228" customWidth="1"/>
    <col min="8" max="8" width="21.5546875" style="23" customWidth="1"/>
    <col min="9" max="9" width="9.109375" style="1"/>
    <col min="10" max="11" width="12.88671875" style="1" bestFit="1" customWidth="1"/>
    <col min="12" max="33" width="9.109375" style="1"/>
    <col min="246" max="246" width="3.44140625" customWidth="1"/>
    <col min="247" max="247" width="7" customWidth="1"/>
    <col min="248" max="248" width="9.88671875" customWidth="1"/>
    <col min="249" max="249" width="64.109375" customWidth="1"/>
    <col min="250" max="250" width="11.44140625" customWidth="1"/>
    <col min="251" max="251" width="12.88671875" customWidth="1"/>
    <col min="252" max="252" width="15.44140625" customWidth="1"/>
    <col min="253" max="253" width="19.44140625" customWidth="1"/>
    <col min="254" max="254" width="13.88671875" customWidth="1"/>
    <col min="502" max="502" width="3.44140625" customWidth="1"/>
    <col min="503" max="503" width="7" customWidth="1"/>
    <col min="504" max="504" width="9.88671875" customWidth="1"/>
    <col min="505" max="505" width="64.109375" customWidth="1"/>
    <col min="506" max="506" width="11.44140625" customWidth="1"/>
    <col min="507" max="507" width="12.88671875" customWidth="1"/>
    <col min="508" max="508" width="15.44140625" customWidth="1"/>
    <col min="509" max="509" width="19.44140625" customWidth="1"/>
    <col min="510" max="510" width="13.88671875" customWidth="1"/>
    <col min="758" max="758" width="3.44140625" customWidth="1"/>
    <col min="759" max="759" width="7" customWidth="1"/>
    <col min="760" max="760" width="9.88671875" customWidth="1"/>
    <col min="761" max="761" width="64.109375" customWidth="1"/>
    <col min="762" max="762" width="11.44140625" customWidth="1"/>
    <col min="763" max="763" width="12.88671875" customWidth="1"/>
    <col min="764" max="764" width="15.44140625" customWidth="1"/>
    <col min="765" max="765" width="19.44140625" customWidth="1"/>
    <col min="766" max="766" width="13.88671875" customWidth="1"/>
    <col min="1014" max="1014" width="3.44140625" customWidth="1"/>
    <col min="1015" max="1015" width="7" customWidth="1"/>
    <col min="1016" max="1016" width="9.88671875" customWidth="1"/>
    <col min="1017" max="1017" width="64.109375" customWidth="1"/>
    <col min="1018" max="1018" width="11.44140625" customWidth="1"/>
    <col min="1019" max="1019" width="12.88671875" customWidth="1"/>
    <col min="1020" max="1020" width="15.44140625" customWidth="1"/>
    <col min="1021" max="1021" width="19.44140625" customWidth="1"/>
    <col min="1022" max="1022" width="13.88671875" customWidth="1"/>
    <col min="1270" max="1270" width="3.44140625" customWidth="1"/>
    <col min="1271" max="1271" width="7" customWidth="1"/>
    <col min="1272" max="1272" width="9.88671875" customWidth="1"/>
    <col min="1273" max="1273" width="64.109375" customWidth="1"/>
    <col min="1274" max="1274" width="11.44140625" customWidth="1"/>
    <col min="1275" max="1275" width="12.88671875" customWidth="1"/>
    <col min="1276" max="1276" width="15.44140625" customWidth="1"/>
    <col min="1277" max="1277" width="19.44140625" customWidth="1"/>
    <col min="1278" max="1278" width="13.88671875" customWidth="1"/>
    <col min="1526" max="1526" width="3.44140625" customWidth="1"/>
    <col min="1527" max="1527" width="7" customWidth="1"/>
    <col min="1528" max="1528" width="9.88671875" customWidth="1"/>
    <col min="1529" max="1529" width="64.109375" customWidth="1"/>
    <col min="1530" max="1530" width="11.44140625" customWidth="1"/>
    <col min="1531" max="1531" width="12.88671875" customWidth="1"/>
    <col min="1532" max="1532" width="15.44140625" customWidth="1"/>
    <col min="1533" max="1533" width="19.44140625" customWidth="1"/>
    <col min="1534" max="1534" width="13.88671875" customWidth="1"/>
    <col min="1782" max="1782" width="3.44140625" customWidth="1"/>
    <col min="1783" max="1783" width="7" customWidth="1"/>
    <col min="1784" max="1784" width="9.88671875" customWidth="1"/>
    <col min="1785" max="1785" width="64.109375" customWidth="1"/>
    <col min="1786" max="1786" width="11.44140625" customWidth="1"/>
    <col min="1787" max="1787" width="12.88671875" customWidth="1"/>
    <col min="1788" max="1788" width="15.44140625" customWidth="1"/>
    <col min="1789" max="1789" width="19.44140625" customWidth="1"/>
    <col min="1790" max="1790" width="13.88671875" customWidth="1"/>
    <col min="2038" max="2038" width="3.44140625" customWidth="1"/>
    <col min="2039" max="2039" width="7" customWidth="1"/>
    <col min="2040" max="2040" width="9.88671875" customWidth="1"/>
    <col min="2041" max="2041" width="64.109375" customWidth="1"/>
    <col min="2042" max="2042" width="11.44140625" customWidth="1"/>
    <col min="2043" max="2043" width="12.88671875" customWidth="1"/>
    <col min="2044" max="2044" width="15.44140625" customWidth="1"/>
    <col min="2045" max="2045" width="19.44140625" customWidth="1"/>
    <col min="2046" max="2046" width="13.88671875" customWidth="1"/>
    <col min="2294" max="2294" width="3.44140625" customWidth="1"/>
    <col min="2295" max="2295" width="7" customWidth="1"/>
    <col min="2296" max="2296" width="9.88671875" customWidth="1"/>
    <col min="2297" max="2297" width="64.109375" customWidth="1"/>
    <col min="2298" max="2298" width="11.44140625" customWidth="1"/>
    <col min="2299" max="2299" width="12.88671875" customWidth="1"/>
    <col min="2300" max="2300" width="15.44140625" customWidth="1"/>
    <col min="2301" max="2301" width="19.44140625" customWidth="1"/>
    <col min="2302" max="2302" width="13.88671875" customWidth="1"/>
    <col min="2550" max="2550" width="3.44140625" customWidth="1"/>
    <col min="2551" max="2551" width="7" customWidth="1"/>
    <col min="2552" max="2552" width="9.88671875" customWidth="1"/>
    <col min="2553" max="2553" width="64.109375" customWidth="1"/>
    <col min="2554" max="2554" width="11.44140625" customWidth="1"/>
    <col min="2555" max="2555" width="12.88671875" customWidth="1"/>
    <col min="2556" max="2556" width="15.44140625" customWidth="1"/>
    <col min="2557" max="2557" width="19.44140625" customWidth="1"/>
    <col min="2558" max="2558" width="13.88671875" customWidth="1"/>
    <col min="2806" max="2806" width="3.44140625" customWidth="1"/>
    <col min="2807" max="2807" width="7" customWidth="1"/>
    <col min="2808" max="2808" width="9.88671875" customWidth="1"/>
    <col min="2809" max="2809" width="64.109375" customWidth="1"/>
    <col min="2810" max="2810" width="11.44140625" customWidth="1"/>
    <col min="2811" max="2811" width="12.88671875" customWidth="1"/>
    <col min="2812" max="2812" width="15.44140625" customWidth="1"/>
    <col min="2813" max="2813" width="19.44140625" customWidth="1"/>
    <col min="2814" max="2814" width="13.88671875" customWidth="1"/>
    <col min="3062" max="3062" width="3.44140625" customWidth="1"/>
    <col min="3063" max="3063" width="7" customWidth="1"/>
    <col min="3064" max="3064" width="9.88671875" customWidth="1"/>
    <col min="3065" max="3065" width="64.109375" customWidth="1"/>
    <col min="3066" max="3066" width="11.44140625" customWidth="1"/>
    <col min="3067" max="3067" width="12.88671875" customWidth="1"/>
    <col min="3068" max="3068" width="15.44140625" customWidth="1"/>
    <col min="3069" max="3069" width="19.44140625" customWidth="1"/>
    <col min="3070" max="3070" width="13.88671875" customWidth="1"/>
    <col min="3318" max="3318" width="3.44140625" customWidth="1"/>
    <col min="3319" max="3319" width="7" customWidth="1"/>
    <col min="3320" max="3320" width="9.88671875" customWidth="1"/>
    <col min="3321" max="3321" width="64.109375" customWidth="1"/>
    <col min="3322" max="3322" width="11.44140625" customWidth="1"/>
    <col min="3323" max="3323" width="12.88671875" customWidth="1"/>
    <col min="3324" max="3324" width="15.44140625" customWidth="1"/>
    <col min="3325" max="3325" width="19.44140625" customWidth="1"/>
    <col min="3326" max="3326" width="13.88671875" customWidth="1"/>
    <col min="3574" max="3574" width="3.44140625" customWidth="1"/>
    <col min="3575" max="3575" width="7" customWidth="1"/>
    <col min="3576" max="3576" width="9.88671875" customWidth="1"/>
    <col min="3577" max="3577" width="64.109375" customWidth="1"/>
    <col min="3578" max="3578" width="11.44140625" customWidth="1"/>
    <col min="3579" max="3579" width="12.88671875" customWidth="1"/>
    <col min="3580" max="3580" width="15.44140625" customWidth="1"/>
    <col min="3581" max="3581" width="19.44140625" customWidth="1"/>
    <col min="3582" max="3582" width="13.88671875" customWidth="1"/>
    <col min="3830" max="3830" width="3.44140625" customWidth="1"/>
    <col min="3831" max="3831" width="7" customWidth="1"/>
    <col min="3832" max="3832" width="9.88671875" customWidth="1"/>
    <col min="3833" max="3833" width="64.109375" customWidth="1"/>
    <col min="3834" max="3834" width="11.44140625" customWidth="1"/>
    <col min="3835" max="3835" width="12.88671875" customWidth="1"/>
    <col min="3836" max="3836" width="15.44140625" customWidth="1"/>
    <col min="3837" max="3837" width="19.44140625" customWidth="1"/>
    <col min="3838" max="3838" width="13.88671875" customWidth="1"/>
    <col min="4086" max="4086" width="3.44140625" customWidth="1"/>
    <col min="4087" max="4087" width="7" customWidth="1"/>
    <col min="4088" max="4088" width="9.88671875" customWidth="1"/>
    <col min="4089" max="4089" width="64.109375" customWidth="1"/>
    <col min="4090" max="4090" width="11.44140625" customWidth="1"/>
    <col min="4091" max="4091" width="12.88671875" customWidth="1"/>
    <col min="4092" max="4092" width="15.44140625" customWidth="1"/>
    <col min="4093" max="4093" width="19.44140625" customWidth="1"/>
    <col min="4094" max="4094" width="13.88671875" customWidth="1"/>
    <col min="4342" max="4342" width="3.44140625" customWidth="1"/>
    <col min="4343" max="4343" width="7" customWidth="1"/>
    <col min="4344" max="4344" width="9.88671875" customWidth="1"/>
    <col min="4345" max="4345" width="64.109375" customWidth="1"/>
    <col min="4346" max="4346" width="11.44140625" customWidth="1"/>
    <col min="4347" max="4347" width="12.88671875" customWidth="1"/>
    <col min="4348" max="4348" width="15.44140625" customWidth="1"/>
    <col min="4349" max="4349" width="19.44140625" customWidth="1"/>
    <col min="4350" max="4350" width="13.88671875" customWidth="1"/>
    <col min="4598" max="4598" width="3.44140625" customWidth="1"/>
    <col min="4599" max="4599" width="7" customWidth="1"/>
    <col min="4600" max="4600" width="9.88671875" customWidth="1"/>
    <col min="4601" max="4601" width="64.109375" customWidth="1"/>
    <col min="4602" max="4602" width="11.44140625" customWidth="1"/>
    <col min="4603" max="4603" width="12.88671875" customWidth="1"/>
    <col min="4604" max="4604" width="15.44140625" customWidth="1"/>
    <col min="4605" max="4605" width="19.44140625" customWidth="1"/>
    <col min="4606" max="4606" width="13.88671875" customWidth="1"/>
    <col min="4854" max="4854" width="3.44140625" customWidth="1"/>
    <col min="4855" max="4855" width="7" customWidth="1"/>
    <col min="4856" max="4856" width="9.88671875" customWidth="1"/>
    <col min="4857" max="4857" width="64.109375" customWidth="1"/>
    <col min="4858" max="4858" width="11.44140625" customWidth="1"/>
    <col min="4859" max="4859" width="12.88671875" customWidth="1"/>
    <col min="4860" max="4860" width="15.44140625" customWidth="1"/>
    <col min="4861" max="4861" width="19.44140625" customWidth="1"/>
    <col min="4862" max="4862" width="13.88671875" customWidth="1"/>
    <col min="5110" max="5110" width="3.44140625" customWidth="1"/>
    <col min="5111" max="5111" width="7" customWidth="1"/>
    <col min="5112" max="5112" width="9.88671875" customWidth="1"/>
    <col min="5113" max="5113" width="64.109375" customWidth="1"/>
    <col min="5114" max="5114" width="11.44140625" customWidth="1"/>
    <col min="5115" max="5115" width="12.88671875" customWidth="1"/>
    <col min="5116" max="5116" width="15.44140625" customWidth="1"/>
    <col min="5117" max="5117" width="19.44140625" customWidth="1"/>
    <col min="5118" max="5118" width="13.88671875" customWidth="1"/>
    <col min="5366" max="5366" width="3.44140625" customWidth="1"/>
    <col min="5367" max="5367" width="7" customWidth="1"/>
    <col min="5368" max="5368" width="9.88671875" customWidth="1"/>
    <col min="5369" max="5369" width="64.109375" customWidth="1"/>
    <col min="5370" max="5370" width="11.44140625" customWidth="1"/>
    <col min="5371" max="5371" width="12.88671875" customWidth="1"/>
    <col min="5372" max="5372" width="15.44140625" customWidth="1"/>
    <col min="5373" max="5373" width="19.44140625" customWidth="1"/>
    <col min="5374" max="5374" width="13.88671875" customWidth="1"/>
    <col min="5622" max="5622" width="3.44140625" customWidth="1"/>
    <col min="5623" max="5623" width="7" customWidth="1"/>
    <col min="5624" max="5624" width="9.88671875" customWidth="1"/>
    <col min="5625" max="5625" width="64.109375" customWidth="1"/>
    <col min="5626" max="5626" width="11.44140625" customWidth="1"/>
    <col min="5627" max="5627" width="12.88671875" customWidth="1"/>
    <col min="5628" max="5628" width="15.44140625" customWidth="1"/>
    <col min="5629" max="5629" width="19.44140625" customWidth="1"/>
    <col min="5630" max="5630" width="13.88671875" customWidth="1"/>
    <col min="5878" max="5878" width="3.44140625" customWidth="1"/>
    <col min="5879" max="5879" width="7" customWidth="1"/>
    <col min="5880" max="5880" width="9.88671875" customWidth="1"/>
    <col min="5881" max="5881" width="64.109375" customWidth="1"/>
    <col min="5882" max="5882" width="11.44140625" customWidth="1"/>
    <col min="5883" max="5883" width="12.88671875" customWidth="1"/>
    <col min="5884" max="5884" width="15.44140625" customWidth="1"/>
    <col min="5885" max="5885" width="19.44140625" customWidth="1"/>
    <col min="5886" max="5886" width="13.88671875" customWidth="1"/>
    <col min="6134" max="6134" width="3.44140625" customWidth="1"/>
    <col min="6135" max="6135" width="7" customWidth="1"/>
    <col min="6136" max="6136" width="9.88671875" customWidth="1"/>
    <col min="6137" max="6137" width="64.109375" customWidth="1"/>
    <col min="6138" max="6138" width="11.44140625" customWidth="1"/>
    <col min="6139" max="6139" width="12.88671875" customWidth="1"/>
    <col min="6140" max="6140" width="15.44140625" customWidth="1"/>
    <col min="6141" max="6141" width="19.44140625" customWidth="1"/>
    <col min="6142" max="6142" width="13.88671875" customWidth="1"/>
    <col min="6390" max="6390" width="3.44140625" customWidth="1"/>
    <col min="6391" max="6391" width="7" customWidth="1"/>
    <col min="6392" max="6392" width="9.88671875" customWidth="1"/>
    <col min="6393" max="6393" width="64.109375" customWidth="1"/>
    <col min="6394" max="6394" width="11.44140625" customWidth="1"/>
    <col min="6395" max="6395" width="12.88671875" customWidth="1"/>
    <col min="6396" max="6396" width="15.44140625" customWidth="1"/>
    <col min="6397" max="6397" width="19.44140625" customWidth="1"/>
    <col min="6398" max="6398" width="13.88671875" customWidth="1"/>
    <col min="6646" max="6646" width="3.44140625" customWidth="1"/>
    <col min="6647" max="6647" width="7" customWidth="1"/>
    <col min="6648" max="6648" width="9.88671875" customWidth="1"/>
    <col min="6649" max="6649" width="64.109375" customWidth="1"/>
    <col min="6650" max="6650" width="11.44140625" customWidth="1"/>
    <col min="6651" max="6651" width="12.88671875" customWidth="1"/>
    <col min="6652" max="6652" width="15.44140625" customWidth="1"/>
    <col min="6653" max="6653" width="19.44140625" customWidth="1"/>
    <col min="6654" max="6654" width="13.88671875" customWidth="1"/>
    <col min="6902" max="6902" width="3.44140625" customWidth="1"/>
    <col min="6903" max="6903" width="7" customWidth="1"/>
    <col min="6904" max="6904" width="9.88671875" customWidth="1"/>
    <col min="6905" max="6905" width="64.109375" customWidth="1"/>
    <col min="6906" max="6906" width="11.44140625" customWidth="1"/>
    <col min="6907" max="6907" width="12.88671875" customWidth="1"/>
    <col min="6908" max="6908" width="15.44140625" customWidth="1"/>
    <col min="6909" max="6909" width="19.44140625" customWidth="1"/>
    <col min="6910" max="6910" width="13.88671875" customWidth="1"/>
    <col min="7158" max="7158" width="3.44140625" customWidth="1"/>
    <col min="7159" max="7159" width="7" customWidth="1"/>
    <col min="7160" max="7160" width="9.88671875" customWidth="1"/>
    <col min="7161" max="7161" width="64.109375" customWidth="1"/>
    <col min="7162" max="7162" width="11.44140625" customWidth="1"/>
    <col min="7163" max="7163" width="12.88671875" customWidth="1"/>
    <col min="7164" max="7164" width="15.44140625" customWidth="1"/>
    <col min="7165" max="7165" width="19.44140625" customWidth="1"/>
    <col min="7166" max="7166" width="13.88671875" customWidth="1"/>
    <col min="7414" max="7414" width="3.44140625" customWidth="1"/>
    <col min="7415" max="7415" width="7" customWidth="1"/>
    <col min="7416" max="7416" width="9.88671875" customWidth="1"/>
    <col min="7417" max="7417" width="64.109375" customWidth="1"/>
    <col min="7418" max="7418" width="11.44140625" customWidth="1"/>
    <col min="7419" max="7419" width="12.88671875" customWidth="1"/>
    <col min="7420" max="7420" width="15.44140625" customWidth="1"/>
    <col min="7421" max="7421" width="19.44140625" customWidth="1"/>
    <col min="7422" max="7422" width="13.88671875" customWidth="1"/>
    <col min="7670" max="7670" width="3.44140625" customWidth="1"/>
    <col min="7671" max="7671" width="7" customWidth="1"/>
    <col min="7672" max="7672" width="9.88671875" customWidth="1"/>
    <col min="7673" max="7673" width="64.109375" customWidth="1"/>
    <col min="7674" max="7674" width="11.44140625" customWidth="1"/>
    <col min="7675" max="7675" width="12.88671875" customWidth="1"/>
    <col min="7676" max="7676" width="15.44140625" customWidth="1"/>
    <col min="7677" max="7677" width="19.44140625" customWidth="1"/>
    <col min="7678" max="7678" width="13.88671875" customWidth="1"/>
    <col min="7926" max="7926" width="3.44140625" customWidth="1"/>
    <col min="7927" max="7927" width="7" customWidth="1"/>
    <col min="7928" max="7928" width="9.88671875" customWidth="1"/>
    <col min="7929" max="7929" width="64.109375" customWidth="1"/>
    <col min="7930" max="7930" width="11.44140625" customWidth="1"/>
    <col min="7931" max="7931" width="12.88671875" customWidth="1"/>
    <col min="7932" max="7932" width="15.44140625" customWidth="1"/>
    <col min="7933" max="7933" width="19.44140625" customWidth="1"/>
    <col min="7934" max="7934" width="13.88671875" customWidth="1"/>
    <col min="8182" max="8182" width="3.44140625" customWidth="1"/>
    <col min="8183" max="8183" width="7" customWidth="1"/>
    <col min="8184" max="8184" width="9.88671875" customWidth="1"/>
    <col min="8185" max="8185" width="64.109375" customWidth="1"/>
    <col min="8186" max="8186" width="11.44140625" customWidth="1"/>
    <col min="8187" max="8187" width="12.88671875" customWidth="1"/>
    <col min="8188" max="8188" width="15.44140625" customWidth="1"/>
    <col min="8189" max="8189" width="19.44140625" customWidth="1"/>
    <col min="8190" max="8190" width="13.88671875" customWidth="1"/>
    <col min="8438" max="8438" width="3.44140625" customWidth="1"/>
    <col min="8439" max="8439" width="7" customWidth="1"/>
    <col min="8440" max="8440" width="9.88671875" customWidth="1"/>
    <col min="8441" max="8441" width="64.109375" customWidth="1"/>
    <col min="8442" max="8442" width="11.44140625" customWidth="1"/>
    <col min="8443" max="8443" width="12.88671875" customWidth="1"/>
    <col min="8444" max="8444" width="15.44140625" customWidth="1"/>
    <col min="8445" max="8445" width="19.44140625" customWidth="1"/>
    <col min="8446" max="8446" width="13.88671875" customWidth="1"/>
    <col min="8694" max="8694" width="3.44140625" customWidth="1"/>
    <col min="8695" max="8695" width="7" customWidth="1"/>
    <col min="8696" max="8696" width="9.88671875" customWidth="1"/>
    <col min="8697" max="8697" width="64.109375" customWidth="1"/>
    <col min="8698" max="8698" width="11.44140625" customWidth="1"/>
    <col min="8699" max="8699" width="12.88671875" customWidth="1"/>
    <col min="8700" max="8700" width="15.44140625" customWidth="1"/>
    <col min="8701" max="8701" width="19.44140625" customWidth="1"/>
    <col min="8702" max="8702" width="13.88671875" customWidth="1"/>
    <col min="8950" max="8950" width="3.44140625" customWidth="1"/>
    <col min="8951" max="8951" width="7" customWidth="1"/>
    <col min="8952" max="8952" width="9.88671875" customWidth="1"/>
    <col min="8953" max="8953" width="64.109375" customWidth="1"/>
    <col min="8954" max="8954" width="11.44140625" customWidth="1"/>
    <col min="8955" max="8955" width="12.88671875" customWidth="1"/>
    <col min="8956" max="8956" width="15.44140625" customWidth="1"/>
    <col min="8957" max="8957" width="19.44140625" customWidth="1"/>
    <col min="8958" max="8958" width="13.88671875" customWidth="1"/>
    <col min="9206" max="9206" width="3.44140625" customWidth="1"/>
    <col min="9207" max="9207" width="7" customWidth="1"/>
    <col min="9208" max="9208" width="9.88671875" customWidth="1"/>
    <col min="9209" max="9209" width="64.109375" customWidth="1"/>
    <col min="9210" max="9210" width="11.44140625" customWidth="1"/>
    <col min="9211" max="9211" width="12.88671875" customWidth="1"/>
    <col min="9212" max="9212" width="15.44140625" customWidth="1"/>
    <col min="9213" max="9213" width="19.44140625" customWidth="1"/>
    <col min="9214" max="9214" width="13.88671875" customWidth="1"/>
    <col min="9462" max="9462" width="3.44140625" customWidth="1"/>
    <col min="9463" max="9463" width="7" customWidth="1"/>
    <col min="9464" max="9464" width="9.88671875" customWidth="1"/>
    <col min="9465" max="9465" width="64.109375" customWidth="1"/>
    <col min="9466" max="9466" width="11.44140625" customWidth="1"/>
    <col min="9467" max="9467" width="12.88671875" customWidth="1"/>
    <col min="9468" max="9468" width="15.44140625" customWidth="1"/>
    <col min="9469" max="9469" width="19.44140625" customWidth="1"/>
    <col min="9470" max="9470" width="13.88671875" customWidth="1"/>
    <col min="9718" max="9718" width="3.44140625" customWidth="1"/>
    <col min="9719" max="9719" width="7" customWidth="1"/>
    <col min="9720" max="9720" width="9.88671875" customWidth="1"/>
    <col min="9721" max="9721" width="64.109375" customWidth="1"/>
    <col min="9722" max="9722" width="11.44140625" customWidth="1"/>
    <col min="9723" max="9723" width="12.88671875" customWidth="1"/>
    <col min="9724" max="9724" width="15.44140625" customWidth="1"/>
    <col min="9725" max="9725" width="19.44140625" customWidth="1"/>
    <col min="9726" max="9726" width="13.88671875" customWidth="1"/>
    <col min="9974" max="9974" width="3.44140625" customWidth="1"/>
    <col min="9975" max="9975" width="7" customWidth="1"/>
    <col min="9976" max="9976" width="9.88671875" customWidth="1"/>
    <col min="9977" max="9977" width="64.109375" customWidth="1"/>
    <col min="9978" max="9978" width="11.44140625" customWidth="1"/>
    <col min="9979" max="9979" width="12.88671875" customWidth="1"/>
    <col min="9980" max="9980" width="15.44140625" customWidth="1"/>
    <col min="9981" max="9981" width="19.44140625" customWidth="1"/>
    <col min="9982" max="9982" width="13.88671875" customWidth="1"/>
    <col min="10230" max="10230" width="3.44140625" customWidth="1"/>
    <col min="10231" max="10231" width="7" customWidth="1"/>
    <col min="10232" max="10232" width="9.88671875" customWidth="1"/>
    <col min="10233" max="10233" width="64.109375" customWidth="1"/>
    <col min="10234" max="10234" width="11.44140625" customWidth="1"/>
    <col min="10235" max="10235" width="12.88671875" customWidth="1"/>
    <col min="10236" max="10236" width="15.44140625" customWidth="1"/>
    <col min="10237" max="10237" width="19.44140625" customWidth="1"/>
    <col min="10238" max="10238" width="13.88671875" customWidth="1"/>
    <col min="10486" max="10486" width="3.44140625" customWidth="1"/>
    <col min="10487" max="10487" width="7" customWidth="1"/>
    <col min="10488" max="10488" width="9.88671875" customWidth="1"/>
    <col min="10489" max="10489" width="64.109375" customWidth="1"/>
    <col min="10490" max="10490" width="11.44140625" customWidth="1"/>
    <col min="10491" max="10491" width="12.88671875" customWidth="1"/>
    <col min="10492" max="10492" width="15.44140625" customWidth="1"/>
    <col min="10493" max="10493" width="19.44140625" customWidth="1"/>
    <col min="10494" max="10494" width="13.88671875" customWidth="1"/>
    <col min="10742" max="10742" width="3.44140625" customWidth="1"/>
    <col min="10743" max="10743" width="7" customWidth="1"/>
    <col min="10744" max="10744" width="9.88671875" customWidth="1"/>
    <col min="10745" max="10745" width="64.109375" customWidth="1"/>
    <col min="10746" max="10746" width="11.44140625" customWidth="1"/>
    <col min="10747" max="10747" width="12.88671875" customWidth="1"/>
    <col min="10748" max="10748" width="15.44140625" customWidth="1"/>
    <col min="10749" max="10749" width="19.44140625" customWidth="1"/>
    <col min="10750" max="10750" width="13.88671875" customWidth="1"/>
    <col min="10998" max="10998" width="3.44140625" customWidth="1"/>
    <col min="10999" max="10999" width="7" customWidth="1"/>
    <col min="11000" max="11000" width="9.88671875" customWidth="1"/>
    <col min="11001" max="11001" width="64.109375" customWidth="1"/>
    <col min="11002" max="11002" width="11.44140625" customWidth="1"/>
    <col min="11003" max="11003" width="12.88671875" customWidth="1"/>
    <col min="11004" max="11004" width="15.44140625" customWidth="1"/>
    <col min="11005" max="11005" width="19.44140625" customWidth="1"/>
    <col min="11006" max="11006" width="13.88671875" customWidth="1"/>
    <col min="11254" max="11254" width="3.44140625" customWidth="1"/>
    <col min="11255" max="11255" width="7" customWidth="1"/>
    <col min="11256" max="11256" width="9.88671875" customWidth="1"/>
    <col min="11257" max="11257" width="64.109375" customWidth="1"/>
    <col min="11258" max="11258" width="11.44140625" customWidth="1"/>
    <col min="11259" max="11259" width="12.88671875" customWidth="1"/>
    <col min="11260" max="11260" width="15.44140625" customWidth="1"/>
    <col min="11261" max="11261" width="19.44140625" customWidth="1"/>
    <col min="11262" max="11262" width="13.88671875" customWidth="1"/>
    <col min="11510" max="11510" width="3.44140625" customWidth="1"/>
    <col min="11511" max="11511" width="7" customWidth="1"/>
    <col min="11512" max="11512" width="9.88671875" customWidth="1"/>
    <col min="11513" max="11513" width="64.109375" customWidth="1"/>
    <col min="11514" max="11514" width="11.44140625" customWidth="1"/>
    <col min="11515" max="11515" width="12.88671875" customWidth="1"/>
    <col min="11516" max="11516" width="15.44140625" customWidth="1"/>
    <col min="11517" max="11517" width="19.44140625" customWidth="1"/>
    <col min="11518" max="11518" width="13.88671875" customWidth="1"/>
    <col min="11766" max="11766" width="3.44140625" customWidth="1"/>
    <col min="11767" max="11767" width="7" customWidth="1"/>
    <col min="11768" max="11768" width="9.88671875" customWidth="1"/>
    <col min="11769" max="11769" width="64.109375" customWidth="1"/>
    <col min="11770" max="11770" width="11.44140625" customWidth="1"/>
    <col min="11771" max="11771" width="12.88671875" customWidth="1"/>
    <col min="11772" max="11772" width="15.44140625" customWidth="1"/>
    <col min="11773" max="11773" width="19.44140625" customWidth="1"/>
    <col min="11774" max="11774" width="13.88671875" customWidth="1"/>
    <col min="12022" max="12022" width="3.44140625" customWidth="1"/>
    <col min="12023" max="12023" width="7" customWidth="1"/>
    <col min="12024" max="12024" width="9.88671875" customWidth="1"/>
    <col min="12025" max="12025" width="64.109375" customWidth="1"/>
    <col min="12026" max="12026" width="11.44140625" customWidth="1"/>
    <col min="12027" max="12027" width="12.88671875" customWidth="1"/>
    <col min="12028" max="12028" width="15.44140625" customWidth="1"/>
    <col min="12029" max="12029" width="19.44140625" customWidth="1"/>
    <col min="12030" max="12030" width="13.88671875" customWidth="1"/>
    <col min="12278" max="12278" width="3.44140625" customWidth="1"/>
    <col min="12279" max="12279" width="7" customWidth="1"/>
    <col min="12280" max="12280" width="9.88671875" customWidth="1"/>
    <col min="12281" max="12281" width="64.109375" customWidth="1"/>
    <col min="12282" max="12282" width="11.44140625" customWidth="1"/>
    <col min="12283" max="12283" width="12.88671875" customWidth="1"/>
    <col min="12284" max="12284" width="15.44140625" customWidth="1"/>
    <col min="12285" max="12285" width="19.44140625" customWidth="1"/>
    <col min="12286" max="12286" width="13.88671875" customWidth="1"/>
    <col min="12534" max="12534" width="3.44140625" customWidth="1"/>
    <col min="12535" max="12535" width="7" customWidth="1"/>
    <col min="12536" max="12536" width="9.88671875" customWidth="1"/>
    <col min="12537" max="12537" width="64.109375" customWidth="1"/>
    <col min="12538" max="12538" width="11.44140625" customWidth="1"/>
    <col min="12539" max="12539" width="12.88671875" customWidth="1"/>
    <col min="12540" max="12540" width="15.44140625" customWidth="1"/>
    <col min="12541" max="12541" width="19.44140625" customWidth="1"/>
    <col min="12542" max="12542" width="13.88671875" customWidth="1"/>
    <col min="12790" max="12790" width="3.44140625" customWidth="1"/>
    <col min="12791" max="12791" width="7" customWidth="1"/>
    <col min="12792" max="12792" width="9.88671875" customWidth="1"/>
    <col min="12793" max="12793" width="64.109375" customWidth="1"/>
    <col min="12794" max="12794" width="11.44140625" customWidth="1"/>
    <col min="12795" max="12795" width="12.88671875" customWidth="1"/>
    <col min="12796" max="12796" width="15.44140625" customWidth="1"/>
    <col min="12797" max="12797" width="19.44140625" customWidth="1"/>
    <col min="12798" max="12798" width="13.88671875" customWidth="1"/>
    <col min="13046" max="13046" width="3.44140625" customWidth="1"/>
    <col min="13047" max="13047" width="7" customWidth="1"/>
    <col min="13048" max="13048" width="9.88671875" customWidth="1"/>
    <col min="13049" max="13049" width="64.109375" customWidth="1"/>
    <col min="13050" max="13050" width="11.44140625" customWidth="1"/>
    <col min="13051" max="13051" width="12.88671875" customWidth="1"/>
    <col min="13052" max="13052" width="15.44140625" customWidth="1"/>
    <col min="13053" max="13053" width="19.44140625" customWidth="1"/>
    <col min="13054" max="13054" width="13.88671875" customWidth="1"/>
    <col min="13302" max="13302" width="3.44140625" customWidth="1"/>
    <col min="13303" max="13303" width="7" customWidth="1"/>
    <col min="13304" max="13304" width="9.88671875" customWidth="1"/>
    <col min="13305" max="13305" width="64.109375" customWidth="1"/>
    <col min="13306" max="13306" width="11.44140625" customWidth="1"/>
    <col min="13307" max="13307" width="12.88671875" customWidth="1"/>
    <col min="13308" max="13308" width="15.44140625" customWidth="1"/>
    <col min="13309" max="13309" width="19.44140625" customWidth="1"/>
    <col min="13310" max="13310" width="13.88671875" customWidth="1"/>
    <col min="13558" max="13558" width="3.44140625" customWidth="1"/>
    <col min="13559" max="13559" width="7" customWidth="1"/>
    <col min="13560" max="13560" width="9.88671875" customWidth="1"/>
    <col min="13561" max="13561" width="64.109375" customWidth="1"/>
    <col min="13562" max="13562" width="11.44140625" customWidth="1"/>
    <col min="13563" max="13563" width="12.88671875" customWidth="1"/>
    <col min="13564" max="13564" width="15.44140625" customWidth="1"/>
    <col min="13565" max="13565" width="19.44140625" customWidth="1"/>
    <col min="13566" max="13566" width="13.88671875" customWidth="1"/>
    <col min="13814" max="13814" width="3.44140625" customWidth="1"/>
    <col min="13815" max="13815" width="7" customWidth="1"/>
    <col min="13816" max="13816" width="9.88671875" customWidth="1"/>
    <col min="13817" max="13817" width="64.109375" customWidth="1"/>
    <col min="13818" max="13818" width="11.44140625" customWidth="1"/>
    <col min="13819" max="13819" width="12.88671875" customWidth="1"/>
    <col min="13820" max="13820" width="15.44140625" customWidth="1"/>
    <col min="13821" max="13821" width="19.44140625" customWidth="1"/>
    <col min="13822" max="13822" width="13.88671875" customWidth="1"/>
    <col min="14070" max="14070" width="3.44140625" customWidth="1"/>
    <col min="14071" max="14071" width="7" customWidth="1"/>
    <col min="14072" max="14072" width="9.88671875" customWidth="1"/>
    <col min="14073" max="14073" width="64.109375" customWidth="1"/>
    <col min="14074" max="14074" width="11.44140625" customWidth="1"/>
    <col min="14075" max="14075" width="12.88671875" customWidth="1"/>
    <col min="14076" max="14076" width="15.44140625" customWidth="1"/>
    <col min="14077" max="14077" width="19.44140625" customWidth="1"/>
    <col min="14078" max="14078" width="13.88671875" customWidth="1"/>
    <col min="14326" max="14326" width="3.44140625" customWidth="1"/>
    <col min="14327" max="14327" width="7" customWidth="1"/>
    <col min="14328" max="14328" width="9.88671875" customWidth="1"/>
    <col min="14329" max="14329" width="64.109375" customWidth="1"/>
    <col min="14330" max="14330" width="11.44140625" customWidth="1"/>
    <col min="14331" max="14331" width="12.88671875" customWidth="1"/>
    <col min="14332" max="14332" width="15.44140625" customWidth="1"/>
    <col min="14333" max="14333" width="19.44140625" customWidth="1"/>
    <col min="14334" max="14334" width="13.88671875" customWidth="1"/>
    <col min="14582" max="14582" width="3.44140625" customWidth="1"/>
    <col min="14583" max="14583" width="7" customWidth="1"/>
    <col min="14584" max="14584" width="9.88671875" customWidth="1"/>
    <col min="14585" max="14585" width="64.109375" customWidth="1"/>
    <col min="14586" max="14586" width="11.44140625" customWidth="1"/>
    <col min="14587" max="14587" width="12.88671875" customWidth="1"/>
    <col min="14588" max="14588" width="15.44140625" customWidth="1"/>
    <col min="14589" max="14589" width="19.44140625" customWidth="1"/>
    <col min="14590" max="14590" width="13.88671875" customWidth="1"/>
    <col min="14838" max="14838" width="3.44140625" customWidth="1"/>
    <col min="14839" max="14839" width="7" customWidth="1"/>
    <col min="14840" max="14840" width="9.88671875" customWidth="1"/>
    <col min="14841" max="14841" width="64.109375" customWidth="1"/>
    <col min="14842" max="14842" width="11.44140625" customWidth="1"/>
    <col min="14843" max="14843" width="12.88671875" customWidth="1"/>
    <col min="14844" max="14844" width="15.44140625" customWidth="1"/>
    <col min="14845" max="14845" width="19.44140625" customWidth="1"/>
    <col min="14846" max="14846" width="13.88671875" customWidth="1"/>
    <col min="15094" max="15094" width="3.44140625" customWidth="1"/>
    <col min="15095" max="15095" width="7" customWidth="1"/>
    <col min="15096" max="15096" width="9.88671875" customWidth="1"/>
    <col min="15097" max="15097" width="64.109375" customWidth="1"/>
    <col min="15098" max="15098" width="11.44140625" customWidth="1"/>
    <col min="15099" max="15099" width="12.88671875" customWidth="1"/>
    <col min="15100" max="15100" width="15.44140625" customWidth="1"/>
    <col min="15101" max="15101" width="19.44140625" customWidth="1"/>
    <col min="15102" max="15102" width="13.88671875" customWidth="1"/>
    <col min="15350" max="15350" width="3.44140625" customWidth="1"/>
    <col min="15351" max="15351" width="7" customWidth="1"/>
    <col min="15352" max="15352" width="9.88671875" customWidth="1"/>
    <col min="15353" max="15353" width="64.109375" customWidth="1"/>
    <col min="15354" max="15354" width="11.44140625" customWidth="1"/>
    <col min="15355" max="15355" width="12.88671875" customWidth="1"/>
    <col min="15356" max="15356" width="15.44140625" customWidth="1"/>
    <col min="15357" max="15357" width="19.44140625" customWidth="1"/>
    <col min="15358" max="15358" width="13.88671875" customWidth="1"/>
    <col min="15606" max="15606" width="3.44140625" customWidth="1"/>
    <col min="15607" max="15607" width="7" customWidth="1"/>
    <col min="15608" max="15608" width="9.88671875" customWidth="1"/>
    <col min="15609" max="15609" width="64.109375" customWidth="1"/>
    <col min="15610" max="15610" width="11.44140625" customWidth="1"/>
    <col min="15611" max="15611" width="12.88671875" customWidth="1"/>
    <col min="15612" max="15612" width="15.44140625" customWidth="1"/>
    <col min="15613" max="15613" width="19.44140625" customWidth="1"/>
    <col min="15614" max="15614" width="13.88671875" customWidth="1"/>
    <col min="15862" max="15862" width="3.44140625" customWidth="1"/>
    <col min="15863" max="15863" width="7" customWidth="1"/>
    <col min="15864" max="15864" width="9.88671875" customWidth="1"/>
    <col min="15865" max="15865" width="64.109375" customWidth="1"/>
    <col min="15866" max="15866" width="11.44140625" customWidth="1"/>
    <col min="15867" max="15867" width="12.88671875" customWidth="1"/>
    <col min="15868" max="15868" width="15.44140625" customWidth="1"/>
    <col min="15869" max="15869" width="19.44140625" customWidth="1"/>
    <col min="15870" max="15870" width="13.88671875" customWidth="1"/>
    <col min="16118" max="16118" width="3.44140625" customWidth="1"/>
    <col min="16119" max="16119" width="7" customWidth="1"/>
    <col min="16120" max="16120" width="9.88671875" customWidth="1"/>
    <col min="16121" max="16121" width="64.109375" customWidth="1"/>
    <col min="16122" max="16122" width="11.44140625" customWidth="1"/>
    <col min="16123" max="16123" width="12.88671875" customWidth="1"/>
    <col min="16124" max="16124" width="15.44140625" customWidth="1"/>
    <col min="16125" max="16125" width="19.44140625" customWidth="1"/>
    <col min="16126" max="16126" width="13.88671875" customWidth="1"/>
  </cols>
  <sheetData>
    <row r="1" spans="1:33" ht="84.75" customHeight="1" thickBot="1" x14ac:dyDescent="0.45">
      <c r="B1" s="1822" t="s">
        <v>826</v>
      </c>
      <c r="C1" s="1823"/>
      <c r="D1" s="1823"/>
      <c r="E1" s="1823"/>
      <c r="F1" s="1823"/>
      <c r="G1" s="1823"/>
      <c r="H1" s="1824"/>
    </row>
    <row r="2" spans="1:33" ht="24.9" customHeight="1" thickBot="1" x14ac:dyDescent="0.45">
      <c r="B2" s="2003" t="s">
        <v>0</v>
      </c>
      <c r="C2" s="2004"/>
      <c r="D2" s="2004"/>
      <c r="E2" s="2004"/>
      <c r="F2" s="2004"/>
      <c r="G2" s="2004"/>
      <c r="H2" s="2005"/>
    </row>
    <row r="3" spans="1:33" s="6" customFormat="1" ht="37.5" customHeight="1" thickBot="1" x14ac:dyDescent="0.5">
      <c r="A3" s="876"/>
      <c r="B3" s="1825" t="s">
        <v>626</v>
      </c>
      <c r="C3" s="1826"/>
      <c r="D3" s="1826"/>
      <c r="E3" s="1826"/>
      <c r="F3" s="1826"/>
      <c r="G3" s="1826"/>
      <c r="H3" s="1899"/>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row>
    <row r="4" spans="1:33" ht="24" customHeight="1" thickBot="1" x14ac:dyDescent="0.45">
      <c r="B4" s="178"/>
      <c r="C4" s="179"/>
      <c r="D4" s="1831" t="s">
        <v>1</v>
      </c>
      <c r="E4" s="1831"/>
      <c r="F4" s="1831"/>
      <c r="G4" s="1831"/>
      <c r="H4" s="1832"/>
    </row>
    <row r="5" spans="1:33" ht="60" customHeight="1" x14ac:dyDescent="0.4">
      <c r="A5" s="180"/>
      <c r="B5" s="12"/>
      <c r="C5" s="145" t="s">
        <v>2</v>
      </c>
      <c r="D5" s="1833" t="s">
        <v>3</v>
      </c>
      <c r="E5" s="1834"/>
      <c r="F5" s="1834"/>
      <c r="G5" s="1834"/>
      <c r="H5" s="1835"/>
    </row>
    <row r="6" spans="1:33" ht="134.25" customHeight="1" x14ac:dyDescent="0.4">
      <c r="A6" s="180"/>
      <c r="B6" s="13"/>
      <c r="C6" s="181" t="s">
        <v>4</v>
      </c>
      <c r="D6" s="1818" t="s">
        <v>5</v>
      </c>
      <c r="E6" s="1818"/>
      <c r="F6" s="1818"/>
      <c r="G6" s="1818"/>
      <c r="H6" s="1819"/>
    </row>
    <row r="7" spans="1:33" ht="81" customHeight="1" x14ac:dyDescent="0.4">
      <c r="A7" s="180"/>
      <c r="B7" s="29"/>
      <c r="C7" s="181" t="s">
        <v>6</v>
      </c>
      <c r="D7" s="1818" t="s">
        <v>7</v>
      </c>
      <c r="E7" s="1818"/>
      <c r="F7" s="1818"/>
      <c r="G7" s="1818"/>
      <c r="H7" s="1819"/>
    </row>
    <row r="8" spans="1:33" ht="79.5" customHeight="1" x14ac:dyDescent="0.4">
      <c r="A8" s="180"/>
      <c r="B8" s="29"/>
      <c r="C8" s="181" t="s">
        <v>8</v>
      </c>
      <c r="D8" s="1818" t="s">
        <v>70</v>
      </c>
      <c r="E8" s="1818"/>
      <c r="F8" s="1818"/>
      <c r="G8" s="1818"/>
      <c r="H8" s="1819"/>
    </row>
    <row r="9" spans="1:33" ht="157.5" customHeight="1" x14ac:dyDescent="0.4">
      <c r="A9" s="180"/>
      <c r="B9" s="29"/>
      <c r="C9" s="181" t="s">
        <v>9</v>
      </c>
      <c r="D9" s="1818" t="s">
        <v>56</v>
      </c>
      <c r="E9" s="1818"/>
      <c r="F9" s="1818"/>
      <c r="G9" s="1818"/>
      <c r="H9" s="1819"/>
    </row>
    <row r="10" spans="1:33" ht="88.5" customHeight="1" x14ac:dyDescent="0.4">
      <c r="A10" s="180"/>
      <c r="B10" s="29"/>
      <c r="C10" s="181" t="s">
        <v>10</v>
      </c>
      <c r="D10" s="1818" t="s">
        <v>57</v>
      </c>
      <c r="E10" s="1818"/>
      <c r="F10" s="1818"/>
      <c r="G10" s="1818"/>
      <c r="H10" s="1819"/>
    </row>
    <row r="11" spans="1:33" ht="45" customHeight="1" x14ac:dyDescent="0.4">
      <c r="A11" s="180"/>
      <c r="B11" s="29"/>
      <c r="C11" s="181" t="s">
        <v>11</v>
      </c>
      <c r="D11" s="1818" t="s">
        <v>12</v>
      </c>
      <c r="E11" s="1818"/>
      <c r="F11" s="1818"/>
      <c r="G11" s="1818"/>
      <c r="H11" s="1819"/>
    </row>
    <row r="12" spans="1:33" ht="159" customHeight="1" x14ac:dyDescent="0.4">
      <c r="A12" s="180"/>
      <c r="B12" s="29"/>
      <c r="C12" s="181" t="s">
        <v>13</v>
      </c>
      <c r="D12" s="1818" t="s">
        <v>78</v>
      </c>
      <c r="E12" s="1818"/>
      <c r="F12" s="1818"/>
      <c r="G12" s="1818"/>
      <c r="H12" s="1819"/>
    </row>
    <row r="13" spans="1:33" ht="88.5" customHeight="1" x14ac:dyDescent="0.4">
      <c r="A13" s="180"/>
      <c r="B13" s="29"/>
      <c r="C13" s="182" t="s">
        <v>14</v>
      </c>
      <c r="D13" s="1818" t="s">
        <v>15</v>
      </c>
      <c r="E13" s="1818"/>
      <c r="F13" s="1818"/>
      <c r="G13" s="1818"/>
      <c r="H13" s="1819"/>
    </row>
    <row r="14" spans="1:33" ht="143.25" customHeight="1" x14ac:dyDescent="0.4">
      <c r="A14" s="180"/>
      <c r="B14" s="29"/>
      <c r="C14" s="181" t="s">
        <v>16</v>
      </c>
      <c r="D14" s="1818" t="s">
        <v>380</v>
      </c>
      <c r="E14" s="1818"/>
      <c r="F14" s="1818"/>
      <c r="G14" s="1818"/>
      <c r="H14" s="1819"/>
    </row>
    <row r="15" spans="1:33"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row>
    <row r="16" spans="1:33" ht="154.5" customHeight="1" x14ac:dyDescent="0.4">
      <c r="A16" s="180"/>
      <c r="B16" s="29"/>
      <c r="C16" s="181" t="s">
        <v>19</v>
      </c>
      <c r="D16" s="1818" t="s">
        <v>20</v>
      </c>
      <c r="E16" s="1818"/>
      <c r="F16" s="1818"/>
      <c r="G16" s="1818"/>
      <c r="H16" s="1819"/>
    </row>
    <row r="17" spans="1:33" ht="106.5" customHeight="1" x14ac:dyDescent="0.4">
      <c r="A17" s="180"/>
      <c r="B17" s="29"/>
      <c r="C17" s="181" t="s">
        <v>21</v>
      </c>
      <c r="D17" s="1818" t="s">
        <v>22</v>
      </c>
      <c r="E17" s="1818"/>
      <c r="F17" s="1818"/>
      <c r="G17" s="1818"/>
      <c r="H17" s="1819"/>
    </row>
    <row r="18" spans="1:33" ht="86.25" customHeight="1" x14ac:dyDescent="0.4">
      <c r="A18" s="180"/>
      <c r="B18" s="29"/>
      <c r="C18" s="181" t="s">
        <v>23</v>
      </c>
      <c r="D18" s="1818" t="s">
        <v>81</v>
      </c>
      <c r="E18" s="1818"/>
      <c r="F18" s="1818"/>
      <c r="G18" s="1818"/>
      <c r="H18" s="1819"/>
    </row>
    <row r="19" spans="1:33" ht="70.5" customHeight="1" thickBot="1" x14ac:dyDescent="0.45">
      <c r="A19" s="180"/>
      <c r="B19" s="14"/>
      <c r="C19" s="183" t="s">
        <v>24</v>
      </c>
      <c r="D19" s="1804" t="s">
        <v>71</v>
      </c>
      <c r="E19" s="1804"/>
      <c r="F19" s="1804"/>
      <c r="G19" s="1804"/>
      <c r="H19" s="1805"/>
    </row>
    <row r="20" spans="1:33" ht="17.399999999999999" thickBot="1" x14ac:dyDescent="0.45">
      <c r="B20" s="15"/>
      <c r="C20" s="15"/>
      <c r="D20" s="15"/>
      <c r="E20" s="15"/>
      <c r="F20" s="91"/>
      <c r="G20" s="15"/>
      <c r="H20" s="15"/>
    </row>
    <row r="21" spans="1:33" ht="57.6" x14ac:dyDescent="0.4">
      <c r="B21" s="12" t="s">
        <v>25</v>
      </c>
      <c r="C21" s="16" t="s">
        <v>220</v>
      </c>
      <c r="D21" s="16" t="s">
        <v>26</v>
      </c>
      <c r="E21" s="16" t="s">
        <v>27</v>
      </c>
      <c r="F21" s="92" t="s">
        <v>28</v>
      </c>
      <c r="G21" s="184" t="s">
        <v>29</v>
      </c>
      <c r="H21" s="17" t="s">
        <v>30</v>
      </c>
    </row>
    <row r="22" spans="1:33" ht="19.8" thickBot="1" x14ac:dyDescent="0.45">
      <c r="B22" s="185">
        <v>1</v>
      </c>
      <c r="C22" s="186">
        <v>2</v>
      </c>
      <c r="D22" s="186">
        <v>3</v>
      </c>
      <c r="E22" s="186">
        <v>4</v>
      </c>
      <c r="F22" s="186">
        <v>5</v>
      </c>
      <c r="G22" s="187">
        <v>6</v>
      </c>
      <c r="H22" s="188">
        <v>7</v>
      </c>
    </row>
    <row r="23" spans="1:33" ht="24.9" customHeight="1" thickBot="1" x14ac:dyDescent="0.5">
      <c r="B23" s="424"/>
      <c r="C23" s="425"/>
      <c r="D23" s="430" t="s">
        <v>31</v>
      </c>
      <c r="E23" s="504"/>
      <c r="F23" s="504"/>
      <c r="G23" s="505"/>
      <c r="H23" s="544"/>
    </row>
    <row r="24" spans="1:33" ht="27.75" customHeight="1" x14ac:dyDescent="0.45">
      <c r="B24" s="138">
        <v>1</v>
      </c>
      <c r="C24" s="194" t="s">
        <v>61</v>
      </c>
      <c r="D24" s="506" t="s">
        <v>32</v>
      </c>
      <c r="E24" s="122" t="s">
        <v>33</v>
      </c>
      <c r="F24" s="115">
        <v>1</v>
      </c>
      <c r="G24" s="197">
        <v>0</v>
      </c>
      <c r="H24" s="18">
        <f t="shared" ref="H24:H29" si="0">F24*G24</f>
        <v>0</v>
      </c>
    </row>
    <row r="25" spans="1:33" ht="40.5" customHeight="1" x14ac:dyDescent="0.45">
      <c r="B25" s="27">
        <v>2</v>
      </c>
      <c r="C25" s="392" t="s">
        <v>51</v>
      </c>
      <c r="D25" s="418" t="s">
        <v>34</v>
      </c>
      <c r="E25" s="28" t="s">
        <v>33</v>
      </c>
      <c r="F25" s="94">
        <v>1</v>
      </c>
      <c r="G25" s="222">
        <v>0</v>
      </c>
      <c r="H25" s="20">
        <f t="shared" si="0"/>
        <v>0</v>
      </c>
    </row>
    <row r="26" spans="1:33" ht="30" customHeight="1" x14ac:dyDescent="0.45">
      <c r="B26" s="27">
        <v>3</v>
      </c>
      <c r="C26" s="156" t="s">
        <v>62</v>
      </c>
      <c r="D26" s="418" t="s">
        <v>35</v>
      </c>
      <c r="E26" s="28" t="s">
        <v>33</v>
      </c>
      <c r="F26" s="94">
        <v>1</v>
      </c>
      <c r="G26" s="222">
        <v>0</v>
      </c>
      <c r="H26" s="20">
        <f t="shared" si="0"/>
        <v>0</v>
      </c>
    </row>
    <row r="27" spans="1:33" ht="42" customHeight="1" x14ac:dyDescent="0.45">
      <c r="B27" s="27">
        <v>4</v>
      </c>
      <c r="C27" s="156" t="s">
        <v>63</v>
      </c>
      <c r="D27" s="418" t="s">
        <v>53</v>
      </c>
      <c r="E27" s="28" t="s">
        <v>33</v>
      </c>
      <c r="F27" s="94">
        <v>1</v>
      </c>
      <c r="G27" s="222">
        <v>0</v>
      </c>
      <c r="H27" s="20">
        <f t="shared" si="0"/>
        <v>0</v>
      </c>
    </row>
    <row r="28" spans="1:33" ht="63.75" customHeight="1" x14ac:dyDescent="0.45">
      <c r="B28" s="27">
        <v>5</v>
      </c>
      <c r="C28" s="156" t="s">
        <v>64</v>
      </c>
      <c r="D28" s="418" t="s">
        <v>55</v>
      </c>
      <c r="E28" s="28" t="s">
        <v>33</v>
      </c>
      <c r="F28" s="94">
        <v>1</v>
      </c>
      <c r="G28" s="222">
        <v>0</v>
      </c>
      <c r="H28" s="20">
        <f t="shared" si="0"/>
        <v>0</v>
      </c>
    </row>
    <row r="29" spans="1:33" ht="64.5" customHeight="1" thickBot="1" x14ac:dyDescent="0.5">
      <c r="B29" s="45">
        <v>6</v>
      </c>
      <c r="C29" s="183">
        <v>14</v>
      </c>
      <c r="D29" s="507" t="s">
        <v>288</v>
      </c>
      <c r="E29" s="47" t="s">
        <v>33</v>
      </c>
      <c r="F29" s="95">
        <v>1</v>
      </c>
      <c r="G29" s="898">
        <v>0</v>
      </c>
      <c r="H29" s="48">
        <f t="shared" si="0"/>
        <v>0</v>
      </c>
    </row>
    <row r="30" spans="1:33" ht="24.9" customHeight="1" thickBot="1" x14ac:dyDescent="0.45">
      <c r="B30" s="49"/>
      <c r="C30" s="201"/>
      <c r="D30" s="201"/>
      <c r="E30" s="2021" t="s">
        <v>382</v>
      </c>
      <c r="F30" s="2021"/>
      <c r="G30" s="2022"/>
      <c r="H30" s="50">
        <f>SUM(H24:H29)</f>
        <v>0</v>
      </c>
    </row>
    <row r="31" spans="1:33" ht="24.9" customHeight="1" thickBot="1" x14ac:dyDescent="0.45">
      <c r="B31" s="887"/>
      <c r="C31" s="888"/>
      <c r="D31" s="889" t="s">
        <v>627</v>
      </c>
      <c r="E31" s="775"/>
      <c r="F31" s="775"/>
      <c r="G31" s="775"/>
      <c r="H31" s="890"/>
    </row>
    <row r="32" spans="1:33" s="3" customFormat="1" ht="24.9" customHeight="1" thickBot="1" x14ac:dyDescent="0.5">
      <c r="A32" s="2"/>
      <c r="B32" s="424"/>
      <c r="C32" s="425"/>
      <c r="D32" s="426" t="s">
        <v>36</v>
      </c>
      <c r="E32" s="192"/>
      <c r="F32" s="192"/>
      <c r="G32" s="517"/>
      <c r="H32" s="545"/>
      <c r="I32" s="2"/>
      <c r="J32" s="2"/>
      <c r="K32" s="2"/>
      <c r="L32" s="2"/>
      <c r="M32" s="2"/>
      <c r="N32" s="2"/>
      <c r="O32" s="2"/>
      <c r="P32" s="2"/>
      <c r="Q32" s="2"/>
      <c r="R32" s="2"/>
      <c r="S32" s="2"/>
      <c r="T32" s="2"/>
      <c r="U32" s="2"/>
      <c r="V32" s="2"/>
      <c r="W32" s="2"/>
      <c r="X32" s="2"/>
      <c r="Y32" s="2"/>
      <c r="Z32" s="2"/>
      <c r="AA32" s="2"/>
      <c r="AB32" s="2"/>
      <c r="AC32" s="2"/>
      <c r="AD32" s="2"/>
      <c r="AE32" s="2"/>
      <c r="AF32" s="2"/>
      <c r="AG32" s="2"/>
    </row>
    <row r="33" spans="1:33" s="3" customFormat="1" ht="27.75" customHeight="1" x14ac:dyDescent="0.45">
      <c r="A33" s="2"/>
      <c r="B33" s="138">
        <v>7</v>
      </c>
      <c r="C33" s="194" t="s">
        <v>65</v>
      </c>
      <c r="D33" s="202" t="s">
        <v>488</v>
      </c>
      <c r="E33" s="122" t="s">
        <v>37</v>
      </c>
      <c r="F33" s="428">
        <v>0.44</v>
      </c>
      <c r="G33" s="197">
        <v>0</v>
      </c>
      <c r="H33" s="18">
        <f>F33*G33</f>
        <v>0</v>
      </c>
      <c r="I33" s="2"/>
      <c r="J33" s="2"/>
      <c r="K33" s="2"/>
      <c r="L33" s="2"/>
      <c r="M33" s="2"/>
      <c r="N33" s="2"/>
      <c r="O33" s="2"/>
      <c r="P33" s="2"/>
      <c r="Q33" s="2"/>
      <c r="R33" s="2"/>
      <c r="S33" s="2"/>
      <c r="T33" s="2"/>
      <c r="U33" s="2"/>
      <c r="V33" s="2"/>
      <c r="W33" s="2"/>
      <c r="X33" s="2"/>
      <c r="Y33" s="2"/>
      <c r="Z33" s="2"/>
      <c r="AA33" s="2"/>
      <c r="AB33" s="2"/>
      <c r="AC33" s="2"/>
      <c r="AD33" s="2"/>
      <c r="AE33" s="2"/>
      <c r="AF33" s="2"/>
      <c r="AG33" s="2"/>
    </row>
    <row r="34" spans="1:33" s="2" customFormat="1" ht="62.25" customHeight="1" x14ac:dyDescent="0.45">
      <c r="B34" s="27">
        <f>B33+1</f>
        <v>8</v>
      </c>
      <c r="C34" s="156" t="s">
        <v>87</v>
      </c>
      <c r="D34" s="4" t="s">
        <v>628</v>
      </c>
      <c r="E34" s="28" t="s">
        <v>39</v>
      </c>
      <c r="F34" s="158">
        <v>1980</v>
      </c>
      <c r="G34" s="157">
        <v>0</v>
      </c>
      <c r="H34" s="20">
        <f>F34*G34</f>
        <v>0</v>
      </c>
    </row>
    <row r="35" spans="1:33" s="3" customFormat="1" ht="38.25" customHeight="1" thickBot="1" x14ac:dyDescent="0.5">
      <c r="A35" s="2"/>
      <c r="B35" s="45">
        <f>B34+1</f>
        <v>9</v>
      </c>
      <c r="C35" s="548" t="s">
        <v>88</v>
      </c>
      <c r="D35" s="403" t="s">
        <v>629</v>
      </c>
      <c r="E35" s="47" t="s">
        <v>38</v>
      </c>
      <c r="F35" s="206">
        <v>9</v>
      </c>
      <c r="G35" s="200">
        <v>0</v>
      </c>
      <c r="H35" s="48">
        <f>F35*G35</f>
        <v>0</v>
      </c>
      <c r="I35" s="2"/>
      <c r="J35" s="2"/>
      <c r="K35" s="2"/>
      <c r="L35" s="2"/>
      <c r="M35" s="2"/>
      <c r="N35" s="2"/>
      <c r="O35" s="2"/>
      <c r="P35" s="2"/>
      <c r="Q35" s="2"/>
      <c r="R35" s="2"/>
      <c r="S35" s="2"/>
      <c r="T35" s="2"/>
      <c r="U35" s="2"/>
      <c r="V35" s="2"/>
      <c r="W35" s="2"/>
      <c r="X35" s="2"/>
      <c r="Y35" s="2"/>
      <c r="Z35" s="2"/>
      <c r="AA35" s="2"/>
      <c r="AB35" s="2"/>
      <c r="AC35" s="2"/>
      <c r="AD35" s="2"/>
      <c r="AE35" s="2"/>
      <c r="AF35" s="2"/>
      <c r="AG35" s="2"/>
    </row>
    <row r="36" spans="1:33" s="3" customFormat="1" ht="24.9" customHeight="1" thickBot="1" x14ac:dyDescent="0.35">
      <c r="A36" s="2"/>
      <c r="B36" s="2023" t="s">
        <v>385</v>
      </c>
      <c r="C36" s="2021"/>
      <c r="D36" s="2021"/>
      <c r="E36" s="2021"/>
      <c r="F36" s="2021"/>
      <c r="G36" s="2022"/>
      <c r="H36" s="50">
        <f>SUM(H33:H35)</f>
        <v>0</v>
      </c>
      <c r="I36" s="2"/>
      <c r="J36" s="2"/>
      <c r="K36" s="2"/>
      <c r="L36" s="2"/>
      <c r="M36" s="2"/>
      <c r="N36" s="2"/>
      <c r="O36" s="2"/>
      <c r="P36" s="2"/>
      <c r="Q36" s="2"/>
      <c r="R36" s="2"/>
      <c r="S36" s="2"/>
      <c r="T36" s="2"/>
      <c r="U36" s="2"/>
      <c r="V36" s="2"/>
      <c r="W36" s="2"/>
      <c r="X36" s="2"/>
      <c r="Y36" s="2"/>
      <c r="Z36" s="2"/>
      <c r="AA36" s="2"/>
      <c r="AB36" s="2"/>
      <c r="AC36" s="2"/>
      <c r="AD36" s="2"/>
      <c r="AE36" s="2"/>
      <c r="AF36" s="2"/>
      <c r="AG36" s="2"/>
    </row>
    <row r="37" spans="1:33" s="3" customFormat="1" ht="24.9" customHeight="1" thickBot="1" x14ac:dyDescent="0.5">
      <c r="A37" s="2"/>
      <c r="B37" s="424"/>
      <c r="C37" s="425"/>
      <c r="D37" s="426" t="s">
        <v>89</v>
      </c>
      <c r="E37" s="891"/>
      <c r="F37" s="192"/>
      <c r="G37" s="517"/>
      <c r="H37" s="545"/>
      <c r="I37" s="2"/>
      <c r="J37" s="2"/>
      <c r="K37" s="2"/>
      <c r="L37" s="2"/>
      <c r="M37" s="2"/>
      <c r="N37" s="2"/>
      <c r="O37" s="2"/>
      <c r="P37" s="2"/>
      <c r="Q37" s="2"/>
      <c r="R37" s="2"/>
      <c r="S37" s="2"/>
      <c r="T37" s="2"/>
      <c r="U37" s="2"/>
      <c r="V37" s="2"/>
      <c r="W37" s="2"/>
      <c r="X37" s="2"/>
      <c r="Y37" s="2"/>
      <c r="Z37" s="2"/>
      <c r="AA37" s="2"/>
      <c r="AB37" s="2"/>
      <c r="AC37" s="2"/>
      <c r="AD37" s="2"/>
      <c r="AE37" s="2"/>
      <c r="AF37" s="2"/>
      <c r="AG37" s="2"/>
    </row>
    <row r="38" spans="1:33" s="3" customFormat="1" ht="32.4" customHeight="1" x14ac:dyDescent="0.45">
      <c r="A38" s="2"/>
      <c r="B38" s="138">
        <v>10</v>
      </c>
      <c r="C38" s="194" t="s">
        <v>355</v>
      </c>
      <c r="D38" s="397" t="s">
        <v>630</v>
      </c>
      <c r="E38" s="398" t="s">
        <v>40</v>
      </c>
      <c r="F38" s="428">
        <v>415.8</v>
      </c>
      <c r="G38" s="197">
        <v>0</v>
      </c>
      <c r="H38" s="18">
        <f>F38*G38</f>
        <v>0</v>
      </c>
      <c r="I38" s="2"/>
      <c r="J38" s="2"/>
      <c r="K38" s="2"/>
      <c r="L38" s="2"/>
      <c r="M38" s="2"/>
      <c r="N38" s="2"/>
      <c r="O38" s="2"/>
      <c r="P38" s="2"/>
      <c r="Q38" s="2"/>
      <c r="R38" s="2"/>
      <c r="S38" s="2"/>
      <c r="T38" s="2"/>
      <c r="U38" s="2"/>
      <c r="V38" s="2"/>
      <c r="W38" s="2"/>
      <c r="X38" s="2"/>
      <c r="Y38" s="2"/>
      <c r="Z38" s="2"/>
      <c r="AA38" s="2"/>
      <c r="AB38" s="2"/>
      <c r="AC38" s="2"/>
      <c r="AD38" s="2"/>
      <c r="AE38" s="2"/>
      <c r="AF38" s="2"/>
      <c r="AG38" s="2"/>
    </row>
    <row r="39" spans="1:33" s="8" customFormat="1" ht="77.400000000000006" customHeight="1" x14ac:dyDescent="0.45">
      <c r="A39" s="7"/>
      <c r="B39" s="27">
        <f>B38+1</f>
        <v>11</v>
      </c>
      <c r="C39" s="156" t="s">
        <v>66</v>
      </c>
      <c r="D39" s="399" t="s">
        <v>104</v>
      </c>
      <c r="E39" s="400" t="s">
        <v>40</v>
      </c>
      <c r="F39" s="158">
        <v>822.4</v>
      </c>
      <c r="G39" s="157">
        <v>0</v>
      </c>
      <c r="H39" s="20">
        <f>F39*G39</f>
        <v>0</v>
      </c>
      <c r="I39" s="7"/>
      <c r="J39" s="7"/>
      <c r="K39" s="7"/>
      <c r="L39" s="7"/>
      <c r="M39" s="7"/>
      <c r="N39" s="7"/>
      <c r="O39" s="7"/>
      <c r="P39" s="7"/>
      <c r="Q39" s="7"/>
      <c r="R39" s="7"/>
      <c r="S39" s="7"/>
      <c r="T39" s="7"/>
      <c r="U39" s="7"/>
      <c r="V39" s="7"/>
      <c r="W39" s="7"/>
      <c r="X39" s="7"/>
      <c r="Y39" s="7"/>
      <c r="Z39" s="7"/>
      <c r="AA39" s="7"/>
      <c r="AB39" s="7"/>
      <c r="AC39" s="7"/>
      <c r="AD39" s="7"/>
      <c r="AE39" s="7"/>
      <c r="AF39" s="7"/>
      <c r="AG39" s="7"/>
    </row>
    <row r="40" spans="1:33" s="8" customFormat="1" ht="21.75" customHeight="1" x14ac:dyDescent="0.45">
      <c r="A40" s="7"/>
      <c r="B40" s="27">
        <f>B39+1</f>
        <v>12</v>
      </c>
      <c r="C40" s="156" t="s">
        <v>163</v>
      </c>
      <c r="D40" s="399" t="s">
        <v>164</v>
      </c>
      <c r="E40" s="400" t="s">
        <v>39</v>
      </c>
      <c r="F40" s="158">
        <v>2741.33</v>
      </c>
      <c r="G40" s="157">
        <v>0</v>
      </c>
      <c r="H40" s="20">
        <f>F40*G40</f>
        <v>0</v>
      </c>
      <c r="I40" s="7"/>
      <c r="J40" s="7"/>
      <c r="K40" s="7"/>
      <c r="L40" s="7"/>
      <c r="M40" s="7"/>
      <c r="N40" s="7"/>
      <c r="O40" s="7"/>
      <c r="P40" s="7"/>
      <c r="Q40" s="7"/>
      <c r="R40" s="7"/>
      <c r="S40" s="7"/>
      <c r="T40" s="7"/>
      <c r="U40" s="7"/>
      <c r="V40" s="7"/>
      <c r="W40" s="7"/>
      <c r="X40" s="7"/>
      <c r="Y40" s="7"/>
      <c r="Z40" s="7"/>
      <c r="AA40" s="7"/>
      <c r="AB40" s="7"/>
      <c r="AC40" s="7"/>
      <c r="AD40" s="7"/>
      <c r="AE40" s="7"/>
      <c r="AF40" s="7"/>
      <c r="AG40" s="7"/>
    </row>
    <row r="41" spans="1:33" s="3" customFormat="1" ht="38.25" customHeight="1" x14ac:dyDescent="0.45">
      <c r="A41" s="2"/>
      <c r="B41" s="27">
        <f>B40+1</f>
        <v>13</v>
      </c>
      <c r="C41" s="156" t="s">
        <v>120</v>
      </c>
      <c r="D41" s="399" t="s">
        <v>464</v>
      </c>
      <c r="E41" s="400" t="s">
        <v>40</v>
      </c>
      <c r="F41" s="158">
        <v>9.16</v>
      </c>
      <c r="G41" s="157">
        <v>0</v>
      </c>
      <c r="H41" s="20">
        <f>F41*G41</f>
        <v>0</v>
      </c>
      <c r="I41" s="2"/>
      <c r="J41" s="2"/>
      <c r="K41" s="2"/>
      <c r="L41" s="2"/>
      <c r="M41" s="2"/>
      <c r="N41" s="2"/>
      <c r="O41" s="2"/>
      <c r="P41" s="2"/>
      <c r="Q41" s="2"/>
      <c r="R41" s="2"/>
      <c r="S41" s="2"/>
      <c r="T41" s="2"/>
      <c r="U41" s="2"/>
      <c r="V41" s="2"/>
      <c r="W41" s="2"/>
      <c r="X41" s="2"/>
      <c r="Y41" s="2"/>
      <c r="Z41" s="2"/>
      <c r="AA41" s="2"/>
      <c r="AB41" s="2"/>
      <c r="AC41" s="2"/>
      <c r="AD41" s="2"/>
      <c r="AE41" s="2"/>
      <c r="AF41" s="2"/>
      <c r="AG41" s="2"/>
    </row>
    <row r="42" spans="1:33" s="3" customFormat="1" ht="19.8" thickBot="1" x14ac:dyDescent="0.5">
      <c r="A42" s="2"/>
      <c r="B42" s="45">
        <f>B41+1</f>
        <v>14</v>
      </c>
      <c r="C42" s="205" t="s">
        <v>67</v>
      </c>
      <c r="D42" s="403" t="s">
        <v>449</v>
      </c>
      <c r="E42" s="404" t="s">
        <v>39</v>
      </c>
      <c r="F42" s="206">
        <v>2521.17</v>
      </c>
      <c r="G42" s="200">
        <v>0</v>
      </c>
      <c r="H42" s="48">
        <f>F42*G42</f>
        <v>0</v>
      </c>
      <c r="I42" s="2"/>
      <c r="J42" s="2"/>
      <c r="K42" s="2"/>
      <c r="L42" s="2"/>
      <c r="M42" s="2"/>
      <c r="N42" s="2"/>
      <c r="O42" s="2"/>
      <c r="P42" s="2"/>
      <c r="Q42" s="2"/>
      <c r="R42" s="2"/>
      <c r="S42" s="2"/>
      <c r="T42" s="2"/>
      <c r="U42" s="2"/>
      <c r="V42" s="2"/>
      <c r="W42" s="2"/>
      <c r="X42" s="2"/>
      <c r="Y42" s="2"/>
      <c r="Z42" s="2"/>
      <c r="AA42" s="2"/>
      <c r="AB42" s="2"/>
      <c r="AC42" s="2"/>
      <c r="AD42" s="2"/>
      <c r="AE42" s="2"/>
      <c r="AF42" s="2"/>
      <c r="AG42" s="2"/>
    </row>
    <row r="43" spans="1:33" s="3" customFormat="1" ht="24.9" customHeight="1" thickBot="1" x14ac:dyDescent="0.35">
      <c r="A43" s="2"/>
      <c r="B43" s="2023" t="s">
        <v>387</v>
      </c>
      <c r="C43" s="2021"/>
      <c r="D43" s="2021"/>
      <c r="E43" s="2021"/>
      <c r="F43" s="2021"/>
      <c r="G43" s="2022"/>
      <c r="H43" s="50">
        <f>SUM(H38:H42)</f>
        <v>0</v>
      </c>
      <c r="I43" s="2"/>
      <c r="J43" s="2"/>
      <c r="K43" s="2"/>
      <c r="L43" s="2"/>
      <c r="M43" s="2"/>
      <c r="N43" s="2"/>
      <c r="O43" s="2"/>
      <c r="P43" s="2"/>
      <c r="Q43" s="2"/>
      <c r="R43" s="2"/>
      <c r="S43" s="2"/>
      <c r="T43" s="2"/>
      <c r="U43" s="2"/>
      <c r="V43" s="2"/>
      <c r="W43" s="2"/>
      <c r="X43" s="2"/>
      <c r="Y43" s="2"/>
      <c r="Z43" s="2"/>
      <c r="AA43" s="2"/>
      <c r="AB43" s="2"/>
      <c r="AC43" s="2"/>
      <c r="AD43" s="2"/>
      <c r="AE43" s="2"/>
      <c r="AF43" s="2"/>
      <c r="AG43" s="2"/>
    </row>
    <row r="44" spans="1:33" s="3" customFormat="1" ht="24.9" customHeight="1" thickBot="1" x14ac:dyDescent="0.5">
      <c r="A44" s="2"/>
      <c r="B44" s="424"/>
      <c r="C44" s="425"/>
      <c r="D44" s="426" t="s">
        <v>44</v>
      </c>
      <c r="E44" s="192"/>
      <c r="F44" s="192"/>
      <c r="G44" s="517"/>
      <c r="H44" s="545"/>
      <c r="I44" s="2"/>
      <c r="J44" s="2"/>
      <c r="K44" s="2"/>
      <c r="L44" s="2"/>
      <c r="M44" s="2"/>
      <c r="N44" s="2"/>
      <c r="O44" s="2"/>
      <c r="P44" s="2"/>
      <c r="Q44" s="2"/>
      <c r="R44" s="2"/>
      <c r="S44" s="2"/>
      <c r="T44" s="2"/>
      <c r="U44" s="2"/>
      <c r="V44" s="2"/>
      <c r="W44" s="2"/>
      <c r="X44" s="2"/>
      <c r="Y44" s="2"/>
      <c r="Z44" s="2"/>
      <c r="AA44" s="2"/>
      <c r="AB44" s="2"/>
      <c r="AC44" s="2"/>
      <c r="AD44" s="2"/>
      <c r="AE44" s="2"/>
      <c r="AF44" s="2"/>
      <c r="AG44" s="2"/>
    </row>
    <row r="45" spans="1:33" s="3" customFormat="1" ht="63.75" customHeight="1" x14ac:dyDescent="0.45">
      <c r="A45" s="2"/>
      <c r="B45" s="138">
        <v>15</v>
      </c>
      <c r="C45" s="194" t="s">
        <v>68</v>
      </c>
      <c r="D45" s="202" t="s">
        <v>631</v>
      </c>
      <c r="E45" s="122" t="s">
        <v>40</v>
      </c>
      <c r="F45" s="428">
        <v>756.35</v>
      </c>
      <c r="G45" s="197">
        <v>0</v>
      </c>
      <c r="H45" s="18">
        <f t="shared" ref="H45:H51" si="1">(F45*G45)</f>
        <v>0</v>
      </c>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3" customFormat="1" ht="42.75" customHeight="1" x14ac:dyDescent="0.45">
      <c r="A46" s="2"/>
      <c r="B46" s="27">
        <f t="shared" ref="B46:B51" si="2">B45+1</f>
        <v>16</v>
      </c>
      <c r="C46" s="156" t="s">
        <v>147</v>
      </c>
      <c r="D46" s="4" t="s">
        <v>632</v>
      </c>
      <c r="E46" s="28" t="s">
        <v>39</v>
      </c>
      <c r="F46" s="158">
        <v>1980</v>
      </c>
      <c r="G46" s="157">
        <v>0</v>
      </c>
      <c r="H46" s="20">
        <f t="shared" si="1"/>
        <v>0</v>
      </c>
      <c r="I46" s="2"/>
      <c r="J46" s="2"/>
      <c r="K46"/>
      <c r="L46" s="2"/>
      <c r="M46" s="2"/>
      <c r="N46" s="2"/>
      <c r="O46" s="2"/>
      <c r="P46" s="2"/>
      <c r="Q46" s="2"/>
      <c r="R46" s="2"/>
      <c r="S46" s="2"/>
      <c r="T46" s="2"/>
      <c r="U46" s="2"/>
      <c r="V46" s="2"/>
      <c r="W46" s="2"/>
      <c r="X46" s="2"/>
      <c r="Y46" s="2"/>
      <c r="Z46" s="2"/>
      <c r="AA46" s="2"/>
      <c r="AB46" s="2"/>
      <c r="AC46" s="2"/>
      <c r="AD46" s="2"/>
      <c r="AE46" s="2"/>
      <c r="AF46" s="2"/>
      <c r="AG46" s="2"/>
    </row>
    <row r="47" spans="1:33" ht="38.25" customHeight="1" x14ac:dyDescent="0.45">
      <c r="A47" s="210"/>
      <c r="B47" s="27">
        <f t="shared" si="2"/>
        <v>17</v>
      </c>
      <c r="C47" s="81" t="s">
        <v>69</v>
      </c>
      <c r="D47" s="282" t="s">
        <v>76</v>
      </c>
      <c r="E47" s="211" t="s">
        <v>38</v>
      </c>
      <c r="F47" s="342">
        <v>18</v>
      </c>
      <c r="G47" s="157">
        <v>0</v>
      </c>
      <c r="H47" s="20">
        <f t="shared" si="1"/>
        <v>0</v>
      </c>
      <c r="J47"/>
      <c r="K47"/>
      <c r="L47"/>
      <c r="M47"/>
      <c r="N47"/>
      <c r="O47"/>
      <c r="P47"/>
      <c r="Q47"/>
      <c r="R47"/>
      <c r="S47"/>
      <c r="T47"/>
      <c r="U47"/>
      <c r="V47"/>
      <c r="W47"/>
      <c r="X47"/>
      <c r="Y47"/>
      <c r="Z47"/>
      <c r="AA47"/>
      <c r="AB47"/>
      <c r="AC47"/>
      <c r="AD47"/>
      <c r="AE47"/>
      <c r="AF47"/>
      <c r="AG47"/>
    </row>
    <row r="48" spans="1:33" s="3" customFormat="1" ht="38.25" customHeight="1" x14ac:dyDescent="0.45">
      <c r="A48" s="2"/>
      <c r="B48" s="27">
        <f t="shared" si="2"/>
        <v>18</v>
      </c>
      <c r="C48" s="156" t="s">
        <v>82</v>
      </c>
      <c r="D48" s="4" t="s">
        <v>633</v>
      </c>
      <c r="E48" s="28" t="s">
        <v>38</v>
      </c>
      <c r="F48" s="158">
        <v>880</v>
      </c>
      <c r="G48" s="157">
        <v>0</v>
      </c>
      <c r="H48" s="20">
        <f t="shared" si="1"/>
        <v>0</v>
      </c>
      <c r="I48" s="2"/>
      <c r="J48" s="2"/>
      <c r="K48" s="2"/>
      <c r="L48" s="2"/>
      <c r="M48" s="2"/>
      <c r="N48" s="2"/>
      <c r="O48" s="2"/>
      <c r="P48" s="2"/>
      <c r="Q48" s="2"/>
      <c r="R48" s="2"/>
      <c r="S48" s="2"/>
      <c r="T48" s="2"/>
      <c r="U48" s="2"/>
      <c r="V48" s="2"/>
      <c r="W48" s="2"/>
      <c r="X48" s="2"/>
      <c r="Y48" s="2"/>
      <c r="Z48" s="2"/>
      <c r="AA48" s="2"/>
      <c r="AB48" s="2"/>
      <c r="AC48" s="2"/>
      <c r="AD48" s="2"/>
      <c r="AE48" s="2"/>
      <c r="AF48" s="2"/>
      <c r="AG48" s="2"/>
    </row>
    <row r="49" spans="1:33" s="3" customFormat="1" ht="57.6" x14ac:dyDescent="0.45">
      <c r="A49" s="2"/>
      <c r="B49" s="27">
        <f t="shared" si="2"/>
        <v>19</v>
      </c>
      <c r="C49" s="156" t="s">
        <v>82</v>
      </c>
      <c r="D49" s="4" t="s">
        <v>634</v>
      </c>
      <c r="E49" s="28" t="s">
        <v>38</v>
      </c>
      <c r="F49" s="158">
        <v>880</v>
      </c>
      <c r="G49" s="157">
        <v>0</v>
      </c>
      <c r="H49" s="20">
        <f t="shared" si="1"/>
        <v>0</v>
      </c>
      <c r="I49" s="2"/>
      <c r="J49" s="2"/>
      <c r="K49" s="2"/>
      <c r="L49" s="2"/>
      <c r="M49" s="2"/>
      <c r="N49" s="2"/>
      <c r="O49" s="2"/>
      <c r="P49" s="2"/>
      <c r="Q49" s="2"/>
      <c r="R49" s="2"/>
      <c r="S49" s="2"/>
      <c r="T49" s="2"/>
      <c r="U49" s="2"/>
      <c r="V49" s="2"/>
      <c r="W49" s="2"/>
      <c r="X49" s="2"/>
      <c r="Y49" s="2"/>
      <c r="Z49" s="2"/>
      <c r="AA49" s="2"/>
      <c r="AB49" s="2"/>
      <c r="AC49" s="2"/>
      <c r="AD49" s="2"/>
      <c r="AE49" s="2"/>
      <c r="AF49" s="2"/>
      <c r="AG49" s="2"/>
    </row>
    <row r="50" spans="1:33" s="212" customFormat="1" ht="38.4" x14ac:dyDescent="0.45">
      <c r="B50" s="27">
        <f t="shared" si="2"/>
        <v>20</v>
      </c>
      <c r="C50" s="81" t="s">
        <v>174</v>
      </c>
      <c r="D50" s="88" t="s">
        <v>635</v>
      </c>
      <c r="E50" s="211" t="s">
        <v>39</v>
      </c>
      <c r="F50" s="213">
        <v>1980</v>
      </c>
      <c r="G50" s="157">
        <v>0</v>
      </c>
      <c r="H50" s="209">
        <f t="shared" si="1"/>
        <v>0</v>
      </c>
    </row>
    <row r="51" spans="1:33" ht="49.2" customHeight="1" thickBot="1" x14ac:dyDescent="0.5">
      <c r="A51" s="215"/>
      <c r="B51" s="45">
        <f t="shared" si="2"/>
        <v>21</v>
      </c>
      <c r="C51" s="530" t="s">
        <v>79</v>
      </c>
      <c r="D51" s="412" t="s">
        <v>636</v>
      </c>
      <c r="E51" s="573" t="s">
        <v>39</v>
      </c>
      <c r="F51" s="206">
        <v>792</v>
      </c>
      <c r="G51" s="200">
        <v>0</v>
      </c>
      <c r="H51" s="48">
        <f t="shared" si="1"/>
        <v>0</v>
      </c>
      <c r="I51"/>
      <c r="J51"/>
      <c r="K51"/>
      <c r="L51"/>
      <c r="M51"/>
      <c r="N51"/>
      <c r="O51"/>
      <c r="P51"/>
      <c r="Q51"/>
      <c r="R51"/>
      <c r="S51"/>
      <c r="T51"/>
      <c r="U51"/>
      <c r="V51"/>
      <c r="W51"/>
      <c r="X51"/>
      <c r="Y51"/>
      <c r="Z51"/>
      <c r="AA51"/>
      <c r="AB51"/>
      <c r="AC51"/>
      <c r="AD51"/>
      <c r="AE51"/>
      <c r="AF51"/>
      <c r="AG51"/>
    </row>
    <row r="52" spans="1:33" s="3" customFormat="1" ht="24.9" customHeight="1" thickBot="1" x14ac:dyDescent="0.35">
      <c r="A52" s="2"/>
      <c r="B52" s="1947" t="s">
        <v>395</v>
      </c>
      <c r="C52" s="1948"/>
      <c r="D52" s="1948"/>
      <c r="E52" s="1948"/>
      <c r="F52" s="1948"/>
      <c r="G52" s="1948"/>
      <c r="H52" s="50">
        <f>SUM(H45:H51)</f>
        <v>0</v>
      </c>
      <c r="I52" s="2"/>
      <c r="J52" s="2"/>
      <c r="K52" s="2"/>
      <c r="L52" s="2"/>
      <c r="M52" s="2"/>
      <c r="N52" s="2"/>
      <c r="O52" s="2"/>
      <c r="P52" s="2"/>
      <c r="Q52" s="2"/>
      <c r="R52" s="2"/>
      <c r="S52" s="2"/>
      <c r="T52" s="2"/>
      <c r="U52" s="2"/>
      <c r="V52" s="2"/>
      <c r="W52" s="2"/>
      <c r="X52" s="2"/>
      <c r="Y52" s="2"/>
      <c r="Z52" s="2"/>
      <c r="AA52" s="2"/>
      <c r="AB52" s="2"/>
      <c r="AC52" s="2"/>
      <c r="AD52" s="2"/>
      <c r="AE52" s="2"/>
      <c r="AF52" s="2"/>
      <c r="AG52" s="2"/>
    </row>
    <row r="53" spans="1:33" s="2" customFormat="1" ht="24.9" customHeight="1" thickBot="1" x14ac:dyDescent="0.5">
      <c r="B53" s="424"/>
      <c r="C53" s="425"/>
      <c r="D53" s="426" t="s">
        <v>177</v>
      </c>
      <c r="E53" s="192"/>
      <c r="F53" s="192"/>
      <c r="G53" s="517"/>
      <c r="H53" s="545"/>
    </row>
    <row r="54" spans="1:33" s="2" customFormat="1" ht="22.5" customHeight="1" thickBot="1" x14ac:dyDescent="0.5">
      <c r="B54" s="1267"/>
      <c r="C54" s="1607"/>
      <c r="D54" s="426" t="s">
        <v>637</v>
      </c>
      <c r="E54" s="207"/>
      <c r="F54" s="1606"/>
      <c r="G54" s="1605"/>
      <c r="H54" s="1604"/>
    </row>
    <row r="55" spans="1:33" s="2" customFormat="1" ht="96" x14ac:dyDescent="0.45">
      <c r="B55" s="138">
        <v>22</v>
      </c>
      <c r="C55" s="895">
        <v>1</v>
      </c>
      <c r="D55" s="202" t="s">
        <v>638</v>
      </c>
      <c r="E55" s="122" t="s">
        <v>40</v>
      </c>
      <c r="F55" s="428">
        <v>6</v>
      </c>
      <c r="G55" s="197">
        <v>0</v>
      </c>
      <c r="H55" s="18">
        <f t="shared" ref="H55:H66" si="3">(F55*G55)</f>
        <v>0</v>
      </c>
    </row>
    <row r="56" spans="1:33" s="2" customFormat="1" ht="42.75" customHeight="1" x14ac:dyDescent="0.45">
      <c r="B56" s="27">
        <f t="shared" ref="B56:B66" si="4">B55+1</f>
        <v>23</v>
      </c>
      <c r="C56" s="803">
        <v>2</v>
      </c>
      <c r="D56" s="4" t="s">
        <v>639</v>
      </c>
      <c r="E56" s="28" t="s">
        <v>41</v>
      </c>
      <c r="F56" s="158">
        <v>1</v>
      </c>
      <c r="G56" s="157">
        <v>0</v>
      </c>
      <c r="H56" s="20">
        <f t="shared" si="3"/>
        <v>0</v>
      </c>
    </row>
    <row r="57" spans="1:33" s="2" customFormat="1" ht="42.75" customHeight="1" x14ac:dyDescent="0.45">
      <c r="B57" s="27">
        <f t="shared" si="4"/>
        <v>24</v>
      </c>
      <c r="C57" s="803">
        <v>3</v>
      </c>
      <c r="D57" s="4" t="s">
        <v>640</v>
      </c>
      <c r="E57" s="28" t="s">
        <v>41</v>
      </c>
      <c r="F57" s="158">
        <v>1</v>
      </c>
      <c r="G57" s="157">
        <v>0</v>
      </c>
      <c r="H57" s="20">
        <f t="shared" si="3"/>
        <v>0</v>
      </c>
    </row>
    <row r="58" spans="1:33" s="2" customFormat="1" ht="42.75" customHeight="1" x14ac:dyDescent="0.45">
      <c r="B58" s="27">
        <f t="shared" si="4"/>
        <v>25</v>
      </c>
      <c r="C58" s="803">
        <v>4</v>
      </c>
      <c r="D58" s="4" t="s">
        <v>641</v>
      </c>
      <c r="E58" s="28" t="s">
        <v>39</v>
      </c>
      <c r="F58" s="158">
        <v>4</v>
      </c>
      <c r="G58" s="157">
        <v>0</v>
      </c>
      <c r="H58" s="20">
        <f t="shared" si="3"/>
        <v>0</v>
      </c>
    </row>
    <row r="59" spans="1:33" s="2" customFormat="1" ht="42.75" customHeight="1" x14ac:dyDescent="0.45">
      <c r="B59" s="27">
        <f t="shared" si="4"/>
        <v>26</v>
      </c>
      <c r="C59" s="803">
        <v>5</v>
      </c>
      <c r="D59" s="4" t="s">
        <v>642</v>
      </c>
      <c r="E59" s="28" t="s">
        <v>40</v>
      </c>
      <c r="F59" s="158">
        <v>0.2</v>
      </c>
      <c r="G59" s="157">
        <v>0</v>
      </c>
      <c r="H59" s="20">
        <f t="shared" si="3"/>
        <v>0</v>
      </c>
    </row>
    <row r="60" spans="1:33" s="2" customFormat="1" ht="42.75" customHeight="1" x14ac:dyDescent="0.45">
      <c r="B60" s="27">
        <f t="shared" si="4"/>
        <v>27</v>
      </c>
      <c r="C60" s="803">
        <v>6</v>
      </c>
      <c r="D60" s="4" t="s">
        <v>643</v>
      </c>
      <c r="E60" s="28" t="s">
        <v>39</v>
      </c>
      <c r="F60" s="158">
        <v>0.7</v>
      </c>
      <c r="G60" s="157">
        <v>0</v>
      </c>
      <c r="H60" s="20">
        <f t="shared" si="3"/>
        <v>0</v>
      </c>
    </row>
    <row r="61" spans="1:33" s="2" customFormat="1" ht="42.75" customHeight="1" x14ac:dyDescent="0.45">
      <c r="B61" s="27">
        <f t="shared" si="4"/>
        <v>28</v>
      </c>
      <c r="C61" s="803">
        <v>7</v>
      </c>
      <c r="D61" s="4" t="s">
        <v>644</v>
      </c>
      <c r="E61" s="28" t="s">
        <v>40</v>
      </c>
      <c r="F61" s="158">
        <v>3</v>
      </c>
      <c r="G61" s="157">
        <v>0</v>
      </c>
      <c r="H61" s="20">
        <f t="shared" si="3"/>
        <v>0</v>
      </c>
    </row>
    <row r="62" spans="1:33" s="2" customFormat="1" ht="42.75" customHeight="1" x14ac:dyDescent="0.45">
      <c r="B62" s="27">
        <f t="shared" si="4"/>
        <v>29</v>
      </c>
      <c r="C62" s="803">
        <v>8</v>
      </c>
      <c r="D62" s="4" t="s">
        <v>645</v>
      </c>
      <c r="E62" s="28" t="s">
        <v>38</v>
      </c>
      <c r="F62" s="158">
        <v>30</v>
      </c>
      <c r="G62" s="157">
        <v>0</v>
      </c>
      <c r="H62" s="20">
        <f t="shared" si="3"/>
        <v>0</v>
      </c>
    </row>
    <row r="63" spans="1:33" s="2" customFormat="1" ht="42.75" customHeight="1" x14ac:dyDescent="0.45">
      <c r="B63" s="27">
        <f t="shared" si="4"/>
        <v>30</v>
      </c>
      <c r="C63" s="803">
        <v>9</v>
      </c>
      <c r="D63" s="4" t="s">
        <v>646</v>
      </c>
      <c r="E63" s="28" t="s">
        <v>41</v>
      </c>
      <c r="F63" s="158">
        <v>1</v>
      </c>
      <c r="G63" s="157">
        <v>0</v>
      </c>
      <c r="H63" s="20">
        <f t="shared" si="3"/>
        <v>0</v>
      </c>
    </row>
    <row r="64" spans="1:33" s="2" customFormat="1" ht="42.75" customHeight="1" x14ac:dyDescent="0.45">
      <c r="B64" s="27">
        <f t="shared" si="4"/>
        <v>31</v>
      </c>
      <c r="C64" s="803">
        <v>10</v>
      </c>
      <c r="D64" s="4" t="s">
        <v>647</v>
      </c>
      <c r="E64" s="28" t="s">
        <v>40</v>
      </c>
      <c r="F64" s="158">
        <v>0.3</v>
      </c>
      <c r="G64" s="157">
        <v>0</v>
      </c>
      <c r="H64" s="20">
        <f t="shared" si="3"/>
        <v>0</v>
      </c>
    </row>
    <row r="65" spans="1:33" s="2" customFormat="1" ht="42.75" customHeight="1" x14ac:dyDescent="0.45">
      <c r="B65" s="27">
        <f t="shared" si="4"/>
        <v>32</v>
      </c>
      <c r="C65" s="803">
        <v>11</v>
      </c>
      <c r="D65" s="4" t="s">
        <v>648</v>
      </c>
      <c r="E65" s="28" t="s">
        <v>40</v>
      </c>
      <c r="F65" s="158">
        <v>0.15</v>
      </c>
      <c r="G65" s="157">
        <v>0</v>
      </c>
      <c r="H65" s="20">
        <f t="shared" si="3"/>
        <v>0</v>
      </c>
    </row>
    <row r="66" spans="1:33" s="2" customFormat="1" ht="42.75" customHeight="1" thickBot="1" x14ac:dyDescent="0.5">
      <c r="B66" s="45">
        <f t="shared" si="4"/>
        <v>33</v>
      </c>
      <c r="C66" s="1299">
        <v>12</v>
      </c>
      <c r="D66" s="90" t="s">
        <v>649</v>
      </c>
      <c r="E66" s="47" t="s">
        <v>41</v>
      </c>
      <c r="F66" s="206">
        <v>1</v>
      </c>
      <c r="G66" s="200">
        <v>0</v>
      </c>
      <c r="H66" s="48">
        <f t="shared" si="3"/>
        <v>0</v>
      </c>
    </row>
    <row r="67" spans="1:33" s="2" customFormat="1" ht="42.75" customHeight="1" thickBot="1" x14ac:dyDescent="0.5">
      <c r="B67" s="361"/>
      <c r="C67" s="896"/>
      <c r="D67" s="2140" t="s">
        <v>650</v>
      </c>
      <c r="E67" s="2021"/>
      <c r="F67" s="2021"/>
      <c r="G67" s="2141"/>
      <c r="H67" s="1603">
        <f>SUM(H55:H66)</f>
        <v>0</v>
      </c>
    </row>
    <row r="68" spans="1:33" s="2" customFormat="1" ht="42.75" customHeight="1" thickBot="1" x14ac:dyDescent="0.5">
      <c r="B68" s="882">
        <v>34</v>
      </c>
      <c r="C68" s="892"/>
      <c r="D68" s="883" t="s">
        <v>651</v>
      </c>
      <c r="E68" s="884" t="s">
        <v>41</v>
      </c>
      <c r="F68" s="893">
        <v>9</v>
      </c>
      <c r="G68" s="894">
        <f>H67</f>
        <v>0</v>
      </c>
      <c r="H68" s="53">
        <f>(F68*G68)</f>
        <v>0</v>
      </c>
    </row>
    <row r="69" spans="1:33" s="3" customFormat="1" ht="24.9" customHeight="1" thickBot="1" x14ac:dyDescent="0.35">
      <c r="A69" s="2"/>
      <c r="B69" s="2023" t="s">
        <v>434</v>
      </c>
      <c r="C69" s="2021"/>
      <c r="D69" s="2021"/>
      <c r="E69" s="2021"/>
      <c r="F69" s="2021"/>
      <c r="G69" s="2022"/>
      <c r="H69" s="899">
        <f>SUM(H68:H68)</f>
        <v>0</v>
      </c>
      <c r="I69" s="2"/>
      <c r="J69" s="2"/>
      <c r="K69" s="2"/>
      <c r="L69" s="2"/>
      <c r="M69" s="2"/>
      <c r="N69" s="2"/>
      <c r="O69" s="2"/>
      <c r="P69" s="2"/>
      <c r="Q69" s="2"/>
      <c r="R69" s="2"/>
      <c r="S69" s="2"/>
      <c r="T69" s="2"/>
      <c r="U69" s="2"/>
      <c r="V69" s="2"/>
      <c r="W69" s="2"/>
      <c r="X69" s="2"/>
      <c r="Y69" s="2"/>
      <c r="Z69" s="2"/>
      <c r="AA69" s="2"/>
      <c r="AB69" s="2"/>
      <c r="AC69" s="2"/>
      <c r="AD69" s="2"/>
      <c r="AE69" s="2"/>
      <c r="AF69" s="2"/>
      <c r="AG69" s="2"/>
    </row>
    <row r="70" spans="1:33" ht="24.9" customHeight="1" thickBot="1" x14ac:dyDescent="0.45">
      <c r="B70" s="887"/>
      <c r="C70" s="888"/>
      <c r="D70" s="889" t="s">
        <v>652</v>
      </c>
      <c r="E70" s="775"/>
      <c r="F70" s="775"/>
      <c r="G70" s="775"/>
      <c r="H70" s="890"/>
    </row>
    <row r="71" spans="1:33" s="3" customFormat="1" ht="24.9" customHeight="1" thickBot="1" x14ac:dyDescent="0.5">
      <c r="A71" s="2"/>
      <c r="B71" s="424"/>
      <c r="C71" s="425"/>
      <c r="D71" s="426" t="s">
        <v>36</v>
      </c>
      <c r="E71" s="192"/>
      <c r="F71" s="192"/>
      <c r="G71" s="517"/>
      <c r="H71" s="545"/>
      <c r="I71" s="2"/>
      <c r="J71" s="2"/>
      <c r="K71" s="2"/>
      <c r="L71" s="2"/>
      <c r="M71" s="2"/>
      <c r="N71" s="2"/>
      <c r="O71" s="2"/>
      <c r="P71" s="2"/>
      <c r="Q71" s="2"/>
      <c r="R71" s="2"/>
      <c r="S71" s="2"/>
      <c r="T71" s="2"/>
      <c r="U71" s="2"/>
      <c r="V71" s="2"/>
      <c r="W71" s="2"/>
      <c r="X71" s="2"/>
      <c r="Y71" s="2"/>
      <c r="Z71" s="2"/>
      <c r="AA71" s="2"/>
      <c r="AB71" s="2"/>
      <c r="AC71" s="2"/>
      <c r="AD71" s="2"/>
      <c r="AE71" s="2"/>
      <c r="AF71" s="2"/>
      <c r="AG71" s="2"/>
    </row>
    <row r="72" spans="1:33" s="3" customFormat="1" ht="27.75" customHeight="1" x14ac:dyDescent="0.45">
      <c r="A72" s="2"/>
      <c r="B72" s="138">
        <v>35</v>
      </c>
      <c r="C72" s="194" t="s">
        <v>65</v>
      </c>
      <c r="D72" s="202" t="s">
        <v>488</v>
      </c>
      <c r="E72" s="122" t="s">
        <v>37</v>
      </c>
      <c r="F72" s="428">
        <v>0.14000000000000001</v>
      </c>
      <c r="G72" s="197">
        <v>0</v>
      </c>
      <c r="H72" s="18">
        <f>F72*G72</f>
        <v>0</v>
      </c>
      <c r="I72" s="2"/>
      <c r="J72" s="2"/>
      <c r="K72" s="2"/>
      <c r="L72" s="2"/>
      <c r="M72" s="2"/>
      <c r="N72" s="2"/>
      <c r="O72" s="2"/>
      <c r="P72" s="2"/>
      <c r="Q72" s="2"/>
      <c r="R72" s="2"/>
      <c r="S72" s="2"/>
      <c r="T72" s="2"/>
      <c r="U72" s="2"/>
      <c r="V72" s="2"/>
      <c r="W72" s="2"/>
      <c r="X72" s="2"/>
      <c r="Y72" s="2"/>
      <c r="Z72" s="2"/>
      <c r="AA72" s="2"/>
      <c r="AB72" s="2"/>
      <c r="AC72" s="2"/>
      <c r="AD72" s="2"/>
      <c r="AE72" s="2"/>
      <c r="AF72" s="2"/>
      <c r="AG72" s="2"/>
    </row>
    <row r="73" spans="1:33" s="2" customFormat="1" ht="62.25" customHeight="1" x14ac:dyDescent="0.45">
      <c r="B73" s="27">
        <f>B72+1</f>
        <v>36</v>
      </c>
      <c r="C73" s="156" t="s">
        <v>87</v>
      </c>
      <c r="D73" s="4" t="s">
        <v>628</v>
      </c>
      <c r="E73" s="28" t="s">
        <v>39</v>
      </c>
      <c r="F73" s="213">
        <v>630</v>
      </c>
      <c r="G73" s="157">
        <v>0</v>
      </c>
      <c r="H73" s="20">
        <f>F73*G73</f>
        <v>0</v>
      </c>
    </row>
    <row r="74" spans="1:33" s="3" customFormat="1" ht="38.25" customHeight="1" x14ac:dyDescent="0.45">
      <c r="A74" s="2"/>
      <c r="B74" s="27">
        <f>B73+1</f>
        <v>37</v>
      </c>
      <c r="C74" s="546" t="s">
        <v>88</v>
      </c>
      <c r="D74" s="399" t="s">
        <v>629</v>
      </c>
      <c r="E74" s="28" t="s">
        <v>38</v>
      </c>
      <c r="F74" s="213">
        <v>9</v>
      </c>
      <c r="G74" s="157">
        <v>0</v>
      </c>
      <c r="H74" s="20">
        <f>F74*G74</f>
        <v>0</v>
      </c>
      <c r="I74" s="2"/>
      <c r="J74" s="2"/>
      <c r="K74" s="2"/>
      <c r="L74" s="2"/>
      <c r="M74" s="2"/>
      <c r="N74" s="2"/>
      <c r="O74" s="2"/>
      <c r="P74" s="2"/>
      <c r="Q74" s="2"/>
      <c r="R74" s="2"/>
      <c r="S74" s="2"/>
      <c r="T74" s="2"/>
      <c r="U74" s="2"/>
      <c r="V74" s="2"/>
      <c r="W74" s="2"/>
      <c r="X74" s="2"/>
      <c r="Y74" s="2"/>
      <c r="Z74" s="2"/>
      <c r="AA74" s="2"/>
      <c r="AB74" s="2"/>
      <c r="AC74" s="2"/>
      <c r="AD74" s="2"/>
      <c r="AE74" s="2"/>
      <c r="AF74" s="2"/>
      <c r="AG74" s="2"/>
    </row>
    <row r="75" spans="1:33" s="3" customFormat="1" ht="22.5" customHeight="1" thickBot="1" x14ac:dyDescent="0.5">
      <c r="A75" s="2"/>
      <c r="B75" s="45">
        <f>B74+1</f>
        <v>38</v>
      </c>
      <c r="C75" s="205" t="s">
        <v>161</v>
      </c>
      <c r="D75" s="90" t="s">
        <v>162</v>
      </c>
      <c r="E75" s="47" t="s">
        <v>41</v>
      </c>
      <c r="F75" s="396">
        <v>3</v>
      </c>
      <c r="G75" s="200">
        <v>0</v>
      </c>
      <c r="H75" s="48">
        <f>F75*G75</f>
        <v>0</v>
      </c>
      <c r="I75" s="2"/>
      <c r="J75" s="2"/>
      <c r="K75" s="2"/>
      <c r="L75" s="2"/>
      <c r="M75" s="2"/>
      <c r="N75" s="2"/>
      <c r="O75" s="2"/>
      <c r="P75" s="2"/>
      <c r="Q75" s="2"/>
      <c r="R75" s="2"/>
      <c r="S75" s="2"/>
      <c r="T75" s="2"/>
      <c r="U75" s="2"/>
      <c r="V75" s="2"/>
      <c r="W75" s="2"/>
      <c r="X75" s="2"/>
      <c r="Y75" s="2"/>
      <c r="Z75" s="2"/>
      <c r="AA75" s="2"/>
      <c r="AB75" s="2"/>
      <c r="AC75" s="2"/>
      <c r="AD75" s="2"/>
      <c r="AE75" s="2"/>
      <c r="AF75" s="2"/>
      <c r="AG75" s="2"/>
    </row>
    <row r="76" spans="1:33" s="3" customFormat="1" ht="24.9" customHeight="1" thickBot="1" x14ac:dyDescent="0.35">
      <c r="A76" s="2"/>
      <c r="B76" s="2023" t="s">
        <v>385</v>
      </c>
      <c r="C76" s="2021"/>
      <c r="D76" s="2021"/>
      <c r="E76" s="2021"/>
      <c r="F76" s="2021"/>
      <c r="G76" s="2022"/>
      <c r="H76" s="50">
        <f>SUM(H72:H75)</f>
        <v>0</v>
      </c>
      <c r="I76" s="2"/>
      <c r="J76" s="2"/>
      <c r="K76" s="2"/>
      <c r="L76" s="2"/>
      <c r="M76" s="2"/>
      <c r="N76" s="2"/>
      <c r="O76" s="2"/>
      <c r="P76" s="2"/>
      <c r="Q76" s="2"/>
      <c r="R76" s="2"/>
      <c r="S76" s="2"/>
      <c r="T76" s="2"/>
      <c r="U76" s="2"/>
      <c r="V76" s="2"/>
      <c r="W76" s="2"/>
      <c r="X76" s="2"/>
      <c r="Y76" s="2"/>
      <c r="Z76" s="2"/>
      <c r="AA76" s="2"/>
      <c r="AB76" s="2"/>
      <c r="AC76" s="2"/>
      <c r="AD76" s="2"/>
      <c r="AE76" s="2"/>
      <c r="AF76" s="2"/>
      <c r="AG76" s="2"/>
    </row>
    <row r="77" spans="1:33" s="3" customFormat="1" ht="24.9" customHeight="1" thickBot="1" x14ac:dyDescent="0.5">
      <c r="A77" s="2"/>
      <c r="B77" s="424"/>
      <c r="C77" s="425"/>
      <c r="D77" s="426" t="s">
        <v>89</v>
      </c>
      <c r="E77" s="891"/>
      <c r="F77" s="192"/>
      <c r="G77" s="517"/>
      <c r="H77" s="545"/>
      <c r="I77" s="2"/>
      <c r="J77" s="2"/>
      <c r="K77" s="2"/>
      <c r="L77" s="2"/>
      <c r="M77" s="2"/>
      <c r="N77" s="2"/>
      <c r="O77" s="2"/>
      <c r="P77" s="2"/>
      <c r="Q77" s="2"/>
      <c r="R77" s="2"/>
      <c r="S77" s="2"/>
      <c r="T77" s="2"/>
      <c r="U77" s="2"/>
      <c r="V77" s="2"/>
      <c r="W77" s="2"/>
      <c r="X77" s="2"/>
      <c r="Y77" s="2"/>
      <c r="Z77" s="2"/>
      <c r="AA77" s="2"/>
      <c r="AB77" s="2"/>
      <c r="AC77" s="2"/>
      <c r="AD77" s="2"/>
      <c r="AE77" s="2"/>
      <c r="AF77" s="2"/>
      <c r="AG77" s="2"/>
    </row>
    <row r="78" spans="1:33" s="3" customFormat="1" ht="32.4" customHeight="1" x14ac:dyDescent="0.45">
      <c r="A78" s="2"/>
      <c r="B78" s="138">
        <v>39</v>
      </c>
      <c r="C78" s="194" t="s">
        <v>355</v>
      </c>
      <c r="D78" s="397" t="s">
        <v>630</v>
      </c>
      <c r="E78" s="398" t="s">
        <v>40</v>
      </c>
      <c r="F78" s="395">
        <v>132.30000000000001</v>
      </c>
      <c r="G78" s="197">
        <v>0</v>
      </c>
      <c r="H78" s="18">
        <f>F78*G78</f>
        <v>0</v>
      </c>
      <c r="I78" s="2"/>
      <c r="J78" s="2"/>
      <c r="K78" s="2"/>
      <c r="L78" s="2"/>
      <c r="M78" s="2"/>
      <c r="N78" s="2"/>
      <c r="O78" s="2"/>
      <c r="P78" s="2"/>
      <c r="Q78" s="2"/>
      <c r="R78" s="2"/>
      <c r="S78" s="2"/>
      <c r="T78" s="2"/>
      <c r="U78" s="2"/>
      <c r="V78" s="2"/>
      <c r="W78" s="2"/>
      <c r="X78" s="2"/>
      <c r="Y78" s="2"/>
      <c r="Z78" s="2"/>
      <c r="AA78" s="2"/>
      <c r="AB78" s="2"/>
      <c r="AC78" s="2"/>
      <c r="AD78" s="2"/>
      <c r="AE78" s="2"/>
      <c r="AF78" s="2"/>
      <c r="AG78" s="2"/>
    </row>
    <row r="79" spans="1:33" s="8" customFormat="1" ht="77.400000000000006" customHeight="1" x14ac:dyDescent="0.45">
      <c r="A79" s="7"/>
      <c r="B79" s="27">
        <f>B78+1</f>
        <v>40</v>
      </c>
      <c r="C79" s="156" t="s">
        <v>66</v>
      </c>
      <c r="D79" s="399" t="s">
        <v>104</v>
      </c>
      <c r="E79" s="400" t="s">
        <v>40</v>
      </c>
      <c r="F79" s="213">
        <v>268.79000000000002</v>
      </c>
      <c r="G79" s="157">
        <v>0</v>
      </c>
      <c r="H79" s="20">
        <f>F79*G79</f>
        <v>0</v>
      </c>
      <c r="I79" s="7"/>
      <c r="J79" s="7"/>
      <c r="K79" s="7"/>
      <c r="L79" s="7"/>
      <c r="M79" s="7"/>
      <c r="N79" s="7"/>
      <c r="O79" s="7"/>
      <c r="P79" s="7"/>
      <c r="Q79" s="7"/>
      <c r="R79" s="7"/>
      <c r="S79" s="7"/>
      <c r="T79" s="7"/>
      <c r="U79" s="7"/>
      <c r="V79" s="7"/>
      <c r="W79" s="7"/>
      <c r="X79" s="7"/>
      <c r="Y79" s="7"/>
      <c r="Z79" s="7"/>
      <c r="AA79" s="7"/>
      <c r="AB79" s="7"/>
      <c r="AC79" s="7"/>
      <c r="AD79" s="7"/>
      <c r="AE79" s="7"/>
      <c r="AF79" s="7"/>
      <c r="AG79" s="7"/>
    </row>
    <row r="80" spans="1:33" s="8" customFormat="1" ht="21.75" customHeight="1" x14ac:dyDescent="0.45">
      <c r="A80" s="7"/>
      <c r="B80" s="27">
        <f>B79+1</f>
        <v>41</v>
      </c>
      <c r="C80" s="156" t="s">
        <v>163</v>
      </c>
      <c r="D80" s="399" t="s">
        <v>164</v>
      </c>
      <c r="E80" s="400" t="s">
        <v>39</v>
      </c>
      <c r="F80" s="213">
        <v>895.97</v>
      </c>
      <c r="G80" s="157">
        <v>0</v>
      </c>
      <c r="H80" s="20">
        <f>F80*G80</f>
        <v>0</v>
      </c>
      <c r="I80" s="7"/>
      <c r="J80" s="7"/>
      <c r="K80" s="7"/>
      <c r="L80" s="7"/>
      <c r="M80" s="7"/>
      <c r="N80" s="7"/>
      <c r="O80" s="7"/>
      <c r="P80" s="7"/>
      <c r="Q80" s="7"/>
      <c r="R80" s="7"/>
      <c r="S80" s="7"/>
      <c r="T80" s="7"/>
      <c r="U80" s="7"/>
      <c r="V80" s="7"/>
      <c r="W80" s="7"/>
      <c r="X80" s="7"/>
      <c r="Y80" s="7"/>
      <c r="Z80" s="7"/>
      <c r="AA80" s="7"/>
      <c r="AB80" s="7"/>
      <c r="AC80" s="7"/>
      <c r="AD80" s="7"/>
      <c r="AE80" s="7"/>
      <c r="AF80" s="7"/>
      <c r="AG80" s="7"/>
    </row>
    <row r="81" spans="1:33" s="3" customFormat="1" ht="38.25" customHeight="1" x14ac:dyDescent="0.45">
      <c r="A81" s="2"/>
      <c r="B81" s="27">
        <f>B80+1</f>
        <v>42</v>
      </c>
      <c r="C81" s="156" t="s">
        <v>120</v>
      </c>
      <c r="D81" s="399" t="s">
        <v>464</v>
      </c>
      <c r="E81" s="400" t="s">
        <v>40</v>
      </c>
      <c r="F81" s="213">
        <v>2.75</v>
      </c>
      <c r="G81" s="157">
        <v>0</v>
      </c>
      <c r="H81" s="20">
        <f>F81*G81</f>
        <v>0</v>
      </c>
      <c r="I81" s="2"/>
      <c r="J81" s="2"/>
      <c r="K81" s="2"/>
      <c r="L81" s="2"/>
      <c r="M81" s="2"/>
      <c r="N81" s="2"/>
      <c r="O81" s="2"/>
      <c r="P81" s="2"/>
      <c r="Q81" s="2"/>
      <c r="R81" s="2"/>
      <c r="S81" s="2"/>
      <c r="T81" s="2"/>
      <c r="U81" s="2"/>
      <c r="V81" s="2"/>
      <c r="W81" s="2"/>
      <c r="X81" s="2"/>
      <c r="Y81" s="2"/>
      <c r="Z81" s="2"/>
      <c r="AA81" s="2"/>
      <c r="AB81" s="2"/>
      <c r="AC81" s="2"/>
      <c r="AD81" s="2"/>
      <c r="AE81" s="2"/>
      <c r="AF81" s="2"/>
      <c r="AG81" s="2"/>
    </row>
    <row r="82" spans="1:33" s="3" customFormat="1" ht="19.8" thickBot="1" x14ac:dyDescent="0.5">
      <c r="A82" s="2"/>
      <c r="B82" s="45">
        <f>B81+1</f>
        <v>43</v>
      </c>
      <c r="C82" s="205" t="s">
        <v>67</v>
      </c>
      <c r="D82" s="403" t="s">
        <v>449</v>
      </c>
      <c r="E82" s="404" t="s">
        <v>39</v>
      </c>
      <c r="F82" s="396">
        <v>981.63</v>
      </c>
      <c r="G82" s="200">
        <v>0</v>
      </c>
      <c r="H82" s="48">
        <f>F82*G82</f>
        <v>0</v>
      </c>
      <c r="I82" s="2"/>
      <c r="J82" s="2"/>
      <c r="K82" s="2"/>
      <c r="L82" s="2"/>
      <c r="M82" s="2"/>
      <c r="N82" s="2"/>
      <c r="O82" s="2"/>
      <c r="P82" s="2"/>
      <c r="Q82" s="2"/>
      <c r="R82" s="2"/>
      <c r="S82" s="2"/>
      <c r="T82" s="2"/>
      <c r="U82" s="2"/>
      <c r="V82" s="2"/>
      <c r="W82" s="2"/>
      <c r="X82" s="2"/>
      <c r="Y82" s="2"/>
      <c r="Z82" s="2"/>
      <c r="AA82" s="2"/>
      <c r="AB82" s="2"/>
      <c r="AC82" s="2"/>
      <c r="AD82" s="2"/>
      <c r="AE82" s="2"/>
      <c r="AF82" s="2"/>
      <c r="AG82" s="2"/>
    </row>
    <row r="83" spans="1:33" s="3" customFormat="1" ht="24.9" customHeight="1" thickBot="1" x14ac:dyDescent="0.35">
      <c r="A83" s="2"/>
      <c r="B83" s="2023" t="s">
        <v>387</v>
      </c>
      <c r="C83" s="2021"/>
      <c r="D83" s="2021"/>
      <c r="E83" s="2021"/>
      <c r="F83" s="2021"/>
      <c r="G83" s="2022"/>
      <c r="H83" s="50">
        <f>SUM(H78:H82)</f>
        <v>0</v>
      </c>
      <c r="I83" s="2"/>
      <c r="J83" s="2"/>
      <c r="K83" s="2"/>
      <c r="L83" s="2"/>
      <c r="M83" s="2"/>
      <c r="N83" s="2"/>
      <c r="O83" s="2"/>
      <c r="P83" s="2"/>
      <c r="Q83" s="2"/>
      <c r="R83" s="2"/>
      <c r="S83" s="2"/>
      <c r="T83" s="2"/>
      <c r="U83" s="2"/>
      <c r="V83" s="2"/>
      <c r="W83" s="2"/>
      <c r="X83" s="2"/>
      <c r="Y83" s="2"/>
      <c r="Z83" s="2"/>
      <c r="AA83" s="2"/>
      <c r="AB83" s="2"/>
      <c r="AC83" s="2"/>
      <c r="AD83" s="2"/>
      <c r="AE83" s="2"/>
      <c r="AF83" s="2"/>
      <c r="AG83" s="2"/>
    </row>
    <row r="84" spans="1:33" s="3" customFormat="1" ht="24.9" customHeight="1" thickBot="1" x14ac:dyDescent="0.5">
      <c r="A84" s="2"/>
      <c r="B84" s="424"/>
      <c r="C84" s="425"/>
      <c r="D84" s="426" t="s">
        <v>44</v>
      </c>
      <c r="E84" s="192"/>
      <c r="F84" s="192"/>
      <c r="G84" s="517"/>
      <c r="H84" s="545"/>
      <c r="I84" s="2"/>
      <c r="J84" s="2"/>
      <c r="K84" s="2"/>
      <c r="L84" s="2"/>
      <c r="M84" s="2"/>
      <c r="N84" s="2"/>
      <c r="O84" s="2"/>
      <c r="P84" s="2"/>
      <c r="Q84" s="2"/>
      <c r="R84" s="2"/>
      <c r="S84" s="2"/>
      <c r="T84" s="2"/>
      <c r="U84" s="2"/>
      <c r="V84" s="2"/>
      <c r="W84" s="2"/>
      <c r="X84" s="2"/>
      <c r="Y84" s="2"/>
      <c r="Z84" s="2"/>
      <c r="AA84" s="2"/>
      <c r="AB84" s="2"/>
      <c r="AC84" s="2"/>
      <c r="AD84" s="2"/>
      <c r="AE84" s="2"/>
      <c r="AF84" s="2"/>
      <c r="AG84" s="2"/>
    </row>
    <row r="85" spans="1:33" s="3" customFormat="1" ht="63.75" customHeight="1" x14ac:dyDescent="0.45">
      <c r="A85" s="2"/>
      <c r="B85" s="138">
        <v>44</v>
      </c>
      <c r="C85" s="194" t="s">
        <v>68</v>
      </c>
      <c r="D85" s="202" t="s">
        <v>631</v>
      </c>
      <c r="E85" s="122" t="s">
        <v>40</v>
      </c>
      <c r="F85" s="395">
        <v>294.49</v>
      </c>
      <c r="G85" s="197">
        <v>0</v>
      </c>
      <c r="H85" s="18">
        <f t="shared" ref="H85:H91" si="5">(F85*G85)</f>
        <v>0</v>
      </c>
      <c r="I85" s="2"/>
      <c r="J85" s="2"/>
      <c r="K85" s="2">
        <f>2002/(751*8.5)</f>
        <v>0.31362105428056708</v>
      </c>
      <c r="L85" s="2"/>
      <c r="M85" s="2"/>
      <c r="N85" s="2"/>
      <c r="O85" s="2"/>
      <c r="P85" s="2"/>
      <c r="Q85" s="2"/>
      <c r="R85" s="2"/>
      <c r="S85" s="2"/>
      <c r="T85" s="2"/>
      <c r="U85" s="2"/>
      <c r="V85" s="2"/>
      <c r="W85" s="2"/>
      <c r="X85" s="2"/>
      <c r="Y85" s="2"/>
      <c r="Z85" s="2"/>
      <c r="AA85" s="2"/>
      <c r="AB85" s="2"/>
      <c r="AC85" s="2"/>
      <c r="AD85" s="2"/>
      <c r="AE85" s="2"/>
      <c r="AF85" s="2"/>
      <c r="AG85" s="2"/>
    </row>
    <row r="86" spans="1:33" s="3" customFormat="1" ht="42.75" customHeight="1" x14ac:dyDescent="0.45">
      <c r="A86" s="2"/>
      <c r="B86" s="27">
        <f t="shared" ref="B86:B91" si="6">B85+1</f>
        <v>45</v>
      </c>
      <c r="C86" s="156" t="s">
        <v>147</v>
      </c>
      <c r="D86" s="4" t="s">
        <v>632</v>
      </c>
      <c r="E86" s="28" t="s">
        <v>39</v>
      </c>
      <c r="F86" s="213">
        <v>630</v>
      </c>
      <c r="G86" s="157">
        <v>0</v>
      </c>
      <c r="H86" s="20">
        <f t="shared" si="5"/>
        <v>0</v>
      </c>
      <c r="I86" s="2"/>
      <c r="J86" s="2">
        <f>720*5.5+21*(13.8+2.75)</f>
        <v>4307.55</v>
      </c>
      <c r="K86"/>
      <c r="L86" s="2"/>
      <c r="M86" s="2"/>
      <c r="N86" s="2"/>
      <c r="O86" s="2"/>
      <c r="P86" s="2"/>
      <c r="Q86" s="2"/>
      <c r="R86" s="2"/>
      <c r="S86" s="2"/>
      <c r="T86" s="2"/>
      <c r="U86" s="2"/>
      <c r="V86" s="2"/>
      <c r="W86" s="2"/>
      <c r="X86" s="2"/>
      <c r="Y86" s="2"/>
      <c r="Z86" s="2"/>
      <c r="AA86" s="2"/>
      <c r="AB86" s="2"/>
      <c r="AC86" s="2"/>
      <c r="AD86" s="2"/>
      <c r="AE86" s="2"/>
      <c r="AF86" s="2"/>
      <c r="AG86" s="2"/>
    </row>
    <row r="87" spans="1:33" ht="38.25" customHeight="1" x14ac:dyDescent="0.45">
      <c r="A87" s="210"/>
      <c r="B87" s="27">
        <f t="shared" si="6"/>
        <v>46</v>
      </c>
      <c r="C87" s="81" t="s">
        <v>69</v>
      </c>
      <c r="D87" s="282" t="s">
        <v>76</v>
      </c>
      <c r="E87" s="211" t="s">
        <v>38</v>
      </c>
      <c r="F87" s="342">
        <v>18</v>
      </c>
      <c r="G87" s="157">
        <v>0</v>
      </c>
      <c r="H87" s="20">
        <f t="shared" si="5"/>
        <v>0</v>
      </c>
      <c r="J87"/>
      <c r="K87"/>
      <c r="L87"/>
      <c r="M87"/>
      <c r="N87"/>
      <c r="O87"/>
      <c r="P87"/>
      <c r="Q87"/>
      <c r="R87"/>
      <c r="S87"/>
      <c r="T87"/>
      <c r="U87"/>
      <c r="V87"/>
      <c r="W87"/>
      <c r="X87"/>
      <c r="Y87"/>
      <c r="Z87"/>
      <c r="AA87"/>
      <c r="AB87"/>
      <c r="AC87"/>
      <c r="AD87"/>
      <c r="AE87"/>
      <c r="AF87"/>
      <c r="AG87"/>
    </row>
    <row r="88" spans="1:33" s="3" customFormat="1" ht="38.25" customHeight="1" x14ac:dyDescent="0.45">
      <c r="A88" s="2"/>
      <c r="B88" s="27">
        <f t="shared" si="6"/>
        <v>47</v>
      </c>
      <c r="C88" s="156" t="s">
        <v>82</v>
      </c>
      <c r="D88" s="4" t="s">
        <v>633</v>
      </c>
      <c r="E88" s="28" t="s">
        <v>38</v>
      </c>
      <c r="F88" s="213">
        <v>280</v>
      </c>
      <c r="G88" s="157">
        <v>0</v>
      </c>
      <c r="H88" s="20">
        <f t="shared" si="5"/>
        <v>0</v>
      </c>
      <c r="I88" s="2"/>
      <c r="J88" s="2"/>
      <c r="K88" s="2"/>
      <c r="L88" s="2"/>
      <c r="M88" s="2"/>
      <c r="N88" s="2"/>
      <c r="O88" s="2"/>
      <c r="P88" s="2"/>
      <c r="Q88" s="2"/>
      <c r="R88" s="2"/>
      <c r="S88" s="2"/>
      <c r="T88" s="2"/>
      <c r="U88" s="2"/>
      <c r="V88" s="2"/>
      <c r="W88" s="2"/>
      <c r="X88" s="2"/>
      <c r="Y88" s="2"/>
      <c r="Z88" s="2"/>
      <c r="AA88" s="2"/>
      <c r="AB88" s="2"/>
      <c r="AC88" s="2"/>
      <c r="AD88" s="2"/>
      <c r="AE88" s="2"/>
      <c r="AF88" s="2"/>
      <c r="AG88" s="2"/>
    </row>
    <row r="89" spans="1:33" s="3" customFormat="1" ht="57.6" x14ac:dyDescent="0.45">
      <c r="A89" s="2"/>
      <c r="B89" s="27">
        <f t="shared" si="6"/>
        <v>48</v>
      </c>
      <c r="C89" s="156" t="s">
        <v>82</v>
      </c>
      <c r="D89" s="4" t="s">
        <v>634</v>
      </c>
      <c r="E89" s="28" t="s">
        <v>38</v>
      </c>
      <c r="F89" s="213">
        <v>280</v>
      </c>
      <c r="G89" s="157">
        <v>0</v>
      </c>
      <c r="H89" s="20">
        <f t="shared" si="5"/>
        <v>0</v>
      </c>
      <c r="I89" s="2"/>
      <c r="J89" s="2"/>
      <c r="K89" s="2"/>
      <c r="L89" s="2"/>
      <c r="M89" s="2"/>
      <c r="N89" s="2"/>
      <c r="O89" s="2"/>
      <c r="P89" s="2"/>
      <c r="Q89" s="2"/>
      <c r="R89" s="2"/>
      <c r="S89" s="2"/>
      <c r="T89" s="2"/>
      <c r="U89" s="2"/>
      <c r="V89" s="2"/>
      <c r="W89" s="2"/>
      <c r="X89" s="2"/>
      <c r="Y89" s="2"/>
      <c r="Z89" s="2"/>
      <c r="AA89" s="2"/>
      <c r="AB89" s="2"/>
      <c r="AC89" s="2"/>
      <c r="AD89" s="2"/>
      <c r="AE89" s="2"/>
      <c r="AF89" s="2"/>
      <c r="AG89" s="2"/>
    </row>
    <row r="90" spans="1:33" s="212" customFormat="1" ht="38.4" x14ac:dyDescent="0.45">
      <c r="B90" s="27">
        <f t="shared" si="6"/>
        <v>49</v>
      </c>
      <c r="C90" s="81" t="s">
        <v>174</v>
      </c>
      <c r="D90" s="88" t="s">
        <v>635</v>
      </c>
      <c r="E90" s="211" t="s">
        <v>39</v>
      </c>
      <c r="F90" s="213">
        <v>630</v>
      </c>
      <c r="G90" s="157">
        <v>0</v>
      </c>
      <c r="H90" s="209">
        <f t="shared" si="5"/>
        <v>0</v>
      </c>
    </row>
    <row r="91" spans="1:33" ht="57.75" customHeight="1" thickBot="1" x14ac:dyDescent="0.5">
      <c r="A91" s="215"/>
      <c r="B91" s="45">
        <f t="shared" si="6"/>
        <v>50</v>
      </c>
      <c r="C91" s="530" t="s">
        <v>79</v>
      </c>
      <c r="D91" s="412" t="s">
        <v>636</v>
      </c>
      <c r="E91" s="573" t="s">
        <v>39</v>
      </c>
      <c r="F91" s="396">
        <v>252</v>
      </c>
      <c r="G91" s="200">
        <v>0</v>
      </c>
      <c r="H91" s="48">
        <f t="shared" si="5"/>
        <v>0</v>
      </c>
      <c r="I91"/>
      <c r="J91"/>
      <c r="K91"/>
      <c r="L91"/>
      <c r="M91"/>
      <c r="N91"/>
      <c r="O91"/>
      <c r="P91"/>
      <c r="Q91"/>
      <c r="R91"/>
      <c r="S91"/>
      <c r="T91"/>
      <c r="U91"/>
      <c r="V91"/>
      <c r="W91"/>
      <c r="X91"/>
      <c r="Y91"/>
      <c r="Z91"/>
      <c r="AA91"/>
      <c r="AB91"/>
      <c r="AC91"/>
      <c r="AD91"/>
      <c r="AE91"/>
      <c r="AF91"/>
      <c r="AG91"/>
    </row>
    <row r="92" spans="1:33" s="3" customFormat="1" ht="24.9" customHeight="1" thickBot="1" x14ac:dyDescent="0.35">
      <c r="A92" s="2"/>
      <c r="B92" s="1947" t="s">
        <v>395</v>
      </c>
      <c r="C92" s="1948"/>
      <c r="D92" s="1948"/>
      <c r="E92" s="1948"/>
      <c r="F92" s="1948"/>
      <c r="G92" s="1948"/>
      <c r="H92" s="50">
        <f>SUM(H85:H91)</f>
        <v>0</v>
      </c>
      <c r="I92" s="2"/>
      <c r="J92" s="2"/>
      <c r="K92" s="2"/>
      <c r="L92" s="2"/>
      <c r="M92" s="2"/>
      <c r="N92" s="2"/>
      <c r="O92" s="2"/>
      <c r="P92" s="2"/>
      <c r="Q92" s="2"/>
      <c r="R92" s="2"/>
      <c r="S92" s="2"/>
      <c r="T92" s="2"/>
      <c r="U92" s="2"/>
      <c r="V92" s="2"/>
      <c r="W92" s="2"/>
      <c r="X92" s="2"/>
      <c r="Y92" s="2"/>
      <c r="Z92" s="2"/>
      <c r="AA92" s="2"/>
      <c r="AB92" s="2"/>
      <c r="AC92" s="2"/>
      <c r="AD92" s="2"/>
      <c r="AE92" s="2"/>
      <c r="AF92" s="2"/>
      <c r="AG92" s="2"/>
    </row>
    <row r="93" spans="1:33" s="2" customFormat="1" ht="24.9" customHeight="1" thickBot="1" x14ac:dyDescent="0.5">
      <c r="B93" s="502"/>
      <c r="C93" s="503"/>
      <c r="D93" s="430" t="s">
        <v>177</v>
      </c>
      <c r="E93" s="504"/>
      <c r="F93" s="504"/>
      <c r="G93" s="505"/>
      <c r="H93" s="544"/>
    </row>
    <row r="94" spans="1:33" s="2" customFormat="1" ht="30" customHeight="1" thickBot="1" x14ac:dyDescent="0.5">
      <c r="B94" s="410"/>
      <c r="C94" s="900"/>
      <c r="D94" s="471" t="s">
        <v>637</v>
      </c>
      <c r="E94" s="463"/>
      <c r="F94" s="437"/>
      <c r="G94" s="438"/>
      <c r="H94" s="40"/>
    </row>
    <row r="95" spans="1:33" s="2" customFormat="1" ht="96" x14ac:dyDescent="0.45">
      <c r="B95" s="138">
        <v>51</v>
      </c>
      <c r="C95" s="895">
        <v>1</v>
      </c>
      <c r="D95" s="202" t="s">
        <v>638</v>
      </c>
      <c r="E95" s="122" t="s">
        <v>40</v>
      </c>
      <c r="F95" s="428">
        <v>6</v>
      </c>
      <c r="G95" s="197">
        <v>0</v>
      </c>
      <c r="H95" s="18">
        <f t="shared" ref="H95:H106" si="7">(F95*G95)</f>
        <v>0</v>
      </c>
    </row>
    <row r="96" spans="1:33" s="2" customFormat="1" ht="42.75" customHeight="1" x14ac:dyDescent="0.45">
      <c r="B96" s="27">
        <f t="shared" ref="B96:B106" si="8">B95+1</f>
        <v>52</v>
      </c>
      <c r="C96" s="803">
        <v>2</v>
      </c>
      <c r="D96" s="4" t="s">
        <v>639</v>
      </c>
      <c r="E96" s="28" t="s">
        <v>41</v>
      </c>
      <c r="F96" s="158">
        <v>1</v>
      </c>
      <c r="G96" s="157">
        <v>0</v>
      </c>
      <c r="H96" s="20">
        <f t="shared" si="7"/>
        <v>0</v>
      </c>
    </row>
    <row r="97" spans="1:33" s="2" customFormat="1" ht="42.75" customHeight="1" x14ac:dyDescent="0.45">
      <c r="B97" s="27">
        <f t="shared" si="8"/>
        <v>53</v>
      </c>
      <c r="C97" s="803">
        <v>3</v>
      </c>
      <c r="D97" s="4" t="s">
        <v>640</v>
      </c>
      <c r="E97" s="28" t="s">
        <v>41</v>
      </c>
      <c r="F97" s="158">
        <v>1</v>
      </c>
      <c r="G97" s="157">
        <v>0</v>
      </c>
      <c r="H97" s="20">
        <f t="shared" si="7"/>
        <v>0</v>
      </c>
    </row>
    <row r="98" spans="1:33" s="2" customFormat="1" ht="42.75" customHeight="1" x14ac:dyDescent="0.45">
      <c r="B98" s="27">
        <f t="shared" si="8"/>
        <v>54</v>
      </c>
      <c r="C98" s="803">
        <v>4</v>
      </c>
      <c r="D98" s="4" t="s">
        <v>641</v>
      </c>
      <c r="E98" s="28" t="s">
        <v>39</v>
      </c>
      <c r="F98" s="158">
        <v>4</v>
      </c>
      <c r="G98" s="157">
        <v>0</v>
      </c>
      <c r="H98" s="20">
        <f t="shared" si="7"/>
        <v>0</v>
      </c>
    </row>
    <row r="99" spans="1:33" s="2" customFormat="1" ht="42.75" customHeight="1" x14ac:dyDescent="0.45">
      <c r="B99" s="27">
        <f t="shared" si="8"/>
        <v>55</v>
      </c>
      <c r="C99" s="803">
        <v>5</v>
      </c>
      <c r="D99" s="4" t="s">
        <v>642</v>
      </c>
      <c r="E99" s="28" t="s">
        <v>40</v>
      </c>
      <c r="F99" s="158">
        <v>0.2</v>
      </c>
      <c r="G99" s="157">
        <v>0</v>
      </c>
      <c r="H99" s="20">
        <f t="shared" si="7"/>
        <v>0</v>
      </c>
    </row>
    <row r="100" spans="1:33" s="2" customFormat="1" ht="42.75" customHeight="1" x14ac:dyDescent="0.45">
      <c r="B100" s="27">
        <f t="shared" si="8"/>
        <v>56</v>
      </c>
      <c r="C100" s="803">
        <v>6</v>
      </c>
      <c r="D100" s="4" t="s">
        <v>643</v>
      </c>
      <c r="E100" s="28" t="s">
        <v>39</v>
      </c>
      <c r="F100" s="158">
        <v>0.7</v>
      </c>
      <c r="G100" s="157">
        <v>0</v>
      </c>
      <c r="H100" s="20">
        <f t="shared" si="7"/>
        <v>0</v>
      </c>
    </row>
    <row r="101" spans="1:33" s="2" customFormat="1" ht="42.75" customHeight="1" x14ac:dyDescent="0.45">
      <c r="B101" s="27">
        <f t="shared" si="8"/>
        <v>57</v>
      </c>
      <c r="C101" s="803">
        <v>7</v>
      </c>
      <c r="D101" s="4" t="s">
        <v>644</v>
      </c>
      <c r="E101" s="28" t="s">
        <v>40</v>
      </c>
      <c r="F101" s="158">
        <v>3</v>
      </c>
      <c r="G101" s="157">
        <v>0</v>
      </c>
      <c r="H101" s="20">
        <f t="shared" si="7"/>
        <v>0</v>
      </c>
    </row>
    <row r="102" spans="1:33" s="2" customFormat="1" ht="42.75" customHeight="1" x14ac:dyDescent="0.45">
      <c r="B102" s="27">
        <f t="shared" si="8"/>
        <v>58</v>
      </c>
      <c r="C102" s="803">
        <v>8</v>
      </c>
      <c r="D102" s="4" t="s">
        <v>645</v>
      </c>
      <c r="E102" s="28" t="s">
        <v>38</v>
      </c>
      <c r="F102" s="158">
        <v>30</v>
      </c>
      <c r="G102" s="157">
        <v>0</v>
      </c>
      <c r="H102" s="20">
        <f t="shared" si="7"/>
        <v>0</v>
      </c>
    </row>
    <row r="103" spans="1:33" s="2" customFormat="1" ht="42.75" customHeight="1" x14ac:dyDescent="0.45">
      <c r="B103" s="27">
        <f t="shared" si="8"/>
        <v>59</v>
      </c>
      <c r="C103" s="803">
        <v>9</v>
      </c>
      <c r="D103" s="4" t="s">
        <v>646</v>
      </c>
      <c r="E103" s="28" t="s">
        <v>41</v>
      </c>
      <c r="F103" s="158">
        <v>1</v>
      </c>
      <c r="G103" s="157">
        <v>0</v>
      </c>
      <c r="H103" s="20">
        <f t="shared" si="7"/>
        <v>0</v>
      </c>
    </row>
    <row r="104" spans="1:33" s="2" customFormat="1" ht="42.75" customHeight="1" x14ac:dyDescent="0.45">
      <c r="B104" s="27">
        <f t="shared" si="8"/>
        <v>60</v>
      </c>
      <c r="C104" s="803">
        <v>10</v>
      </c>
      <c r="D104" s="4" t="s">
        <v>647</v>
      </c>
      <c r="E104" s="28" t="s">
        <v>40</v>
      </c>
      <c r="F104" s="158">
        <v>0.3</v>
      </c>
      <c r="G104" s="157">
        <v>0</v>
      </c>
      <c r="H104" s="20">
        <f t="shared" si="7"/>
        <v>0</v>
      </c>
    </row>
    <row r="105" spans="1:33" s="2" customFormat="1" ht="42.75" customHeight="1" x14ac:dyDescent="0.45">
      <c r="B105" s="27">
        <f t="shared" si="8"/>
        <v>61</v>
      </c>
      <c r="C105" s="803">
        <v>11</v>
      </c>
      <c r="D105" s="4" t="s">
        <v>648</v>
      </c>
      <c r="E105" s="28" t="s">
        <v>40</v>
      </c>
      <c r="F105" s="158">
        <v>0.15</v>
      </c>
      <c r="G105" s="157">
        <v>0</v>
      </c>
      <c r="H105" s="20">
        <f t="shared" si="7"/>
        <v>0</v>
      </c>
    </row>
    <row r="106" spans="1:33" s="2" customFormat="1" ht="42.75" customHeight="1" thickBot="1" x14ac:dyDescent="0.5">
      <c r="B106" s="45">
        <f t="shared" si="8"/>
        <v>62</v>
      </c>
      <c r="C106" s="1299">
        <v>12</v>
      </c>
      <c r="D106" s="90" t="s">
        <v>649</v>
      </c>
      <c r="E106" s="47" t="s">
        <v>41</v>
      </c>
      <c r="F106" s="206">
        <v>1</v>
      </c>
      <c r="G106" s="200">
        <v>0</v>
      </c>
      <c r="H106" s="48">
        <f t="shared" si="7"/>
        <v>0</v>
      </c>
    </row>
    <row r="107" spans="1:33" s="2" customFormat="1" ht="28.5" customHeight="1" thickBot="1" x14ac:dyDescent="0.5">
      <c r="B107" s="361"/>
      <c r="C107" s="896"/>
      <c r="D107" s="2140" t="s">
        <v>650</v>
      </c>
      <c r="E107" s="2021"/>
      <c r="F107" s="2021"/>
      <c r="G107" s="2141"/>
      <c r="H107" s="1603">
        <f>SUM(H95:H106)</f>
        <v>0</v>
      </c>
    </row>
    <row r="108" spans="1:33" s="2" customFormat="1" ht="42.75" customHeight="1" thickBot="1" x14ac:dyDescent="0.5">
      <c r="B108" s="1602"/>
      <c r="C108" s="1601"/>
      <c r="D108" s="771" t="s">
        <v>651</v>
      </c>
      <c r="E108" s="910" t="s">
        <v>41</v>
      </c>
      <c r="F108" s="1600">
        <v>4</v>
      </c>
      <c r="G108" s="1599">
        <f>H107</f>
        <v>0</v>
      </c>
      <c r="H108" s="1598">
        <f>(F108*G108)</f>
        <v>0</v>
      </c>
    </row>
    <row r="109" spans="1:33" s="3" customFormat="1" ht="24.9" customHeight="1" thickBot="1" x14ac:dyDescent="0.35">
      <c r="A109" s="2"/>
      <c r="B109" s="2023" t="s">
        <v>434</v>
      </c>
      <c r="C109" s="2021"/>
      <c r="D109" s="2021"/>
      <c r="E109" s="2021"/>
      <c r="F109" s="2021"/>
      <c r="G109" s="2022"/>
      <c r="H109" s="414">
        <f>SUM(H108:H108)</f>
        <v>0</v>
      </c>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1:33" ht="24.9" customHeight="1" thickBot="1" x14ac:dyDescent="0.5">
      <c r="A110" s="1"/>
      <c r="B110" s="502"/>
      <c r="C110" s="575"/>
      <c r="D110" s="430" t="s">
        <v>115</v>
      </c>
      <c r="E110" s="504"/>
      <c r="F110" s="504"/>
      <c r="G110" s="505"/>
      <c r="H110" s="544"/>
      <c r="I110"/>
      <c r="J110"/>
      <c r="K110"/>
      <c r="L110"/>
      <c r="M110"/>
      <c r="N110"/>
      <c r="O110"/>
      <c r="P110"/>
      <c r="Q110"/>
      <c r="R110"/>
      <c r="S110"/>
      <c r="T110"/>
      <c r="U110"/>
      <c r="V110"/>
      <c r="W110"/>
      <c r="X110"/>
      <c r="Y110"/>
      <c r="Z110"/>
      <c r="AA110"/>
      <c r="AB110"/>
      <c r="AC110"/>
      <c r="AD110"/>
      <c r="AE110"/>
      <c r="AF110"/>
      <c r="AG110"/>
    </row>
    <row r="111" spans="1:33" ht="24.9" customHeight="1" thickBot="1" x14ac:dyDescent="0.5">
      <c r="A111" s="1"/>
      <c r="B111" s="424"/>
      <c r="C111" s="425"/>
      <c r="D111" s="426" t="s">
        <v>116</v>
      </c>
      <c r="E111" s="192"/>
      <c r="F111" s="192"/>
      <c r="G111" s="517"/>
      <c r="H111" s="545"/>
      <c r="I111"/>
      <c r="J111"/>
      <c r="K111"/>
      <c r="L111"/>
      <c r="M111"/>
      <c r="N111"/>
      <c r="O111"/>
      <c r="P111"/>
      <c r="Q111"/>
      <c r="R111"/>
      <c r="S111"/>
      <c r="T111"/>
      <c r="U111"/>
      <c r="V111"/>
      <c r="W111"/>
      <c r="X111"/>
      <c r="Y111"/>
      <c r="Z111"/>
      <c r="AA111"/>
      <c r="AB111"/>
      <c r="AC111"/>
      <c r="AD111"/>
      <c r="AE111"/>
      <c r="AF111"/>
      <c r="AG111"/>
    </row>
    <row r="112" spans="1:33" ht="57.6" x14ac:dyDescent="0.45">
      <c r="A112"/>
      <c r="B112" s="518">
        <v>64</v>
      </c>
      <c r="C112" s="529" t="s">
        <v>121</v>
      </c>
      <c r="D112" s="433" t="s">
        <v>99</v>
      </c>
      <c r="E112" s="846" t="s">
        <v>41</v>
      </c>
      <c r="F112" s="395">
        <v>2</v>
      </c>
      <c r="G112" s="520">
        <v>0</v>
      </c>
      <c r="H112" s="901">
        <f>(F112*G112)</f>
        <v>0</v>
      </c>
      <c r="I112"/>
      <c r="J112"/>
      <c r="K112"/>
      <c r="L112"/>
      <c r="M112"/>
      <c r="N112"/>
      <c r="O112"/>
      <c r="P112"/>
      <c r="Q112"/>
      <c r="R112"/>
      <c r="S112"/>
      <c r="T112"/>
      <c r="U112"/>
      <c r="V112"/>
      <c r="W112"/>
      <c r="X112"/>
      <c r="Y112"/>
      <c r="Z112"/>
      <c r="AA112"/>
      <c r="AB112"/>
      <c r="AC112"/>
      <c r="AD112"/>
      <c r="AE112"/>
      <c r="AF112"/>
      <c r="AG112"/>
    </row>
    <row r="113" spans="1:33" ht="57.6" x14ac:dyDescent="0.45">
      <c r="A113"/>
      <c r="B113" s="521">
        <f>B112+1</f>
        <v>65</v>
      </c>
      <c r="C113" s="81" t="s">
        <v>121</v>
      </c>
      <c r="D113" s="88" t="s">
        <v>213</v>
      </c>
      <c r="E113" s="211" t="s">
        <v>41</v>
      </c>
      <c r="F113" s="213">
        <v>12</v>
      </c>
      <c r="G113" s="214">
        <v>0</v>
      </c>
      <c r="H113" s="209">
        <f>(F113*G113)</f>
        <v>0</v>
      </c>
      <c r="I113"/>
      <c r="J113"/>
      <c r="K113"/>
      <c r="L113"/>
      <c r="M113"/>
      <c r="N113"/>
      <c r="O113"/>
      <c r="P113"/>
      <c r="Q113"/>
      <c r="R113"/>
      <c r="S113"/>
      <c r="T113"/>
      <c r="U113"/>
      <c r="V113"/>
      <c r="W113"/>
      <c r="X113"/>
      <c r="Y113"/>
      <c r="Z113"/>
      <c r="AA113"/>
      <c r="AB113"/>
      <c r="AC113"/>
      <c r="AD113"/>
      <c r="AE113"/>
      <c r="AF113"/>
      <c r="AG113"/>
    </row>
    <row r="114" spans="1:33" ht="63" customHeight="1" x14ac:dyDescent="0.45">
      <c r="A114"/>
      <c r="B114" s="521">
        <f>B113+1</f>
        <v>66</v>
      </c>
      <c r="C114" s="81" t="s">
        <v>121</v>
      </c>
      <c r="D114" s="88" t="s">
        <v>100</v>
      </c>
      <c r="E114" s="211" t="s">
        <v>41</v>
      </c>
      <c r="F114" s="213">
        <v>19</v>
      </c>
      <c r="G114" s="214">
        <v>0</v>
      </c>
      <c r="H114" s="209">
        <f>(F114*G114)</f>
        <v>0</v>
      </c>
      <c r="I114"/>
      <c r="J114"/>
      <c r="K114"/>
      <c r="L114"/>
      <c r="M114"/>
      <c r="N114"/>
      <c r="O114"/>
      <c r="P114"/>
      <c r="Q114"/>
      <c r="R114"/>
      <c r="S114"/>
      <c r="T114"/>
      <c r="U114"/>
      <c r="V114"/>
      <c r="W114"/>
      <c r="X114"/>
      <c r="Y114"/>
      <c r="Z114"/>
      <c r="AA114"/>
      <c r="AB114"/>
      <c r="AC114"/>
      <c r="AD114"/>
      <c r="AE114"/>
      <c r="AF114"/>
      <c r="AG114"/>
    </row>
    <row r="115" spans="1:33" ht="63" customHeight="1" x14ac:dyDescent="0.45">
      <c r="A115"/>
      <c r="B115" s="521">
        <f>B114+1</f>
        <v>67</v>
      </c>
      <c r="C115" s="81" t="s">
        <v>121</v>
      </c>
      <c r="D115" s="88" t="s">
        <v>83</v>
      </c>
      <c r="E115" s="522" t="s">
        <v>38</v>
      </c>
      <c r="F115" s="213">
        <v>75.3</v>
      </c>
      <c r="G115" s="214">
        <v>0</v>
      </c>
      <c r="H115" s="209">
        <f>(F115*G115)</f>
        <v>0</v>
      </c>
      <c r="I115"/>
      <c r="J115"/>
      <c r="K115"/>
      <c r="L115"/>
      <c r="M115"/>
      <c r="N115"/>
      <c r="O115"/>
      <c r="P115"/>
      <c r="Q115"/>
      <c r="R115"/>
      <c r="S115"/>
      <c r="T115"/>
      <c r="U115"/>
      <c r="V115"/>
      <c r="W115"/>
      <c r="X115"/>
      <c r="Y115"/>
      <c r="Z115"/>
      <c r="AA115"/>
      <c r="AB115"/>
      <c r="AC115"/>
      <c r="AD115"/>
      <c r="AE115"/>
      <c r="AF115"/>
      <c r="AG115"/>
    </row>
    <row r="116" spans="1:33" ht="83.25" customHeight="1" thickBot="1" x14ac:dyDescent="0.5">
      <c r="A116"/>
      <c r="B116" s="523">
        <f>B115+1</f>
        <v>68</v>
      </c>
      <c r="C116" s="530" t="s">
        <v>123</v>
      </c>
      <c r="D116" s="412" t="s">
        <v>542</v>
      </c>
      <c r="E116" s="524" t="s">
        <v>40</v>
      </c>
      <c r="F116" s="396">
        <v>1.68</v>
      </c>
      <c r="G116" s="525">
        <v>0</v>
      </c>
      <c r="H116" s="574">
        <f>(F116*G116)</f>
        <v>0</v>
      </c>
      <c r="I116"/>
      <c r="J116"/>
      <c r="K116"/>
      <c r="L116"/>
      <c r="M116"/>
      <c r="N116"/>
      <c r="O116"/>
      <c r="P116"/>
      <c r="Q116"/>
      <c r="R116"/>
      <c r="S116"/>
      <c r="T116"/>
      <c r="U116"/>
      <c r="V116"/>
      <c r="W116"/>
      <c r="X116"/>
      <c r="Y116"/>
      <c r="Z116"/>
      <c r="AA116"/>
      <c r="AB116"/>
      <c r="AC116"/>
      <c r="AD116"/>
      <c r="AE116"/>
      <c r="AF116"/>
      <c r="AG116"/>
    </row>
    <row r="117" spans="1:33" ht="24.9" customHeight="1" thickBot="1" x14ac:dyDescent="0.5">
      <c r="A117"/>
      <c r="B117" s="1597"/>
      <c r="C117" s="1596"/>
      <c r="D117" s="865" t="s">
        <v>117</v>
      </c>
      <c r="E117" s="1595"/>
      <c r="F117" s="1595"/>
      <c r="G117" s="1594"/>
      <c r="H117" s="1593"/>
      <c r="I117"/>
      <c r="J117"/>
      <c r="K117"/>
      <c r="L117"/>
      <c r="M117"/>
      <c r="N117"/>
      <c r="O117"/>
      <c r="P117"/>
      <c r="Q117"/>
      <c r="R117"/>
      <c r="S117"/>
      <c r="T117"/>
      <c r="U117"/>
      <c r="V117"/>
      <c r="W117"/>
      <c r="X117"/>
      <c r="Y117"/>
      <c r="Z117"/>
      <c r="AA117"/>
      <c r="AB117"/>
      <c r="AC117"/>
      <c r="AD117"/>
      <c r="AE117"/>
      <c r="AF117"/>
      <c r="AG117"/>
    </row>
    <row r="118" spans="1:33" ht="69" customHeight="1" x14ac:dyDescent="0.45">
      <c r="A118"/>
      <c r="B118" s="816">
        <v>69</v>
      </c>
      <c r="C118" s="80" t="s">
        <v>124</v>
      </c>
      <c r="D118" s="462" t="s">
        <v>93</v>
      </c>
      <c r="E118" s="844" t="s">
        <v>39</v>
      </c>
      <c r="F118" s="416">
        <v>17</v>
      </c>
      <c r="G118" s="818">
        <v>0</v>
      </c>
      <c r="H118" s="439">
        <f>(F118*G118)</f>
        <v>0</v>
      </c>
      <c r="I118"/>
      <c r="J118"/>
      <c r="K118"/>
      <c r="L118"/>
      <c r="M118"/>
      <c r="N118"/>
      <c r="O118"/>
      <c r="P118"/>
      <c r="Q118"/>
      <c r="R118"/>
      <c r="S118"/>
      <c r="T118"/>
      <c r="U118"/>
      <c r="V118"/>
      <c r="W118"/>
      <c r="X118"/>
      <c r="Y118"/>
      <c r="Z118"/>
      <c r="AA118"/>
      <c r="AB118"/>
      <c r="AC118"/>
      <c r="AD118"/>
      <c r="AE118"/>
      <c r="AF118"/>
      <c r="AG118"/>
    </row>
    <row r="119" spans="1:33" ht="66.75" customHeight="1" thickBot="1" x14ac:dyDescent="0.5">
      <c r="A119"/>
      <c r="B119" s="521">
        <v>70</v>
      </c>
      <c r="C119" s="81" t="s">
        <v>124</v>
      </c>
      <c r="D119" s="88" t="s">
        <v>84</v>
      </c>
      <c r="E119" s="211" t="s">
        <v>39</v>
      </c>
      <c r="F119" s="213">
        <v>98</v>
      </c>
      <c r="G119" s="214">
        <v>0</v>
      </c>
      <c r="H119" s="209">
        <f>(F119*G119)</f>
        <v>0</v>
      </c>
      <c r="I119"/>
      <c r="J119"/>
      <c r="K119"/>
      <c r="L119"/>
      <c r="M119"/>
      <c r="N119"/>
      <c r="O119"/>
      <c r="P119"/>
      <c r="Q119"/>
      <c r="R119"/>
      <c r="S119"/>
      <c r="T119"/>
      <c r="U119"/>
      <c r="V119"/>
      <c r="W119"/>
      <c r="X119"/>
      <c r="Y119"/>
      <c r="Z119"/>
      <c r="AA119"/>
      <c r="AB119"/>
      <c r="AC119"/>
      <c r="AD119"/>
      <c r="AE119"/>
      <c r="AF119"/>
      <c r="AG119"/>
    </row>
    <row r="120" spans="1:33" ht="24.9" customHeight="1" thickBot="1" x14ac:dyDescent="0.5">
      <c r="A120"/>
      <c r="B120" s="902"/>
      <c r="C120" s="903"/>
      <c r="D120" s="840" t="s">
        <v>118</v>
      </c>
      <c r="E120" s="841"/>
      <c r="F120" s="841"/>
      <c r="G120" s="904"/>
      <c r="H120" s="905"/>
      <c r="I120"/>
      <c r="J120"/>
      <c r="K120"/>
      <c r="L120"/>
      <c r="M120"/>
      <c r="N120"/>
      <c r="O120"/>
      <c r="P120"/>
      <c r="Q120"/>
      <c r="R120"/>
      <c r="S120"/>
      <c r="T120"/>
      <c r="U120"/>
      <c r="V120"/>
      <c r="W120"/>
      <c r="X120"/>
      <c r="Y120"/>
      <c r="Z120"/>
      <c r="AA120"/>
      <c r="AB120"/>
      <c r="AC120"/>
      <c r="AD120"/>
      <c r="AE120"/>
      <c r="AF120"/>
      <c r="AG120"/>
    </row>
    <row r="121" spans="1:33" ht="96" x14ac:dyDescent="0.45">
      <c r="A121"/>
      <c r="B121" s="906">
        <v>71</v>
      </c>
      <c r="C121" s="139"/>
      <c r="D121" s="433" t="s">
        <v>653</v>
      </c>
      <c r="E121" s="846" t="s">
        <v>41</v>
      </c>
      <c r="F121" s="395">
        <v>2</v>
      </c>
      <c r="G121" s="520">
        <v>0</v>
      </c>
      <c r="H121" s="901">
        <f>(F121*G121)</f>
        <v>0</v>
      </c>
      <c r="I121"/>
      <c r="J121"/>
      <c r="K121"/>
      <c r="L121"/>
      <c r="M121"/>
      <c r="N121"/>
      <c r="O121"/>
      <c r="P121"/>
      <c r="Q121"/>
      <c r="R121"/>
      <c r="S121"/>
      <c r="T121"/>
      <c r="U121"/>
      <c r="V121"/>
      <c r="W121"/>
      <c r="X121"/>
      <c r="Y121"/>
      <c r="Z121"/>
      <c r="AA121"/>
      <c r="AB121"/>
      <c r="AC121"/>
      <c r="AD121"/>
      <c r="AE121"/>
      <c r="AF121"/>
      <c r="AG121"/>
    </row>
    <row r="122" spans="1:33" ht="70.5" customHeight="1" thickBot="1" x14ac:dyDescent="0.5">
      <c r="A122"/>
      <c r="B122" s="907">
        <v>72</v>
      </c>
      <c r="C122" s="77"/>
      <c r="D122" s="412" t="s">
        <v>654</v>
      </c>
      <c r="E122" s="573" t="s">
        <v>41</v>
      </c>
      <c r="F122" s="396">
        <v>7</v>
      </c>
      <c r="G122" s="525">
        <v>0</v>
      </c>
      <c r="H122" s="574">
        <f>(F122*G122)</f>
        <v>0</v>
      </c>
      <c r="I122"/>
      <c r="J122"/>
      <c r="K122"/>
      <c r="L122"/>
      <c r="M122"/>
      <c r="N122"/>
      <c r="O122"/>
      <c r="P122"/>
      <c r="Q122"/>
      <c r="R122"/>
      <c r="S122"/>
      <c r="T122"/>
      <c r="U122"/>
      <c r="V122"/>
      <c r="W122"/>
      <c r="X122"/>
      <c r="Y122"/>
      <c r="Z122"/>
      <c r="AA122"/>
      <c r="AB122"/>
      <c r="AC122"/>
      <c r="AD122"/>
      <c r="AE122"/>
      <c r="AF122"/>
      <c r="AG122"/>
    </row>
    <row r="123" spans="1:33" ht="22.5" customHeight="1" thickBot="1" x14ac:dyDescent="0.35">
      <c r="A123" s="1"/>
      <c r="B123" s="2026" t="s">
        <v>345</v>
      </c>
      <c r="C123" s="2027"/>
      <c r="D123" s="2027"/>
      <c r="E123" s="2027"/>
      <c r="F123" s="2027"/>
      <c r="G123" s="2027"/>
      <c r="H123" s="50">
        <f>SUM(H112:H122)</f>
        <v>0</v>
      </c>
      <c r="I123"/>
      <c r="J123"/>
      <c r="K123"/>
      <c r="L123"/>
      <c r="M123"/>
      <c r="N123"/>
      <c r="O123"/>
      <c r="P123"/>
      <c r="Q123"/>
      <c r="R123"/>
      <c r="S123"/>
      <c r="T123"/>
      <c r="U123"/>
      <c r="V123"/>
      <c r="W123"/>
      <c r="X123"/>
      <c r="Y123"/>
      <c r="Z123"/>
      <c r="AA123"/>
      <c r="AB123"/>
      <c r="AC123"/>
      <c r="AD123"/>
      <c r="AE123"/>
      <c r="AF123"/>
      <c r="AG123"/>
    </row>
    <row r="124" spans="1:33" ht="19.8" thickBot="1" x14ac:dyDescent="0.45">
      <c r="E124" s="227"/>
    </row>
    <row r="125" spans="1:33" s="276" customFormat="1" ht="38.25" customHeight="1" thickBot="1" x14ac:dyDescent="0.45">
      <c r="A125" s="908"/>
      <c r="B125" s="189"/>
      <c r="C125" s="230"/>
      <c r="D125" s="2122" t="s">
        <v>655</v>
      </c>
      <c r="E125" s="2123"/>
      <c r="F125" s="2123"/>
      <c r="G125" s="2124"/>
      <c r="H125" s="23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row>
    <row r="126" spans="1:33" s="276" customFormat="1" ht="19.2" x14ac:dyDescent="0.4">
      <c r="A126" s="908"/>
      <c r="B126" s="12"/>
      <c r="C126" s="145"/>
      <c r="D126" s="232" t="s">
        <v>46</v>
      </c>
      <c r="E126" s="232"/>
      <c r="F126" s="233"/>
      <c r="G126" s="232"/>
      <c r="H126" s="234">
        <f>H30</f>
        <v>0</v>
      </c>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row>
    <row r="127" spans="1:33" s="276" customFormat="1" ht="19.2" x14ac:dyDescent="0.4">
      <c r="A127" s="908"/>
      <c r="B127" s="13"/>
      <c r="C127" s="181"/>
      <c r="D127" s="25" t="s">
        <v>47</v>
      </c>
      <c r="E127" s="25"/>
      <c r="F127" s="98"/>
      <c r="G127" s="235"/>
      <c r="H127" s="236">
        <f>H36</f>
        <v>0</v>
      </c>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row>
    <row r="128" spans="1:33" s="241" customFormat="1" ht="19.2" x14ac:dyDescent="0.4">
      <c r="A128" s="908"/>
      <c r="B128" s="24"/>
      <c r="C128" s="237"/>
      <c r="D128" s="25" t="s">
        <v>48</v>
      </c>
      <c r="E128" s="26"/>
      <c r="F128" s="98"/>
      <c r="G128" s="235"/>
      <c r="H128" s="236">
        <f>H43</f>
        <v>0</v>
      </c>
    </row>
    <row r="129" spans="1:33" s="241" customFormat="1" ht="19.2" x14ac:dyDescent="0.4">
      <c r="A129" s="240"/>
      <c r="B129" s="5"/>
      <c r="C129" s="4"/>
      <c r="D129" s="26" t="s">
        <v>181</v>
      </c>
      <c r="E129" s="26"/>
      <c r="F129" s="99"/>
      <c r="G129" s="26"/>
      <c r="H129" s="236">
        <f>H52</f>
        <v>0</v>
      </c>
    </row>
    <row r="130" spans="1:33" s="241" customFormat="1" ht="19.2" x14ac:dyDescent="0.4">
      <c r="A130" s="240"/>
      <c r="B130" s="5"/>
      <c r="C130" s="4"/>
      <c r="D130" s="26" t="s">
        <v>112</v>
      </c>
      <c r="E130" s="26"/>
      <c r="F130" s="99"/>
      <c r="G130" s="26"/>
      <c r="H130" s="236">
        <f>H69</f>
        <v>0</v>
      </c>
    </row>
    <row r="131" spans="1:33" s="241" customFormat="1" ht="37.5" customHeight="1" thickBot="1" x14ac:dyDescent="0.45">
      <c r="A131" s="240"/>
      <c r="B131" s="585"/>
      <c r="C131" s="253"/>
      <c r="D131" s="586" t="s">
        <v>347</v>
      </c>
      <c r="E131" s="586"/>
      <c r="F131" s="586"/>
      <c r="G131" s="586"/>
      <c r="H131" s="587">
        <f>H123</f>
        <v>0</v>
      </c>
    </row>
    <row r="132" spans="1:33" s="241" customFormat="1" ht="18.75" customHeight="1" thickBot="1" x14ac:dyDescent="0.45">
      <c r="A132" s="240"/>
      <c r="B132" s="2125" t="s">
        <v>656</v>
      </c>
      <c r="C132" s="2126"/>
      <c r="D132" s="2126"/>
      <c r="E132" s="2126"/>
      <c r="F132" s="2126"/>
      <c r="G132" s="2127"/>
      <c r="H132" s="773">
        <f>SUM(H126:H131)</f>
        <v>0</v>
      </c>
    </row>
    <row r="133" spans="1:33" x14ac:dyDescent="0.4">
      <c r="D133" s="22" t="s">
        <v>49</v>
      </c>
    </row>
    <row r="134" spans="1:33" ht="19.2" x14ac:dyDescent="0.4">
      <c r="A134" s="210"/>
      <c r="B134" s="32"/>
      <c r="C134" s="32"/>
      <c r="D134" s="33" t="s">
        <v>73</v>
      </c>
      <c r="E134" s="32"/>
      <c r="F134" s="101"/>
      <c r="G134" s="239"/>
      <c r="H134" s="34"/>
      <c r="I134"/>
      <c r="J134"/>
      <c r="K134"/>
      <c r="L134"/>
      <c r="M134"/>
      <c r="N134"/>
      <c r="O134"/>
      <c r="P134"/>
      <c r="Q134"/>
      <c r="R134"/>
      <c r="S134"/>
      <c r="T134"/>
      <c r="U134"/>
      <c r="V134"/>
      <c r="W134"/>
      <c r="X134"/>
      <c r="Y134"/>
      <c r="Z134"/>
      <c r="AA134"/>
      <c r="AB134"/>
      <c r="AC134"/>
      <c r="AD134"/>
      <c r="AE134"/>
      <c r="AF134"/>
      <c r="AG134"/>
    </row>
    <row r="135" spans="1:33" ht="19.2" x14ac:dyDescent="0.4">
      <c r="A135" s="210"/>
      <c r="B135" s="32"/>
      <c r="C135" s="32"/>
      <c r="D135" s="33" t="s">
        <v>74</v>
      </c>
      <c r="E135" s="32"/>
      <c r="F135" s="101"/>
      <c r="G135" s="239"/>
      <c r="H135" s="34"/>
      <c r="I135"/>
      <c r="J135"/>
      <c r="K135"/>
      <c r="L135"/>
      <c r="M135"/>
      <c r="N135"/>
      <c r="O135"/>
      <c r="P135"/>
      <c r="Q135"/>
      <c r="R135"/>
      <c r="S135"/>
      <c r="T135"/>
      <c r="U135"/>
      <c r="V135"/>
      <c r="W135"/>
      <c r="X135"/>
      <c r="Y135"/>
      <c r="Z135"/>
      <c r="AA135"/>
      <c r="AB135"/>
      <c r="AC135"/>
      <c r="AD135"/>
      <c r="AE135"/>
      <c r="AF135"/>
      <c r="AG135"/>
    </row>
    <row r="136" spans="1:33" ht="19.2" x14ac:dyDescent="0.4">
      <c r="A136" s="210"/>
      <c r="B136" s="32"/>
      <c r="C136" s="32"/>
      <c r="D136" s="33" t="s">
        <v>75</v>
      </c>
      <c r="E136" s="32"/>
      <c r="F136" s="101"/>
      <c r="G136" s="239"/>
      <c r="H136" s="34"/>
      <c r="I136"/>
      <c r="J136"/>
      <c r="K136"/>
      <c r="L136"/>
      <c r="M136"/>
      <c r="N136"/>
      <c r="O136"/>
      <c r="P136"/>
      <c r="Q136"/>
      <c r="R136"/>
      <c r="S136"/>
      <c r="T136"/>
      <c r="U136"/>
      <c r="V136"/>
      <c r="W136"/>
      <c r="X136"/>
      <c r="Y136"/>
      <c r="Z136"/>
      <c r="AA136"/>
      <c r="AB136"/>
      <c r="AC136"/>
      <c r="AD136"/>
      <c r="AE136"/>
      <c r="AF136"/>
      <c r="AG136"/>
    </row>
  </sheetData>
  <mergeCells count="33">
    <mergeCell ref="D12:H12"/>
    <mergeCell ref="B1:H1"/>
    <mergeCell ref="B2:H2"/>
    <mergeCell ref="B3:H3"/>
    <mergeCell ref="D4:H4"/>
    <mergeCell ref="D5:H5"/>
    <mergeCell ref="D6:H6"/>
    <mergeCell ref="D7:H7"/>
    <mergeCell ref="D8:H8"/>
    <mergeCell ref="D9:H9"/>
    <mergeCell ref="D10:H10"/>
    <mergeCell ref="D11:H11"/>
    <mergeCell ref="B69:G69"/>
    <mergeCell ref="D13:H13"/>
    <mergeCell ref="D14:H14"/>
    <mergeCell ref="D15:H15"/>
    <mergeCell ref="D16:H16"/>
    <mergeCell ref="D17:H17"/>
    <mergeCell ref="D18:H18"/>
    <mergeCell ref="D19:H19"/>
    <mergeCell ref="E30:G30"/>
    <mergeCell ref="B36:G36"/>
    <mergeCell ref="B43:G43"/>
    <mergeCell ref="B52:G52"/>
    <mergeCell ref="D67:G67"/>
    <mergeCell ref="B123:G123"/>
    <mergeCell ref="D125:G125"/>
    <mergeCell ref="B132:G132"/>
    <mergeCell ref="B76:G76"/>
    <mergeCell ref="B83:G83"/>
    <mergeCell ref="B92:G92"/>
    <mergeCell ref="B109:G109"/>
    <mergeCell ref="D107:G107"/>
  </mergeCells>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10-Дел 2A-Анекс 1
Реф. Бр.: LRCP-9034-9210-MK-RFB-A.2.1.10 - Тендер 10-Дел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Градско&amp;CРеконструкција на ул.8 ми Септември&amp;R&amp;P/&amp;N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3E9B-DF83-4106-AD37-A7635F1EBB17}">
  <sheetPr>
    <pageSetUpPr fitToPage="1"/>
  </sheetPr>
  <dimension ref="A1:AK177"/>
  <sheetViews>
    <sheetView view="pageBreakPreview" zoomScale="90" zoomScaleNormal="115" zoomScaleSheetLayoutView="90" zoomScalePageLayoutView="40" workbookViewId="0">
      <selection activeCell="D6" sqref="D6:H6"/>
    </sheetView>
  </sheetViews>
  <sheetFormatPr defaultRowHeight="16.8" x14ac:dyDescent="0.3"/>
  <cols>
    <col min="1" max="1" width="4.88671875" customWidth="1"/>
    <col min="2" max="2" width="7.6640625" style="32" customWidth="1"/>
    <col min="3" max="3" width="11.6640625" style="32" customWidth="1"/>
    <col min="4" max="4" width="64.109375" style="848" customWidth="1"/>
    <col min="5" max="5" width="9.88671875" style="32" customWidth="1"/>
    <col min="6" max="6" width="15.5546875" style="101" customWidth="1"/>
    <col min="7" max="7" width="15.44140625" style="239" customWidth="1"/>
    <col min="8" max="8" width="21.5546875" style="34" customWidth="1"/>
    <col min="9"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35">
      <c r="B1" s="1862" t="s">
        <v>833</v>
      </c>
      <c r="C1" s="1863"/>
      <c r="D1" s="1863"/>
      <c r="E1" s="1863"/>
      <c r="F1" s="1863"/>
      <c r="G1" s="1863"/>
      <c r="H1" s="1864"/>
    </row>
    <row r="2" spans="1:37" ht="19.8" thickBot="1" x14ac:dyDescent="0.35">
      <c r="B2" s="1850" t="s">
        <v>0</v>
      </c>
      <c r="C2" s="1851"/>
      <c r="D2" s="1851"/>
      <c r="E2" s="1851"/>
      <c r="F2" s="1851"/>
      <c r="G2" s="1851"/>
      <c r="H2" s="1852"/>
    </row>
    <row r="3" spans="1:37" ht="19.2" customHeight="1" thickBot="1" x14ac:dyDescent="0.35">
      <c r="B3" s="1853" t="s">
        <v>697</v>
      </c>
      <c r="C3" s="1854"/>
      <c r="D3" s="1854"/>
      <c r="E3" s="1854"/>
      <c r="F3" s="1854"/>
      <c r="G3" s="1854"/>
      <c r="H3" s="1855"/>
    </row>
    <row r="4" spans="1:37" ht="24" customHeight="1" thickBot="1" x14ac:dyDescent="0.35">
      <c r="B4" s="831"/>
      <c r="C4" s="832"/>
      <c r="D4" s="1865" t="s">
        <v>1</v>
      </c>
      <c r="E4" s="1865"/>
      <c r="F4" s="1865"/>
      <c r="G4" s="1865"/>
      <c r="H4" s="1866"/>
    </row>
    <row r="5" spans="1:37" ht="41.25" customHeight="1" x14ac:dyDescent="0.3">
      <c r="B5" s="833"/>
      <c r="C5" s="139" t="s">
        <v>2</v>
      </c>
      <c r="D5" s="1867" t="s">
        <v>3</v>
      </c>
      <c r="E5" s="1868"/>
      <c r="F5" s="1868"/>
      <c r="G5" s="1868"/>
      <c r="H5" s="1869"/>
    </row>
    <row r="6" spans="1:37" ht="134.25" customHeight="1" x14ac:dyDescent="0.3">
      <c r="B6" s="834"/>
      <c r="C6" s="75" t="s">
        <v>4</v>
      </c>
      <c r="D6" s="1820" t="s">
        <v>5</v>
      </c>
      <c r="E6" s="1820"/>
      <c r="F6" s="1820"/>
      <c r="G6" s="1820"/>
      <c r="H6" s="1821"/>
    </row>
    <row r="7" spans="1:37" ht="81" customHeight="1" x14ac:dyDescent="0.3">
      <c r="B7" s="521"/>
      <c r="C7" s="75" t="s">
        <v>6</v>
      </c>
      <c r="D7" s="1820" t="s">
        <v>7</v>
      </c>
      <c r="E7" s="1820"/>
      <c r="F7" s="1820"/>
      <c r="G7" s="1820"/>
      <c r="H7" s="1821"/>
    </row>
    <row r="8" spans="1:37" ht="78.75" customHeight="1" x14ac:dyDescent="0.3">
      <c r="B8" s="521"/>
      <c r="C8" s="75" t="s">
        <v>8</v>
      </c>
      <c r="D8" s="1820" t="s">
        <v>70</v>
      </c>
      <c r="E8" s="1820"/>
      <c r="F8" s="1820"/>
      <c r="G8" s="1820"/>
      <c r="H8" s="1821"/>
    </row>
    <row r="9" spans="1:37" ht="132.75" customHeight="1" x14ac:dyDescent="0.3">
      <c r="B9" s="521"/>
      <c r="C9" s="75" t="s">
        <v>9</v>
      </c>
      <c r="D9" s="1820" t="s">
        <v>56</v>
      </c>
      <c r="E9" s="1820"/>
      <c r="F9" s="1820"/>
      <c r="G9" s="1820"/>
      <c r="H9" s="1821"/>
    </row>
    <row r="10" spans="1:37" ht="78.75" customHeight="1" x14ac:dyDescent="0.3">
      <c r="B10" s="521"/>
      <c r="C10" s="75" t="s">
        <v>10</v>
      </c>
      <c r="D10" s="1820" t="s">
        <v>57</v>
      </c>
      <c r="E10" s="1820"/>
      <c r="F10" s="1820"/>
      <c r="G10" s="1820"/>
      <c r="H10" s="1821"/>
    </row>
    <row r="11" spans="1:37" ht="45" customHeight="1" x14ac:dyDescent="0.3">
      <c r="B11" s="521"/>
      <c r="C11" s="75" t="s">
        <v>11</v>
      </c>
      <c r="D11" s="1820" t="s">
        <v>12</v>
      </c>
      <c r="E11" s="1820"/>
      <c r="F11" s="1820"/>
      <c r="G11" s="1820"/>
      <c r="H11" s="1821"/>
    </row>
    <row r="12" spans="1:37" ht="137.25" customHeight="1" x14ac:dyDescent="0.3">
      <c r="B12" s="521"/>
      <c r="C12" s="75" t="s">
        <v>13</v>
      </c>
      <c r="D12" s="1820" t="s">
        <v>78</v>
      </c>
      <c r="E12" s="1820"/>
      <c r="F12" s="1820"/>
      <c r="G12" s="1820"/>
      <c r="H12" s="1821"/>
    </row>
    <row r="13" spans="1:37" ht="78.75" customHeight="1" x14ac:dyDescent="0.3">
      <c r="B13" s="521"/>
      <c r="C13" s="76" t="s">
        <v>14</v>
      </c>
      <c r="D13" s="1820" t="s">
        <v>15</v>
      </c>
      <c r="E13" s="1820"/>
      <c r="F13" s="1820"/>
      <c r="G13" s="1820"/>
      <c r="H13" s="1821"/>
    </row>
    <row r="14" spans="1:37" ht="138.75" customHeight="1" x14ac:dyDescent="0.3">
      <c r="B14" s="521"/>
      <c r="C14" s="75" t="s">
        <v>16</v>
      </c>
      <c r="D14" s="1820" t="s">
        <v>687</v>
      </c>
      <c r="E14" s="1820"/>
      <c r="F14" s="1820"/>
      <c r="G14" s="1820"/>
      <c r="H14" s="1821"/>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33.5" customHeight="1" x14ac:dyDescent="0.3">
      <c r="B16" s="521"/>
      <c r="C16" s="75" t="s">
        <v>19</v>
      </c>
      <c r="D16" s="1820" t="s">
        <v>20</v>
      </c>
      <c r="E16" s="1820"/>
      <c r="F16" s="1820"/>
      <c r="G16" s="1820"/>
      <c r="H16" s="1821"/>
    </row>
    <row r="17" spans="2:37" ht="98.25" customHeight="1" x14ac:dyDescent="0.3">
      <c r="B17" s="521"/>
      <c r="C17" s="75" t="s">
        <v>21</v>
      </c>
      <c r="D17" s="1820" t="s">
        <v>22</v>
      </c>
      <c r="E17" s="1820"/>
      <c r="F17" s="1820"/>
      <c r="G17" s="1820"/>
      <c r="H17" s="1821"/>
    </row>
    <row r="18" spans="2:37" ht="77.25" customHeight="1" x14ac:dyDescent="0.3">
      <c r="B18" s="521"/>
      <c r="C18" s="75" t="s">
        <v>23</v>
      </c>
      <c r="D18" s="1820" t="s">
        <v>81</v>
      </c>
      <c r="E18" s="1820"/>
      <c r="F18" s="1820"/>
      <c r="G18" s="1820"/>
      <c r="H18" s="1821"/>
    </row>
    <row r="19" spans="2:37" ht="55.5" customHeight="1" thickBot="1" x14ac:dyDescent="0.35">
      <c r="B19" s="523"/>
      <c r="C19" s="77" t="s">
        <v>24</v>
      </c>
      <c r="D19" s="1846" t="s">
        <v>71</v>
      </c>
      <c r="E19" s="1846"/>
      <c r="F19" s="1846"/>
      <c r="G19" s="1846"/>
      <c r="H19" s="1847"/>
    </row>
    <row r="20" spans="2:37" ht="16.2" thickBot="1" x14ac:dyDescent="0.35">
      <c r="B20" s="78"/>
      <c r="C20" s="78"/>
      <c r="D20" s="78"/>
      <c r="E20" s="78"/>
      <c r="F20" s="835"/>
      <c r="G20" s="78"/>
      <c r="H20" s="78"/>
    </row>
    <row r="21" spans="2:37" ht="57.6" x14ac:dyDescent="0.3">
      <c r="B21" s="833" t="s">
        <v>25</v>
      </c>
      <c r="C21" s="79" t="s">
        <v>50</v>
      </c>
      <c r="D21" s="79" t="s">
        <v>26</v>
      </c>
      <c r="E21" s="79" t="s">
        <v>27</v>
      </c>
      <c r="F21" s="836" t="s">
        <v>28</v>
      </c>
      <c r="G21" s="1056" t="s">
        <v>29</v>
      </c>
      <c r="H21" s="1057" t="s">
        <v>30</v>
      </c>
    </row>
    <row r="22" spans="2:37" ht="19.8" thickBot="1" x14ac:dyDescent="0.35">
      <c r="B22" s="837">
        <v>1</v>
      </c>
      <c r="C22" s="838">
        <v>2</v>
      </c>
      <c r="D22" s="838">
        <v>3</v>
      </c>
      <c r="E22" s="838">
        <v>4</v>
      </c>
      <c r="F22" s="838">
        <v>5</v>
      </c>
      <c r="G22" s="1058">
        <v>6</v>
      </c>
      <c r="H22" s="1059">
        <v>7</v>
      </c>
    </row>
    <row r="23" spans="2:37" ht="19.2" x14ac:dyDescent="0.3">
      <c r="B23" s="833"/>
      <c r="C23" s="1150"/>
      <c r="D23" s="433" t="s">
        <v>31</v>
      </c>
      <c r="E23" s="1072"/>
      <c r="F23" s="1151"/>
      <c r="G23" s="1152"/>
      <c r="H23" s="1153"/>
    </row>
    <row r="24" spans="2:37" ht="15.75" customHeight="1" x14ac:dyDescent="0.45">
      <c r="B24" s="74">
        <v>1</v>
      </c>
      <c r="C24" s="80" t="s">
        <v>61</v>
      </c>
      <c r="D24" s="1060" t="s">
        <v>32</v>
      </c>
      <c r="E24" s="844" t="s">
        <v>33</v>
      </c>
      <c r="F24" s="443">
        <v>1</v>
      </c>
      <c r="G24" s="818"/>
      <c r="H24" s="818">
        <f t="shared" ref="H24:H29" si="0">F24*G24</f>
        <v>0</v>
      </c>
    </row>
    <row r="25" spans="2:37" ht="41.25" customHeight="1" x14ac:dyDescent="0.45">
      <c r="B25" s="75">
        <v>2</v>
      </c>
      <c r="C25" s="1061" t="s">
        <v>51</v>
      </c>
      <c r="D25" s="774" t="s">
        <v>34</v>
      </c>
      <c r="E25" s="211" t="s">
        <v>33</v>
      </c>
      <c r="F25" s="341">
        <v>1</v>
      </c>
      <c r="G25" s="818"/>
      <c r="H25" s="214">
        <f t="shared" si="0"/>
        <v>0</v>
      </c>
    </row>
    <row r="26" spans="2:37" ht="28.5" customHeight="1" x14ac:dyDescent="0.45">
      <c r="B26" s="75">
        <v>3</v>
      </c>
      <c r="C26" s="81" t="s">
        <v>62</v>
      </c>
      <c r="D26" s="774" t="s">
        <v>35</v>
      </c>
      <c r="E26" s="211" t="s">
        <v>33</v>
      </c>
      <c r="F26" s="341">
        <v>1</v>
      </c>
      <c r="G26" s="818"/>
      <c r="H26" s="214">
        <f t="shared" si="0"/>
        <v>0</v>
      </c>
    </row>
    <row r="27" spans="2:37" ht="33.6" customHeight="1" x14ac:dyDescent="0.45">
      <c r="B27" s="75">
        <v>4</v>
      </c>
      <c r="C27" s="81" t="s">
        <v>63</v>
      </c>
      <c r="D27" s="774" t="s">
        <v>53</v>
      </c>
      <c r="E27" s="211" t="s">
        <v>33</v>
      </c>
      <c r="F27" s="341">
        <v>1</v>
      </c>
      <c r="G27" s="818"/>
      <c r="H27" s="214">
        <f t="shared" si="0"/>
        <v>0</v>
      </c>
    </row>
    <row r="28" spans="2:37" ht="67.2" customHeight="1" x14ac:dyDescent="0.45">
      <c r="B28" s="75">
        <v>5</v>
      </c>
      <c r="C28" s="81" t="s">
        <v>64</v>
      </c>
      <c r="D28" s="774" t="s">
        <v>55</v>
      </c>
      <c r="E28" s="211" t="s">
        <v>33</v>
      </c>
      <c r="F28" s="341">
        <v>1</v>
      </c>
      <c r="G28" s="818"/>
      <c r="H28" s="214">
        <f t="shared" si="0"/>
        <v>0</v>
      </c>
    </row>
    <row r="29" spans="2:37" ht="37.5" customHeight="1" thickBot="1" x14ac:dyDescent="0.5">
      <c r="B29" s="886">
        <v>6</v>
      </c>
      <c r="C29" s="1062">
        <v>14</v>
      </c>
      <c r="D29" s="1063" t="s">
        <v>72</v>
      </c>
      <c r="E29" s="272" t="s">
        <v>33</v>
      </c>
      <c r="F29" s="864">
        <v>1</v>
      </c>
      <c r="G29" s="818"/>
      <c r="H29" s="440">
        <f t="shared" si="0"/>
        <v>0</v>
      </c>
    </row>
    <row r="30" spans="2:37" ht="21" customHeight="1" thickBot="1" x14ac:dyDescent="0.35">
      <c r="B30" s="1808" t="s">
        <v>52</v>
      </c>
      <c r="C30" s="1809"/>
      <c r="D30" s="1809"/>
      <c r="E30" s="1809"/>
      <c r="F30" s="1809"/>
      <c r="G30" s="1809"/>
      <c r="H30" s="875">
        <f>SUM(H24:H29)</f>
        <v>0</v>
      </c>
    </row>
    <row r="31" spans="2:37" s="3" customFormat="1" ht="19.2" x14ac:dyDescent="0.3">
      <c r="B31" s="1064"/>
      <c r="C31" s="1064"/>
      <c r="D31" s="462" t="s">
        <v>36</v>
      </c>
      <c r="E31" s="1065"/>
      <c r="F31" s="1065"/>
      <c r="G31" s="1065"/>
      <c r="H31" s="1065"/>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2:37" s="3" customFormat="1" ht="18" customHeight="1" x14ac:dyDescent="0.45">
      <c r="B32" s="75">
        <v>7</v>
      </c>
      <c r="C32" s="81" t="s">
        <v>352</v>
      </c>
      <c r="D32" s="1066" t="s">
        <v>488</v>
      </c>
      <c r="E32" s="341" t="s">
        <v>37</v>
      </c>
      <c r="F32" s="341">
        <v>1.7</v>
      </c>
      <c r="G32" s="341"/>
      <c r="H32" s="214">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2:37" s="3" customFormat="1" ht="61.5" customHeight="1" x14ac:dyDescent="0.45">
      <c r="B33" s="868">
        <v>8</v>
      </c>
      <c r="C33" s="81" t="s">
        <v>102</v>
      </c>
      <c r="D33" s="1066" t="s">
        <v>698</v>
      </c>
      <c r="E33" s="341" t="s">
        <v>39</v>
      </c>
      <c r="F33" s="341">
        <v>5339</v>
      </c>
      <c r="G33" s="341"/>
      <c r="H33" s="214">
        <f>F33*G33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2:37" s="3" customFormat="1" ht="27.75" customHeight="1" thickBot="1" x14ac:dyDescent="0.5">
      <c r="B34" s="572">
        <v>9</v>
      </c>
      <c r="C34" s="869" t="s">
        <v>65</v>
      </c>
      <c r="D34" s="776" t="s">
        <v>699</v>
      </c>
      <c r="E34" s="871" t="s">
        <v>38</v>
      </c>
      <c r="F34" s="871">
        <v>41</v>
      </c>
      <c r="G34" s="871"/>
      <c r="H34" s="824">
        <f>F34*G34</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2:37" s="3" customFormat="1" ht="19.95" customHeight="1" thickBot="1" x14ac:dyDescent="0.5">
      <c r="B35" s="1843" t="s">
        <v>42</v>
      </c>
      <c r="C35" s="1844"/>
      <c r="D35" s="1844"/>
      <c r="E35" s="1844"/>
      <c r="F35" s="1844"/>
      <c r="G35" s="1845"/>
      <c r="H35" s="875">
        <f>SUM(H32:H34)</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2:37" s="3" customFormat="1" ht="16.2" customHeight="1" x14ac:dyDescent="0.45">
      <c r="B36" s="1067"/>
      <c r="C36" s="1068"/>
      <c r="D36" s="433" t="s">
        <v>89</v>
      </c>
      <c r="E36" s="519"/>
      <c r="F36" s="1069"/>
      <c r="G36" s="1068"/>
      <c r="H36" s="1070"/>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2:37" s="8" customFormat="1" ht="38.4" x14ac:dyDescent="0.45">
      <c r="B37" s="867">
        <v>10</v>
      </c>
      <c r="C37" s="80" t="s">
        <v>66</v>
      </c>
      <c r="D37" s="1071" t="s">
        <v>700</v>
      </c>
      <c r="E37" s="443" t="s">
        <v>40</v>
      </c>
      <c r="F37" s="443">
        <v>1568</v>
      </c>
      <c r="G37" s="443"/>
      <c r="H37" s="439">
        <f t="shared" ref="H37:H42" si="1">F37*G37</f>
        <v>0</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s="8" customFormat="1" ht="67.5" customHeight="1" x14ac:dyDescent="0.45">
      <c r="B38" s="867">
        <v>11</v>
      </c>
      <c r="C38" s="80" t="s">
        <v>66</v>
      </c>
      <c r="D38" s="1071" t="s">
        <v>701</v>
      </c>
      <c r="E38" s="443" t="s">
        <v>40</v>
      </c>
      <c r="F38" s="443">
        <v>3103</v>
      </c>
      <c r="G38" s="443"/>
      <c r="H38" s="439">
        <f t="shared" si="1"/>
        <v>0</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2:37" s="8" customFormat="1" ht="36.75" customHeight="1" x14ac:dyDescent="0.45">
      <c r="B39" s="867">
        <v>12</v>
      </c>
      <c r="C39" s="80" t="s">
        <v>67</v>
      </c>
      <c r="D39" s="1071" t="s">
        <v>702</v>
      </c>
      <c r="E39" s="443" t="s">
        <v>39</v>
      </c>
      <c r="F39" s="443">
        <v>9596</v>
      </c>
      <c r="G39" s="443"/>
      <c r="H39" s="439">
        <f t="shared" si="1"/>
        <v>0</v>
      </c>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s="8" customFormat="1" ht="48" customHeight="1" x14ac:dyDescent="0.45">
      <c r="B40" s="867">
        <v>13</v>
      </c>
      <c r="C40" s="80" t="s">
        <v>120</v>
      </c>
      <c r="D40" s="1071" t="s">
        <v>703</v>
      </c>
      <c r="E40" s="443" t="s">
        <v>40</v>
      </c>
      <c r="F40" s="443">
        <v>626</v>
      </c>
      <c r="G40" s="443"/>
      <c r="H40" s="439">
        <f t="shared" si="1"/>
        <v>0</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2:37" s="8" customFormat="1" ht="36.75" customHeight="1" x14ac:dyDescent="0.45">
      <c r="B41" s="867">
        <v>14</v>
      </c>
      <c r="C41" s="80" t="s">
        <v>66</v>
      </c>
      <c r="D41" s="1071" t="s">
        <v>704</v>
      </c>
      <c r="E41" s="443" t="s">
        <v>39</v>
      </c>
      <c r="F41" s="443">
        <v>1952</v>
      </c>
      <c r="G41" s="443"/>
      <c r="H41" s="439">
        <f t="shared" si="1"/>
        <v>0</v>
      </c>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s="8" customFormat="1" ht="28.5" customHeight="1" thickBot="1" x14ac:dyDescent="0.5">
      <c r="B42" s="867">
        <v>15</v>
      </c>
      <c r="C42" s="80" t="s">
        <v>67</v>
      </c>
      <c r="D42" s="1071" t="s">
        <v>705</v>
      </c>
      <c r="E42" s="443" t="s">
        <v>39</v>
      </c>
      <c r="F42" s="443">
        <v>1580</v>
      </c>
      <c r="G42" s="443"/>
      <c r="H42" s="439">
        <f t="shared" si="1"/>
        <v>0</v>
      </c>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spans="2:37" s="3" customFormat="1" ht="21" customHeight="1" thickBot="1" x14ac:dyDescent="0.35">
      <c r="B43" s="1808" t="s">
        <v>43</v>
      </c>
      <c r="C43" s="1809"/>
      <c r="D43" s="1809"/>
      <c r="E43" s="1809"/>
      <c r="F43" s="1809"/>
      <c r="G43" s="1810"/>
      <c r="H43" s="875">
        <f>SUM(H37:H42)</f>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2:37" s="3" customFormat="1" ht="16.95" customHeight="1" x14ac:dyDescent="0.45">
      <c r="B44" s="806"/>
      <c r="C44" s="808"/>
      <c r="D44" s="1072" t="s">
        <v>44</v>
      </c>
      <c r="E44" s="1073"/>
      <c r="F44" s="808"/>
      <c r="G44" s="808"/>
      <c r="H44" s="809"/>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2:37" s="3" customFormat="1" ht="57.75" customHeight="1" x14ac:dyDescent="0.45">
      <c r="B45" s="867">
        <v>16</v>
      </c>
      <c r="C45" s="80" t="s">
        <v>68</v>
      </c>
      <c r="D45" s="1074" t="s">
        <v>706</v>
      </c>
      <c r="E45" s="844" t="s">
        <v>40</v>
      </c>
      <c r="F45" s="443">
        <v>3199</v>
      </c>
      <c r="G45" s="818"/>
      <c r="H45" s="439">
        <f t="shared" ref="H45:H48" si="2">(F45*G45)</f>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2:37" s="3" customFormat="1" ht="45.75" customHeight="1" x14ac:dyDescent="0.45">
      <c r="B46" s="335">
        <v>17</v>
      </c>
      <c r="C46" s="81" t="s">
        <v>147</v>
      </c>
      <c r="D46" s="88" t="s">
        <v>187</v>
      </c>
      <c r="E46" s="211" t="s">
        <v>39</v>
      </c>
      <c r="F46" s="443">
        <v>6590</v>
      </c>
      <c r="G46" s="214"/>
      <c r="H46" s="209">
        <f t="shared" si="2"/>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2:37" ht="38.25" customHeight="1" x14ac:dyDescent="0.45">
      <c r="B47" s="335">
        <v>18</v>
      </c>
      <c r="C47" s="81" t="s">
        <v>69</v>
      </c>
      <c r="D47" s="282" t="s">
        <v>76</v>
      </c>
      <c r="E47" s="211" t="s">
        <v>38</v>
      </c>
      <c r="F47" s="443">
        <v>41</v>
      </c>
      <c r="G47" s="214"/>
      <c r="H47" s="209">
        <f t="shared" si="2"/>
        <v>0</v>
      </c>
      <c r="I47"/>
      <c r="J47"/>
      <c r="K47"/>
      <c r="L47"/>
      <c r="M47"/>
      <c r="N47"/>
      <c r="O47"/>
      <c r="P47"/>
      <c r="Q47"/>
      <c r="R47"/>
      <c r="S47"/>
      <c r="T47"/>
      <c r="U47"/>
      <c r="V47"/>
      <c r="W47"/>
      <c r="X47"/>
      <c r="Y47"/>
      <c r="Z47"/>
      <c r="AA47"/>
      <c r="AB47"/>
      <c r="AC47"/>
      <c r="AD47"/>
      <c r="AE47"/>
      <c r="AF47"/>
      <c r="AG47"/>
      <c r="AH47"/>
      <c r="AI47"/>
      <c r="AJ47"/>
      <c r="AK47"/>
    </row>
    <row r="48" spans="2:37" s="212" customFormat="1" ht="39" thickBot="1" x14ac:dyDescent="0.5">
      <c r="B48" s="335">
        <v>19</v>
      </c>
      <c r="C48" s="81" t="s">
        <v>174</v>
      </c>
      <c r="D48" s="88" t="s">
        <v>707</v>
      </c>
      <c r="E48" s="211" t="s">
        <v>39</v>
      </c>
      <c r="F48" s="443">
        <v>2434</v>
      </c>
      <c r="G48" s="214"/>
      <c r="H48" s="209">
        <f t="shared" si="2"/>
        <v>0</v>
      </c>
    </row>
    <row r="49" spans="2:37" s="3" customFormat="1" ht="19.5" customHeight="1" thickBot="1" x14ac:dyDescent="0.35">
      <c r="B49" s="1808" t="s">
        <v>45</v>
      </c>
      <c r="C49" s="1809"/>
      <c r="D49" s="1809"/>
      <c r="E49" s="1809"/>
      <c r="F49" s="1809"/>
      <c r="G49" s="1848"/>
      <c r="H49" s="1075">
        <f>SUM(H45:H48)</f>
        <v>0</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7" s="2" customFormat="1" ht="20.399999999999999" customHeight="1" x14ac:dyDescent="0.45">
      <c r="B50" s="1076"/>
      <c r="C50" s="1077"/>
      <c r="D50" s="1078" t="s">
        <v>177</v>
      </c>
      <c r="E50" s="846"/>
      <c r="F50" s="562"/>
      <c r="G50" s="1079"/>
      <c r="H50" s="809"/>
    </row>
    <row r="51" spans="2:37" s="1" customFormat="1" ht="57.6" x14ac:dyDescent="0.45">
      <c r="B51" s="1080">
        <v>20</v>
      </c>
      <c r="C51" s="1081"/>
      <c r="D51" s="1082" t="s">
        <v>708</v>
      </c>
      <c r="E51" s="844" t="s">
        <v>38</v>
      </c>
      <c r="F51" s="1083">
        <v>721</v>
      </c>
      <c r="G51" s="443"/>
      <c r="H51" s="439">
        <f t="shared" ref="H51:H54" si="3">(F51*G51)</f>
        <v>0</v>
      </c>
    </row>
    <row r="52" spans="2:37" s="1" customFormat="1" ht="76.8" x14ac:dyDescent="0.45">
      <c r="B52" s="1080">
        <v>21</v>
      </c>
      <c r="C52" s="1081"/>
      <c r="D52" s="1082" t="s">
        <v>709</v>
      </c>
      <c r="E52" s="844" t="s">
        <v>38</v>
      </c>
      <c r="F52" s="1083">
        <v>473</v>
      </c>
      <c r="G52" s="443"/>
      <c r="H52" s="439">
        <f t="shared" si="3"/>
        <v>0</v>
      </c>
    </row>
    <row r="53" spans="2:37" s="1" customFormat="1" ht="38.4" x14ac:dyDescent="0.45">
      <c r="B53" s="1080">
        <v>22</v>
      </c>
      <c r="C53" s="1081"/>
      <c r="D53" s="1082" t="s">
        <v>710</v>
      </c>
      <c r="E53" s="211" t="s">
        <v>38</v>
      </c>
      <c r="F53" s="1083">
        <v>121</v>
      </c>
      <c r="G53" s="443"/>
      <c r="H53" s="439">
        <f t="shared" si="3"/>
        <v>0</v>
      </c>
    </row>
    <row r="54" spans="2:37" s="1" customFormat="1" ht="39" thickBot="1" x14ac:dyDescent="0.5">
      <c r="B54" s="1084">
        <v>23</v>
      </c>
      <c r="C54" s="1085"/>
      <c r="D54" s="1086" t="s">
        <v>711</v>
      </c>
      <c r="E54" s="820" t="s">
        <v>712</v>
      </c>
      <c r="F54" s="1087">
        <v>5</v>
      </c>
      <c r="G54" s="864"/>
      <c r="H54" s="440">
        <f t="shared" si="3"/>
        <v>0</v>
      </c>
    </row>
    <row r="55" spans="2:37" s="3" customFormat="1" ht="21" customHeight="1" thickBot="1" x14ac:dyDescent="0.5">
      <c r="B55" s="1843" t="s">
        <v>114</v>
      </c>
      <c r="C55" s="1844"/>
      <c r="D55" s="1844"/>
      <c r="E55" s="1844"/>
      <c r="F55" s="1844"/>
      <c r="G55" s="1845"/>
      <c r="H55" s="1088">
        <f>SUM(H51:H54)</f>
        <v>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2:37" ht="19.2" x14ac:dyDescent="0.45">
      <c r="B56" s="1089"/>
      <c r="C56" s="808"/>
      <c r="D56" s="433" t="s">
        <v>115</v>
      </c>
      <c r="E56" s="808"/>
      <c r="F56" s="1090"/>
      <c r="G56" s="807"/>
      <c r="H56" s="809"/>
      <c r="J56"/>
      <c r="K56"/>
      <c r="L56"/>
      <c r="M56"/>
      <c r="N56"/>
      <c r="O56"/>
      <c r="P56"/>
      <c r="Q56"/>
      <c r="R56"/>
      <c r="S56"/>
      <c r="T56"/>
      <c r="U56"/>
      <c r="V56"/>
      <c r="W56"/>
      <c r="X56"/>
      <c r="Y56"/>
      <c r="Z56"/>
      <c r="AA56"/>
      <c r="AB56"/>
      <c r="AC56"/>
      <c r="AD56"/>
      <c r="AE56"/>
      <c r="AF56"/>
      <c r="AG56"/>
      <c r="AH56"/>
      <c r="AI56"/>
      <c r="AJ56"/>
      <c r="AK56"/>
    </row>
    <row r="57" spans="2:37" ht="19.2" x14ac:dyDescent="0.45">
      <c r="B57" s="810"/>
      <c r="C57" s="811"/>
      <c r="D57" s="88" t="s">
        <v>116</v>
      </c>
      <c r="E57" s="812"/>
      <c r="F57" s="1091"/>
      <c r="G57" s="813"/>
      <c r="H57" s="815"/>
      <c r="J57"/>
      <c r="K57"/>
      <c r="L57"/>
      <c r="M57"/>
      <c r="N57"/>
      <c r="O57"/>
      <c r="P57"/>
      <c r="Q57"/>
      <c r="R57"/>
      <c r="S57"/>
      <c r="T57"/>
      <c r="U57"/>
      <c r="V57"/>
      <c r="W57"/>
      <c r="X57"/>
      <c r="Y57"/>
      <c r="Z57"/>
      <c r="AA57"/>
      <c r="AB57"/>
      <c r="AC57"/>
      <c r="AD57"/>
      <c r="AE57"/>
      <c r="AF57"/>
      <c r="AG57"/>
      <c r="AH57"/>
      <c r="AI57"/>
      <c r="AJ57"/>
      <c r="AK57"/>
    </row>
    <row r="58" spans="2:37" ht="57.6" x14ac:dyDescent="0.45">
      <c r="B58" s="816">
        <v>24</v>
      </c>
      <c r="C58" s="80" t="s">
        <v>121</v>
      </c>
      <c r="D58" s="462" t="s">
        <v>149</v>
      </c>
      <c r="E58" s="1092" t="s">
        <v>41</v>
      </c>
      <c r="F58" s="416">
        <v>11</v>
      </c>
      <c r="G58" s="818"/>
      <c r="H58" s="818">
        <f t="shared" ref="H58:H62" si="4">(F58*G58)</f>
        <v>0</v>
      </c>
      <c r="J58"/>
      <c r="K58"/>
      <c r="L58"/>
      <c r="M58"/>
      <c r="N58"/>
      <c r="O58"/>
      <c r="P58"/>
      <c r="Q58"/>
      <c r="R58"/>
      <c r="S58"/>
      <c r="T58"/>
      <c r="U58"/>
      <c r="V58"/>
      <c r="W58"/>
      <c r="X58"/>
      <c r="Y58"/>
      <c r="Z58"/>
      <c r="AA58"/>
      <c r="AB58"/>
      <c r="AC58"/>
      <c r="AD58"/>
      <c r="AE58"/>
      <c r="AF58"/>
      <c r="AG58"/>
      <c r="AH58"/>
      <c r="AI58"/>
      <c r="AJ58"/>
      <c r="AK58"/>
    </row>
    <row r="59" spans="2:37" ht="64.5" customHeight="1" x14ac:dyDescent="0.45">
      <c r="B59" s="521">
        <v>25</v>
      </c>
      <c r="C59" s="81" t="s">
        <v>121</v>
      </c>
      <c r="D59" s="88" t="s">
        <v>77</v>
      </c>
      <c r="E59" s="1092" t="s">
        <v>41</v>
      </c>
      <c r="F59" s="213">
        <v>34</v>
      </c>
      <c r="G59" s="818"/>
      <c r="H59" s="214">
        <f t="shared" si="4"/>
        <v>0</v>
      </c>
      <c r="J59"/>
      <c r="K59"/>
      <c r="L59"/>
      <c r="M59"/>
      <c r="N59"/>
      <c r="O59"/>
      <c r="P59"/>
      <c r="Q59"/>
      <c r="R59"/>
      <c r="S59"/>
      <c r="T59"/>
      <c r="U59"/>
      <c r="V59"/>
      <c r="W59"/>
      <c r="X59"/>
      <c r="Y59"/>
      <c r="Z59"/>
      <c r="AA59"/>
      <c r="AB59"/>
      <c r="AC59"/>
      <c r="AD59"/>
      <c r="AE59"/>
      <c r="AF59"/>
      <c r="AG59"/>
      <c r="AH59"/>
      <c r="AI59"/>
      <c r="AJ59"/>
      <c r="AK59"/>
    </row>
    <row r="60" spans="2:37" ht="57.6" x14ac:dyDescent="0.45">
      <c r="B60" s="816">
        <v>26</v>
      </c>
      <c r="C60" s="81" t="s">
        <v>121</v>
      </c>
      <c r="D60" s="88" t="s">
        <v>100</v>
      </c>
      <c r="E60" s="1092" t="s">
        <v>41</v>
      </c>
      <c r="F60" s="213">
        <v>12</v>
      </c>
      <c r="G60" s="818"/>
      <c r="H60" s="214">
        <f t="shared" si="4"/>
        <v>0</v>
      </c>
      <c r="J60"/>
      <c r="K60"/>
      <c r="L60"/>
      <c r="M60"/>
      <c r="N60"/>
      <c r="O60"/>
      <c r="P60"/>
      <c r="Q60"/>
      <c r="R60"/>
      <c r="S60"/>
      <c r="T60"/>
      <c r="U60"/>
      <c r="V60"/>
      <c r="W60"/>
      <c r="X60"/>
      <c r="Y60"/>
      <c r="Z60"/>
      <c r="AA60"/>
      <c r="AB60"/>
      <c r="AC60"/>
      <c r="AD60"/>
      <c r="AE60"/>
      <c r="AF60"/>
      <c r="AG60"/>
      <c r="AH60"/>
      <c r="AI60"/>
      <c r="AJ60"/>
      <c r="AK60"/>
    </row>
    <row r="61" spans="2:37" ht="75" customHeight="1" x14ac:dyDescent="0.45">
      <c r="B61" s="521">
        <v>27</v>
      </c>
      <c r="C61" s="81" t="s">
        <v>121</v>
      </c>
      <c r="D61" s="282" t="s">
        <v>83</v>
      </c>
      <c r="E61" s="1092" t="s">
        <v>38</v>
      </c>
      <c r="F61" s="213">
        <v>74</v>
      </c>
      <c r="G61" s="214"/>
      <c r="H61" s="214">
        <f t="shared" si="4"/>
        <v>0</v>
      </c>
      <c r="I61" s="1055"/>
      <c r="J61"/>
      <c r="K61"/>
      <c r="L61"/>
      <c r="M61"/>
      <c r="N61"/>
      <c r="O61"/>
      <c r="P61"/>
      <c r="Q61"/>
      <c r="R61"/>
      <c r="S61"/>
      <c r="T61"/>
      <c r="U61"/>
      <c r="V61"/>
      <c r="W61"/>
      <c r="X61"/>
      <c r="Y61"/>
      <c r="Z61"/>
      <c r="AA61"/>
      <c r="AB61"/>
      <c r="AC61"/>
      <c r="AD61"/>
      <c r="AE61"/>
      <c r="AF61"/>
      <c r="AG61"/>
      <c r="AH61"/>
      <c r="AI61"/>
      <c r="AJ61"/>
      <c r="AK61"/>
    </row>
    <row r="62" spans="2:37" ht="57.6" x14ac:dyDescent="0.45">
      <c r="B62" s="816">
        <v>28</v>
      </c>
      <c r="C62" s="81" t="s">
        <v>123</v>
      </c>
      <c r="D62" s="88" t="s">
        <v>183</v>
      </c>
      <c r="E62" s="1092" t="s">
        <v>40</v>
      </c>
      <c r="F62" s="213">
        <v>6</v>
      </c>
      <c r="G62" s="214"/>
      <c r="H62" s="214">
        <f t="shared" si="4"/>
        <v>0</v>
      </c>
      <c r="I62" s="1055"/>
      <c r="J62"/>
      <c r="K62"/>
      <c r="L62"/>
      <c r="M62"/>
      <c r="N62"/>
      <c r="O62"/>
      <c r="P62"/>
      <c r="Q62"/>
      <c r="R62"/>
      <c r="S62"/>
      <c r="T62"/>
      <c r="U62"/>
      <c r="V62"/>
      <c r="W62"/>
      <c r="X62"/>
      <c r="Y62"/>
      <c r="Z62"/>
      <c r="AA62"/>
      <c r="AB62"/>
      <c r="AC62"/>
      <c r="AD62"/>
      <c r="AE62"/>
      <c r="AF62"/>
      <c r="AG62"/>
      <c r="AH62"/>
      <c r="AI62"/>
      <c r="AJ62"/>
      <c r="AK62"/>
    </row>
    <row r="63" spans="2:37" ht="19.2" x14ac:dyDescent="0.45">
      <c r="B63" s="521"/>
      <c r="C63" s="811"/>
      <c r="D63" s="88" t="s">
        <v>117</v>
      </c>
      <c r="E63" s="1093"/>
      <c r="F63" s="213"/>
      <c r="G63" s="214"/>
      <c r="H63" s="815"/>
      <c r="J63"/>
      <c r="K63"/>
      <c r="L63"/>
      <c r="M63"/>
      <c r="N63"/>
      <c r="O63"/>
      <c r="P63"/>
      <c r="Q63"/>
      <c r="R63"/>
      <c r="S63"/>
      <c r="T63"/>
      <c r="U63"/>
      <c r="V63"/>
      <c r="W63"/>
      <c r="X63"/>
      <c r="Y63"/>
      <c r="Z63"/>
      <c r="AA63"/>
      <c r="AB63"/>
      <c r="AC63"/>
      <c r="AD63"/>
      <c r="AE63"/>
      <c r="AF63"/>
      <c r="AG63"/>
      <c r="AH63"/>
      <c r="AI63"/>
      <c r="AJ63"/>
      <c r="AK63"/>
    </row>
    <row r="64" spans="2:37" ht="57.6" x14ac:dyDescent="0.45">
      <c r="B64" s="816">
        <v>29</v>
      </c>
      <c r="C64" s="80" t="s">
        <v>124</v>
      </c>
      <c r="D64" s="462" t="s">
        <v>93</v>
      </c>
      <c r="E64" s="1092" t="s">
        <v>39</v>
      </c>
      <c r="F64" s="416">
        <v>530</v>
      </c>
      <c r="G64" s="818"/>
      <c r="H64" s="818">
        <f t="shared" ref="H64:H65" si="5">(F64*G64)</f>
        <v>0</v>
      </c>
      <c r="J64"/>
      <c r="K64"/>
      <c r="L64"/>
      <c r="M64"/>
      <c r="N64"/>
      <c r="O64"/>
      <c r="P64"/>
      <c r="Q64"/>
      <c r="R64"/>
      <c r="S64"/>
      <c r="T64"/>
      <c r="U64"/>
      <c r="V64"/>
      <c r="W64"/>
      <c r="X64"/>
      <c r="Y64"/>
      <c r="Z64"/>
      <c r="AA64"/>
      <c r="AB64"/>
      <c r="AC64"/>
      <c r="AD64"/>
      <c r="AE64"/>
      <c r="AF64"/>
      <c r="AG64"/>
      <c r="AH64"/>
      <c r="AI64"/>
      <c r="AJ64"/>
      <c r="AK64"/>
    </row>
    <row r="65" spans="1:37" ht="57.6" x14ac:dyDescent="0.45">
      <c r="B65" s="521">
        <v>30</v>
      </c>
      <c r="C65" s="80" t="s">
        <v>124</v>
      </c>
      <c r="D65" s="462" t="s">
        <v>84</v>
      </c>
      <c r="E65" s="1092" t="s">
        <v>39</v>
      </c>
      <c r="F65" s="416">
        <v>9</v>
      </c>
      <c r="G65" s="818"/>
      <c r="H65" s="818">
        <f t="shared" si="5"/>
        <v>0</v>
      </c>
      <c r="J65"/>
      <c r="K65"/>
      <c r="L65"/>
      <c r="M65"/>
      <c r="N65"/>
      <c r="O65"/>
      <c r="P65"/>
      <c r="Q65"/>
      <c r="R65"/>
      <c r="S65"/>
      <c r="T65"/>
      <c r="U65"/>
      <c r="V65"/>
      <c r="W65"/>
      <c r="X65"/>
      <c r="Y65"/>
      <c r="Z65"/>
      <c r="AA65"/>
      <c r="AB65"/>
      <c r="AC65"/>
      <c r="AD65"/>
      <c r="AE65"/>
      <c r="AF65"/>
      <c r="AG65"/>
      <c r="AH65"/>
      <c r="AI65"/>
      <c r="AJ65"/>
      <c r="AK65"/>
    </row>
    <row r="66" spans="1:37" ht="19.2" x14ac:dyDescent="0.45">
      <c r="B66" s="816"/>
      <c r="C66" s="811"/>
      <c r="D66" s="88" t="s">
        <v>118</v>
      </c>
      <c r="E66" s="1093"/>
      <c r="F66" s="213"/>
      <c r="G66" s="214"/>
      <c r="H66" s="815"/>
      <c r="J66"/>
      <c r="K66"/>
      <c r="L66"/>
      <c r="M66"/>
      <c r="N66"/>
      <c r="O66"/>
      <c r="P66"/>
      <c r="Q66"/>
      <c r="R66"/>
      <c r="S66"/>
      <c r="T66"/>
      <c r="U66"/>
      <c r="V66"/>
      <c r="W66"/>
      <c r="X66"/>
      <c r="Y66"/>
      <c r="Z66"/>
      <c r="AA66"/>
      <c r="AB66"/>
      <c r="AC66"/>
      <c r="AD66"/>
      <c r="AE66"/>
      <c r="AF66"/>
      <c r="AG66"/>
      <c r="AH66"/>
      <c r="AI66"/>
      <c r="AJ66"/>
      <c r="AK66"/>
    </row>
    <row r="67" spans="1:37" ht="81.75" customHeight="1" thickBot="1" x14ac:dyDescent="0.5">
      <c r="B67" s="521">
        <v>31</v>
      </c>
      <c r="C67" s="80" t="s">
        <v>180</v>
      </c>
      <c r="D67" s="462" t="s">
        <v>713</v>
      </c>
      <c r="E67" s="1092" t="s">
        <v>54</v>
      </c>
      <c r="F67" s="416">
        <v>1</v>
      </c>
      <c r="G67" s="818"/>
      <c r="H67" s="818">
        <f t="shared" ref="H67" si="6">(F67*G67)</f>
        <v>0</v>
      </c>
      <c r="J67"/>
      <c r="K67"/>
      <c r="L67"/>
      <c r="M67"/>
      <c r="N67"/>
      <c r="O67"/>
      <c r="P67"/>
      <c r="Q67"/>
      <c r="R67"/>
      <c r="S67"/>
      <c r="T67"/>
      <c r="U67"/>
      <c r="V67"/>
      <c r="W67"/>
      <c r="X67"/>
      <c r="Y67"/>
      <c r="Z67"/>
      <c r="AA67"/>
      <c r="AB67"/>
      <c r="AC67"/>
      <c r="AD67"/>
      <c r="AE67"/>
      <c r="AF67"/>
      <c r="AG67"/>
      <c r="AH67"/>
      <c r="AI67"/>
      <c r="AJ67"/>
      <c r="AK67"/>
    </row>
    <row r="68" spans="1:37" ht="22.5" customHeight="1" thickBot="1" x14ac:dyDescent="0.5">
      <c r="B68" s="1795" t="s">
        <v>119</v>
      </c>
      <c r="C68" s="1796"/>
      <c r="D68" s="1796"/>
      <c r="E68" s="1796"/>
      <c r="F68" s="1796"/>
      <c r="G68" s="1849"/>
      <c r="H68" s="1075">
        <f>SUM(H58:H67)</f>
        <v>0</v>
      </c>
      <c r="J68"/>
      <c r="K68"/>
      <c r="L68"/>
      <c r="M68"/>
      <c r="N68"/>
      <c r="O68"/>
      <c r="P68"/>
      <c r="Q68"/>
      <c r="R68"/>
      <c r="S68"/>
      <c r="T68"/>
      <c r="U68"/>
      <c r="V68"/>
      <c r="W68"/>
      <c r="X68"/>
      <c r="Y68"/>
      <c r="Z68"/>
      <c r="AA68"/>
      <c r="AB68"/>
      <c r="AC68"/>
      <c r="AD68"/>
      <c r="AE68"/>
      <c r="AF68"/>
      <c r="AG68"/>
      <c r="AH68"/>
      <c r="AI68"/>
      <c r="AJ68"/>
      <c r="AK68"/>
    </row>
    <row r="69" spans="1:37" ht="36.75" customHeight="1" thickBot="1" x14ac:dyDescent="0.35">
      <c r="B69" s="851"/>
      <c r="C69" s="852"/>
      <c r="D69" s="1836" t="s">
        <v>697</v>
      </c>
      <c r="E69" s="1837"/>
      <c r="F69" s="1837"/>
      <c r="G69" s="1838"/>
      <c r="H69" s="1094"/>
    </row>
    <row r="70" spans="1:37" ht="19.2" x14ac:dyDescent="0.3">
      <c r="B70" s="833"/>
      <c r="C70" s="139"/>
      <c r="D70" s="1154" t="s">
        <v>46</v>
      </c>
      <c r="E70" s="861"/>
      <c r="F70" s="862"/>
      <c r="G70" s="861"/>
      <c r="H70" s="1095">
        <f>SUM(H30)</f>
        <v>0</v>
      </c>
    </row>
    <row r="71" spans="1:37" ht="19.2" x14ac:dyDescent="0.3">
      <c r="B71" s="834"/>
      <c r="C71" s="75"/>
      <c r="D71" s="1155" t="s">
        <v>47</v>
      </c>
      <c r="E71" s="853"/>
      <c r="F71" s="854"/>
      <c r="G71" s="1096"/>
      <c r="H71" s="1097">
        <f>H35</f>
        <v>0</v>
      </c>
    </row>
    <row r="72" spans="1:37" s="1" customFormat="1" ht="19.2" x14ac:dyDescent="0.3">
      <c r="B72" s="856"/>
      <c r="C72" s="87"/>
      <c r="D72" s="1155" t="s">
        <v>48</v>
      </c>
      <c r="E72" s="857"/>
      <c r="F72" s="854"/>
      <c r="G72" s="1096"/>
      <c r="H72" s="1097">
        <f>H43</f>
        <v>0</v>
      </c>
    </row>
    <row r="73" spans="1:37" s="1" customFormat="1" ht="19.2" x14ac:dyDescent="0.3">
      <c r="B73" s="858"/>
      <c r="C73" s="88"/>
      <c r="D73" s="87" t="s">
        <v>181</v>
      </c>
      <c r="E73" s="857"/>
      <c r="F73" s="859"/>
      <c r="G73" s="857"/>
      <c r="H73" s="1097">
        <f>H49</f>
        <v>0</v>
      </c>
    </row>
    <row r="74" spans="1:37" s="1" customFormat="1" ht="19.2" x14ac:dyDescent="0.3">
      <c r="B74" s="858"/>
      <c r="C74" s="88"/>
      <c r="D74" s="87" t="s">
        <v>112</v>
      </c>
      <c r="E74" s="857"/>
      <c r="F74" s="859"/>
      <c r="G74" s="857"/>
      <c r="H74" s="1097">
        <f>H55</f>
        <v>0</v>
      </c>
    </row>
    <row r="75" spans="1:37" s="1" customFormat="1" ht="35.25" customHeight="1" thickBot="1" x14ac:dyDescent="0.35">
      <c r="B75" s="1098"/>
      <c r="C75" s="1099"/>
      <c r="D75" s="1156" t="s">
        <v>714</v>
      </c>
      <c r="E75" s="1100"/>
      <c r="F75" s="1100"/>
      <c r="G75" s="1100"/>
      <c r="H75" s="1101">
        <f>H68</f>
        <v>0</v>
      </c>
    </row>
    <row r="76" spans="1:37" s="1" customFormat="1" ht="19.8" thickBot="1" x14ac:dyDescent="0.5">
      <c r="B76" s="1102"/>
      <c r="C76" s="85"/>
      <c r="D76" s="1801" t="s">
        <v>94</v>
      </c>
      <c r="E76" s="1802"/>
      <c r="F76" s="1802" t="s">
        <v>95</v>
      </c>
      <c r="G76" s="1803"/>
      <c r="H76" s="1103">
        <f>SUM(H70:H75)</f>
        <v>0</v>
      </c>
    </row>
    <row r="77" spans="1:37" s="1" customFormat="1" ht="19.2" x14ac:dyDescent="0.3">
      <c r="B77" s="1104"/>
      <c r="C77" s="1105"/>
      <c r="D77" s="849"/>
      <c r="E77" s="1106"/>
      <c r="F77" s="1107"/>
      <c r="G77" s="1108"/>
      <c r="H77" s="1109"/>
    </row>
    <row r="78" spans="1:37" s="1" customFormat="1" ht="19.8" thickBot="1" x14ac:dyDescent="0.35">
      <c r="B78" s="150"/>
      <c r="C78" s="150"/>
      <c r="D78" s="1110"/>
      <c r="E78" s="32"/>
      <c r="F78" s="1111"/>
      <c r="G78" s="1112"/>
      <c r="H78" s="1113"/>
    </row>
    <row r="79" spans="1:37" ht="19.8" thickBot="1" x14ac:dyDescent="0.35">
      <c r="B79" s="1850" t="s">
        <v>0</v>
      </c>
      <c r="C79" s="1851"/>
      <c r="D79" s="1851"/>
      <c r="E79" s="1851"/>
      <c r="F79" s="1851"/>
      <c r="G79" s="1851"/>
      <c r="H79" s="1852"/>
    </row>
    <row r="80" spans="1:37" s="1" customFormat="1" ht="19.2" customHeight="1" thickBot="1" x14ac:dyDescent="0.35">
      <c r="A80"/>
      <c r="B80" s="1853" t="s">
        <v>715</v>
      </c>
      <c r="C80" s="1854"/>
      <c r="D80" s="1854"/>
      <c r="E80" s="1854"/>
      <c r="F80" s="1854"/>
      <c r="G80" s="1854"/>
      <c r="H80" s="1855"/>
    </row>
    <row r="81" spans="1:8" s="1" customFormat="1" ht="24" customHeight="1" x14ac:dyDescent="0.3">
      <c r="A81"/>
      <c r="B81" s="833"/>
      <c r="C81" s="1114"/>
      <c r="D81" s="1856" t="s">
        <v>1</v>
      </c>
      <c r="E81" s="1857"/>
      <c r="F81" s="1857"/>
      <c r="G81" s="1857"/>
      <c r="H81" s="1858"/>
    </row>
    <row r="82" spans="1:8" s="1" customFormat="1" ht="41.25" customHeight="1" x14ac:dyDescent="0.3">
      <c r="A82"/>
      <c r="B82" s="1115"/>
      <c r="C82" s="74" t="s">
        <v>2</v>
      </c>
      <c r="D82" s="1859" t="s">
        <v>3</v>
      </c>
      <c r="E82" s="1860"/>
      <c r="F82" s="1860"/>
      <c r="G82" s="1860"/>
      <c r="H82" s="1861"/>
    </row>
    <row r="83" spans="1:8" s="1" customFormat="1" ht="134.25" customHeight="1" x14ac:dyDescent="0.3">
      <c r="A83"/>
      <c r="B83" s="834"/>
      <c r="C83" s="75" t="s">
        <v>4</v>
      </c>
      <c r="D83" s="1820" t="s">
        <v>5</v>
      </c>
      <c r="E83" s="1820"/>
      <c r="F83" s="1820"/>
      <c r="G83" s="1820"/>
      <c r="H83" s="1821"/>
    </row>
    <row r="84" spans="1:8" s="1" customFormat="1" ht="81" customHeight="1" x14ac:dyDescent="0.3">
      <c r="A84"/>
      <c r="B84" s="521"/>
      <c r="C84" s="75" t="s">
        <v>6</v>
      </c>
      <c r="D84" s="1820" t="s">
        <v>7</v>
      </c>
      <c r="E84" s="1820"/>
      <c r="F84" s="1820"/>
      <c r="G84" s="1820"/>
      <c r="H84" s="1821"/>
    </row>
    <row r="85" spans="1:8" s="1" customFormat="1" ht="78.75" customHeight="1" x14ac:dyDescent="0.3">
      <c r="A85"/>
      <c r="B85" s="521"/>
      <c r="C85" s="75" t="s">
        <v>8</v>
      </c>
      <c r="D85" s="1820" t="s">
        <v>70</v>
      </c>
      <c r="E85" s="1820"/>
      <c r="F85" s="1820"/>
      <c r="G85" s="1820"/>
      <c r="H85" s="1821"/>
    </row>
    <row r="86" spans="1:8" s="1" customFormat="1" ht="132.75" customHeight="1" x14ac:dyDescent="0.3">
      <c r="A86"/>
      <c r="B86" s="521"/>
      <c r="C86" s="75" t="s">
        <v>9</v>
      </c>
      <c r="D86" s="1820" t="s">
        <v>56</v>
      </c>
      <c r="E86" s="1820"/>
      <c r="F86" s="1820"/>
      <c r="G86" s="1820"/>
      <c r="H86" s="1821"/>
    </row>
    <row r="87" spans="1:8" s="1" customFormat="1" ht="78.75" customHeight="1" x14ac:dyDescent="0.3">
      <c r="A87"/>
      <c r="B87" s="521"/>
      <c r="C87" s="75" t="s">
        <v>10</v>
      </c>
      <c r="D87" s="1820" t="s">
        <v>57</v>
      </c>
      <c r="E87" s="1820"/>
      <c r="F87" s="1820"/>
      <c r="G87" s="1820"/>
      <c r="H87" s="1821"/>
    </row>
    <row r="88" spans="1:8" s="1" customFormat="1" ht="45" customHeight="1" x14ac:dyDescent="0.3">
      <c r="A88"/>
      <c r="B88" s="521"/>
      <c r="C88" s="75" t="s">
        <v>11</v>
      </c>
      <c r="D88" s="1820" t="s">
        <v>12</v>
      </c>
      <c r="E88" s="1820"/>
      <c r="F88" s="1820"/>
      <c r="G88" s="1820"/>
      <c r="H88" s="1821"/>
    </row>
    <row r="89" spans="1:8" s="1" customFormat="1" ht="137.25" customHeight="1" x14ac:dyDescent="0.3">
      <c r="A89"/>
      <c r="B89" s="521"/>
      <c r="C89" s="75" t="s">
        <v>13</v>
      </c>
      <c r="D89" s="1820" t="s">
        <v>78</v>
      </c>
      <c r="E89" s="1820"/>
      <c r="F89" s="1820"/>
      <c r="G89" s="1820"/>
      <c r="H89" s="1821"/>
    </row>
    <row r="90" spans="1:8" s="1" customFormat="1" ht="78.75" customHeight="1" x14ac:dyDescent="0.3">
      <c r="A90"/>
      <c r="B90" s="521"/>
      <c r="C90" s="76" t="s">
        <v>14</v>
      </c>
      <c r="D90" s="1820" t="s">
        <v>15</v>
      </c>
      <c r="E90" s="1820"/>
      <c r="F90" s="1820"/>
      <c r="G90" s="1820"/>
      <c r="H90" s="1821"/>
    </row>
    <row r="91" spans="1:8" s="1" customFormat="1" ht="93" customHeight="1" x14ac:dyDescent="0.3">
      <c r="A91"/>
      <c r="B91" s="521"/>
      <c r="C91" s="75" t="s">
        <v>16</v>
      </c>
      <c r="D91" s="1820" t="s">
        <v>687</v>
      </c>
      <c r="E91" s="1820"/>
      <c r="F91" s="1820"/>
      <c r="G91" s="1820"/>
      <c r="H91" s="1821"/>
    </row>
    <row r="92" spans="1:8" s="1" customFormat="1" ht="172.5" customHeight="1" x14ac:dyDescent="0.3">
      <c r="A92"/>
      <c r="B92" s="521"/>
      <c r="C92" s="75" t="s">
        <v>17</v>
      </c>
      <c r="D92" s="1820" t="s">
        <v>18</v>
      </c>
      <c r="E92" s="1820"/>
      <c r="F92" s="1820"/>
      <c r="G92" s="1820"/>
      <c r="H92" s="1821"/>
    </row>
    <row r="93" spans="1:8" s="1" customFormat="1" ht="133.5" customHeight="1" x14ac:dyDescent="0.3">
      <c r="A93"/>
      <c r="B93" s="521"/>
      <c r="C93" s="75" t="s">
        <v>19</v>
      </c>
      <c r="D93" s="1820" t="s">
        <v>20</v>
      </c>
      <c r="E93" s="1820"/>
      <c r="F93" s="1820"/>
      <c r="G93" s="1820"/>
      <c r="H93" s="1821"/>
    </row>
    <row r="94" spans="1:8" s="1" customFormat="1" ht="98.25" customHeight="1" x14ac:dyDescent="0.3">
      <c r="A94"/>
      <c r="B94" s="521"/>
      <c r="C94" s="75" t="s">
        <v>21</v>
      </c>
      <c r="D94" s="1820" t="s">
        <v>22</v>
      </c>
      <c r="E94" s="1820"/>
      <c r="F94" s="1820"/>
      <c r="G94" s="1820"/>
      <c r="H94" s="1821"/>
    </row>
    <row r="95" spans="1:8" s="1" customFormat="1" ht="77.25" customHeight="1" x14ac:dyDescent="0.3">
      <c r="A95"/>
      <c r="B95" s="521"/>
      <c r="C95" s="75" t="s">
        <v>23</v>
      </c>
      <c r="D95" s="1820" t="s">
        <v>81</v>
      </c>
      <c r="E95" s="1820"/>
      <c r="F95" s="1820"/>
      <c r="G95" s="1820"/>
      <c r="H95" s="1821"/>
    </row>
    <row r="96" spans="1:8" ht="55.5" customHeight="1" thickBot="1" x14ac:dyDescent="0.35">
      <c r="B96" s="523"/>
      <c r="C96" s="77" t="s">
        <v>24</v>
      </c>
      <c r="D96" s="1846" t="s">
        <v>71</v>
      </c>
      <c r="E96" s="1846"/>
      <c r="F96" s="1846"/>
      <c r="G96" s="1846"/>
      <c r="H96" s="1847"/>
    </row>
    <row r="97" spans="2:37" ht="16.2" thickBot="1" x14ac:dyDescent="0.35">
      <c r="B97" s="78"/>
      <c r="C97" s="78"/>
      <c r="D97" s="78"/>
      <c r="E97" s="78"/>
      <c r="F97" s="835"/>
      <c r="G97" s="78"/>
      <c r="H97" s="78"/>
    </row>
    <row r="98" spans="2:37" ht="57.6" x14ac:dyDescent="0.3">
      <c r="B98" s="833" t="s">
        <v>25</v>
      </c>
      <c r="C98" s="79" t="s">
        <v>50</v>
      </c>
      <c r="D98" s="79" t="s">
        <v>26</v>
      </c>
      <c r="E98" s="79" t="s">
        <v>27</v>
      </c>
      <c r="F98" s="836" t="s">
        <v>28</v>
      </c>
      <c r="G98" s="1056" t="s">
        <v>29</v>
      </c>
      <c r="H98" s="1057" t="s">
        <v>30</v>
      </c>
    </row>
    <row r="99" spans="2:37" ht="19.2" x14ac:dyDescent="0.3">
      <c r="B99" s="834">
        <v>1</v>
      </c>
      <c r="C99" s="102">
        <v>2</v>
      </c>
      <c r="D99" s="102">
        <v>3</v>
      </c>
      <c r="E99" s="102">
        <v>4</v>
      </c>
      <c r="F99" s="102">
        <v>5</v>
      </c>
      <c r="G99" s="1117">
        <v>6</v>
      </c>
      <c r="H99" s="1118">
        <v>7</v>
      </c>
    </row>
    <row r="100" spans="2:37" ht="19.2" x14ac:dyDescent="0.3">
      <c r="B100" s="1115"/>
      <c r="C100" s="147"/>
      <c r="D100" s="1119" t="s">
        <v>31</v>
      </c>
      <c r="E100" s="1120"/>
      <c r="F100" s="1121"/>
      <c r="G100" s="1122"/>
      <c r="H100" s="1123"/>
    </row>
    <row r="101" spans="2:37" ht="15.75" customHeight="1" x14ac:dyDescent="0.45">
      <c r="B101" s="74">
        <v>1</v>
      </c>
      <c r="C101" s="80" t="s">
        <v>61</v>
      </c>
      <c r="D101" s="1060" t="s">
        <v>32</v>
      </c>
      <c r="E101" s="844" t="s">
        <v>33</v>
      </c>
      <c r="F101" s="443">
        <v>1</v>
      </c>
      <c r="G101" s="818"/>
      <c r="H101" s="818">
        <f t="shared" ref="H101:H106" si="7">F101*G101</f>
        <v>0</v>
      </c>
    </row>
    <row r="102" spans="2:37" ht="41.25" customHeight="1" x14ac:dyDescent="0.45">
      <c r="B102" s="75">
        <v>2</v>
      </c>
      <c r="C102" s="1061" t="s">
        <v>51</v>
      </c>
      <c r="D102" s="774" t="s">
        <v>34</v>
      </c>
      <c r="E102" s="211" t="s">
        <v>33</v>
      </c>
      <c r="F102" s="341">
        <v>1</v>
      </c>
      <c r="G102" s="818"/>
      <c r="H102" s="214">
        <f t="shared" si="7"/>
        <v>0</v>
      </c>
    </row>
    <row r="103" spans="2:37" ht="28.5" customHeight="1" x14ac:dyDescent="0.45">
      <c r="B103" s="75">
        <v>3</v>
      </c>
      <c r="C103" s="81" t="s">
        <v>62</v>
      </c>
      <c r="D103" s="774" t="s">
        <v>35</v>
      </c>
      <c r="E103" s="211" t="s">
        <v>33</v>
      </c>
      <c r="F103" s="341">
        <v>1</v>
      </c>
      <c r="G103" s="818"/>
      <c r="H103" s="214">
        <f t="shared" si="7"/>
        <v>0</v>
      </c>
    </row>
    <row r="104" spans="2:37" ht="33.6" customHeight="1" x14ac:dyDescent="0.45">
      <c r="B104" s="75">
        <v>4</v>
      </c>
      <c r="C104" s="81" t="s">
        <v>63</v>
      </c>
      <c r="D104" s="774" t="s">
        <v>53</v>
      </c>
      <c r="E104" s="211" t="s">
        <v>33</v>
      </c>
      <c r="F104" s="341">
        <v>1</v>
      </c>
      <c r="G104" s="818"/>
      <c r="H104" s="214">
        <f t="shared" si="7"/>
        <v>0</v>
      </c>
    </row>
    <row r="105" spans="2:37" ht="67.2" customHeight="1" x14ac:dyDescent="0.45">
      <c r="B105" s="75">
        <v>5</v>
      </c>
      <c r="C105" s="81" t="s">
        <v>64</v>
      </c>
      <c r="D105" s="774" t="s">
        <v>55</v>
      </c>
      <c r="E105" s="211" t="s">
        <v>33</v>
      </c>
      <c r="F105" s="341">
        <v>1</v>
      </c>
      <c r="G105" s="818"/>
      <c r="H105" s="214">
        <f t="shared" si="7"/>
        <v>0</v>
      </c>
    </row>
    <row r="106" spans="2:37" ht="37.5" customHeight="1" thickBot="1" x14ac:dyDescent="0.5">
      <c r="B106" s="886">
        <v>6</v>
      </c>
      <c r="C106" s="1062">
        <v>14</v>
      </c>
      <c r="D106" s="1063" t="s">
        <v>72</v>
      </c>
      <c r="E106" s="272" t="s">
        <v>33</v>
      </c>
      <c r="F106" s="864">
        <v>1</v>
      </c>
      <c r="G106" s="818"/>
      <c r="H106" s="440">
        <f t="shared" si="7"/>
        <v>0</v>
      </c>
    </row>
    <row r="107" spans="2:37" ht="21" customHeight="1" thickBot="1" x14ac:dyDescent="0.35">
      <c r="B107" s="1808" t="s">
        <v>52</v>
      </c>
      <c r="C107" s="1809"/>
      <c r="D107" s="1809"/>
      <c r="E107" s="1809"/>
      <c r="F107" s="1809"/>
      <c r="G107" s="1848"/>
      <c r="H107" s="1075">
        <f>SUM(H101:H106)</f>
        <v>0</v>
      </c>
    </row>
    <row r="108" spans="2:37" s="3" customFormat="1" ht="19.2" x14ac:dyDescent="0.3">
      <c r="B108" s="1064"/>
      <c r="C108" s="1064"/>
      <c r="D108" s="462" t="s">
        <v>36</v>
      </c>
      <c r="E108" s="1065"/>
      <c r="F108" s="1065"/>
      <c r="G108" s="1065"/>
      <c r="H108" s="1065"/>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2:37" s="3" customFormat="1" ht="18" customHeight="1" x14ac:dyDescent="0.45">
      <c r="B109" s="75">
        <v>7</v>
      </c>
      <c r="C109" s="81" t="s">
        <v>352</v>
      </c>
      <c r="D109" s="1066" t="s">
        <v>488</v>
      </c>
      <c r="E109" s="341" t="s">
        <v>37</v>
      </c>
      <c r="F109" s="341">
        <v>1.0900000000000001</v>
      </c>
      <c r="G109" s="341"/>
      <c r="H109" s="214">
        <f t="shared" ref="H109:H114" si="8">F109*G109</f>
        <v>0</v>
      </c>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2:37" s="3" customFormat="1" ht="61.5" customHeight="1" x14ac:dyDescent="0.45">
      <c r="B110" s="868">
        <v>8</v>
      </c>
      <c r="C110" s="81" t="s">
        <v>102</v>
      </c>
      <c r="D110" s="1066" t="s">
        <v>698</v>
      </c>
      <c r="E110" s="341" t="s">
        <v>39</v>
      </c>
      <c r="F110" s="341">
        <v>3620</v>
      </c>
      <c r="G110" s="341"/>
      <c r="H110" s="214">
        <f t="shared" si="8"/>
        <v>0</v>
      </c>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2:37" ht="61.5" customHeight="1" x14ac:dyDescent="0.45">
      <c r="B111" s="863">
        <v>9</v>
      </c>
      <c r="C111" s="566" t="s">
        <v>158</v>
      </c>
      <c r="D111" s="1124" t="s">
        <v>716</v>
      </c>
      <c r="E111" s="272" t="s">
        <v>39</v>
      </c>
      <c r="F111" s="864">
        <v>60</v>
      </c>
      <c r="G111" s="864"/>
      <c r="H111" s="1125">
        <f t="shared" si="8"/>
        <v>0</v>
      </c>
    </row>
    <row r="112" spans="2:37" s="3" customFormat="1" ht="60.75" customHeight="1" x14ac:dyDescent="0.45">
      <c r="B112" s="1126">
        <v>10</v>
      </c>
      <c r="C112" s="1085" t="s">
        <v>87</v>
      </c>
      <c r="D112" s="1127" t="s">
        <v>717</v>
      </c>
      <c r="E112" s="820" t="s">
        <v>38</v>
      </c>
      <c r="F112" s="1128">
        <v>100</v>
      </c>
      <c r="G112" s="1129"/>
      <c r="H112" s="1130">
        <f t="shared" si="8"/>
        <v>0</v>
      </c>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2:37" s="3" customFormat="1" ht="27.75" customHeight="1" x14ac:dyDescent="0.45">
      <c r="B113" s="75">
        <v>11</v>
      </c>
      <c r="C113" s="81" t="s">
        <v>102</v>
      </c>
      <c r="D113" s="776" t="s">
        <v>699</v>
      </c>
      <c r="E113" s="341" t="s">
        <v>38</v>
      </c>
      <c r="F113" s="341">
        <v>55</v>
      </c>
      <c r="G113" s="341"/>
      <c r="H113" s="214">
        <f t="shared" si="8"/>
        <v>0</v>
      </c>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2:37" s="3" customFormat="1" ht="57.75" customHeight="1" thickBot="1" x14ac:dyDescent="0.5">
      <c r="B114" s="1131">
        <v>12</v>
      </c>
      <c r="C114" s="530"/>
      <c r="D114" s="1116" t="s">
        <v>718</v>
      </c>
      <c r="E114" s="871" t="s">
        <v>38</v>
      </c>
      <c r="F114" s="871">
        <v>5</v>
      </c>
      <c r="G114" s="871"/>
      <c r="H114" s="824">
        <f t="shared" si="8"/>
        <v>0</v>
      </c>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2:37" s="3" customFormat="1" ht="19.95" customHeight="1" thickBot="1" x14ac:dyDescent="0.5">
      <c r="B115" s="1843" t="s">
        <v>42</v>
      </c>
      <c r="C115" s="1844"/>
      <c r="D115" s="1844"/>
      <c r="E115" s="1844"/>
      <c r="F115" s="1844"/>
      <c r="G115" s="1845"/>
      <c r="H115" s="875">
        <f>SUM(H109:H114)</f>
        <v>0</v>
      </c>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2:37" s="3" customFormat="1" ht="16.2" customHeight="1" x14ac:dyDescent="0.45">
      <c r="B116" s="1067"/>
      <c r="C116" s="1068"/>
      <c r="D116" s="1072" t="s">
        <v>719</v>
      </c>
      <c r="E116" s="1132"/>
      <c r="F116" s="1069"/>
      <c r="G116" s="1068"/>
      <c r="H116" s="1070"/>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2:37" s="8" customFormat="1" ht="67.5" customHeight="1" x14ac:dyDescent="0.45">
      <c r="B117" s="867">
        <v>13</v>
      </c>
      <c r="C117" s="80" t="s">
        <v>66</v>
      </c>
      <c r="D117" s="1071" t="s">
        <v>701</v>
      </c>
      <c r="E117" s="443" t="s">
        <v>40</v>
      </c>
      <c r="F117" s="443">
        <v>1835</v>
      </c>
      <c r="G117" s="443"/>
      <c r="H117" s="439">
        <f>F117*G117</f>
        <v>0</v>
      </c>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row>
    <row r="118" spans="2:37" s="8" customFormat="1" ht="36.75" customHeight="1" x14ac:dyDescent="0.45">
      <c r="B118" s="867">
        <v>14</v>
      </c>
      <c r="C118" s="80" t="s">
        <v>66</v>
      </c>
      <c r="D118" s="1071" t="s">
        <v>702</v>
      </c>
      <c r="E118" s="443" t="s">
        <v>39</v>
      </c>
      <c r="F118" s="443">
        <v>4410</v>
      </c>
      <c r="G118" s="443"/>
      <c r="H118" s="439">
        <f>F118*G118</f>
        <v>0</v>
      </c>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row>
    <row r="119" spans="2:37" s="8" customFormat="1" ht="48" customHeight="1" thickBot="1" x14ac:dyDescent="0.5">
      <c r="B119" s="867">
        <v>15</v>
      </c>
      <c r="C119" s="80" t="s">
        <v>66</v>
      </c>
      <c r="D119" s="1071" t="s">
        <v>703</v>
      </c>
      <c r="E119" s="443" t="s">
        <v>40</v>
      </c>
      <c r="F119" s="443">
        <v>120</v>
      </c>
      <c r="G119" s="443"/>
      <c r="H119" s="439">
        <f>F119*G119</f>
        <v>0</v>
      </c>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row>
    <row r="120" spans="2:37" s="3" customFormat="1" ht="20.25" customHeight="1" thickBot="1" x14ac:dyDescent="0.35">
      <c r="B120" s="1808" t="s">
        <v>43</v>
      </c>
      <c r="C120" s="1809"/>
      <c r="D120" s="1809"/>
      <c r="E120" s="1809"/>
      <c r="F120" s="1809"/>
      <c r="G120" s="1810"/>
      <c r="H120" s="875">
        <f>SUM(H117:H119)</f>
        <v>0</v>
      </c>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2:37" s="3" customFormat="1" ht="16.95" customHeight="1" thickBot="1" x14ac:dyDescent="0.5">
      <c r="B121" s="1133"/>
      <c r="C121" s="1134"/>
      <c r="D121" s="841" t="s">
        <v>44</v>
      </c>
      <c r="E121" s="872"/>
      <c r="F121" s="1134"/>
      <c r="G121" s="1134"/>
      <c r="H121" s="1075"/>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2:37" s="3" customFormat="1" ht="57.75" customHeight="1" x14ac:dyDescent="0.45">
      <c r="B122" s="867">
        <v>16</v>
      </c>
      <c r="C122" s="80" t="s">
        <v>68</v>
      </c>
      <c r="D122" s="1074" t="s">
        <v>706</v>
      </c>
      <c r="E122" s="844" t="s">
        <v>40</v>
      </c>
      <c r="F122" s="443">
        <v>1420</v>
      </c>
      <c r="G122" s="818"/>
      <c r="H122" s="209">
        <f t="shared" ref="H122:H128" si="9">(F122*G122)</f>
        <v>0</v>
      </c>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2:37" s="3" customFormat="1" ht="45.75" customHeight="1" x14ac:dyDescent="0.45">
      <c r="B123" s="335">
        <v>17</v>
      </c>
      <c r="C123" s="81" t="s">
        <v>147</v>
      </c>
      <c r="D123" s="88" t="s">
        <v>187</v>
      </c>
      <c r="E123" s="211" t="s">
        <v>39</v>
      </c>
      <c r="F123" s="443">
        <v>3835</v>
      </c>
      <c r="G123" s="214"/>
      <c r="H123" s="209">
        <f t="shared" si="9"/>
        <v>0</v>
      </c>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2:37" ht="38.25" customHeight="1" x14ac:dyDescent="0.45">
      <c r="B124" s="335">
        <v>18</v>
      </c>
      <c r="C124" s="81" t="s">
        <v>69</v>
      </c>
      <c r="D124" s="282" t="s">
        <v>76</v>
      </c>
      <c r="E124" s="211" t="s">
        <v>38</v>
      </c>
      <c r="F124" s="443">
        <v>55</v>
      </c>
      <c r="G124" s="214"/>
      <c r="H124" s="209">
        <f t="shared" si="9"/>
        <v>0</v>
      </c>
      <c r="I124"/>
      <c r="J124"/>
      <c r="K124"/>
      <c r="L124"/>
      <c r="M124"/>
      <c r="N124"/>
      <c r="O124"/>
      <c r="P124"/>
      <c r="Q124"/>
      <c r="R124"/>
      <c r="S124"/>
      <c r="T124"/>
      <c r="U124"/>
      <c r="V124"/>
      <c r="W124"/>
      <c r="X124"/>
      <c r="Y124"/>
      <c r="Z124"/>
      <c r="AA124"/>
      <c r="AB124"/>
      <c r="AC124"/>
      <c r="AD124"/>
      <c r="AE124"/>
      <c r="AF124"/>
      <c r="AG124"/>
      <c r="AH124"/>
      <c r="AI124"/>
      <c r="AJ124"/>
      <c r="AK124"/>
    </row>
    <row r="125" spans="2:37" ht="38.25" customHeight="1" x14ac:dyDescent="0.45">
      <c r="B125" s="335">
        <v>19</v>
      </c>
      <c r="C125" s="81"/>
      <c r="D125" s="282" t="s">
        <v>720</v>
      </c>
      <c r="E125" s="211" t="s">
        <v>38</v>
      </c>
      <c r="F125" s="443">
        <v>1050</v>
      </c>
      <c r="G125" s="214"/>
      <c r="H125" s="209">
        <f t="shared" si="9"/>
        <v>0</v>
      </c>
      <c r="I125"/>
      <c r="J125"/>
      <c r="K125"/>
      <c r="L125"/>
      <c r="M125"/>
      <c r="N125"/>
      <c r="O125"/>
      <c r="P125"/>
      <c r="Q125"/>
      <c r="R125"/>
      <c r="S125"/>
      <c r="T125"/>
      <c r="U125"/>
      <c r="V125"/>
      <c r="W125"/>
      <c r="X125"/>
      <c r="Y125"/>
      <c r="Z125"/>
      <c r="AA125"/>
      <c r="AB125"/>
      <c r="AC125"/>
      <c r="AD125"/>
      <c r="AE125"/>
      <c r="AF125"/>
      <c r="AG125"/>
      <c r="AH125"/>
      <c r="AI125"/>
      <c r="AJ125"/>
      <c r="AK125"/>
    </row>
    <row r="126" spans="2:37" ht="38.25" customHeight="1" x14ac:dyDescent="0.45">
      <c r="B126" s="335">
        <v>20</v>
      </c>
      <c r="C126" s="81"/>
      <c r="D126" s="282" t="s">
        <v>721</v>
      </c>
      <c r="E126" s="211" t="s">
        <v>38</v>
      </c>
      <c r="F126" s="443">
        <v>10</v>
      </c>
      <c r="G126" s="214"/>
      <c r="H126" s="209">
        <f t="shared" si="9"/>
        <v>0</v>
      </c>
      <c r="I126"/>
      <c r="J126"/>
      <c r="K126"/>
      <c r="L126"/>
      <c r="M126"/>
      <c r="N126"/>
      <c r="O126"/>
      <c r="P126"/>
      <c r="Q126"/>
      <c r="R126"/>
      <c r="S126"/>
      <c r="T126"/>
      <c r="U126"/>
      <c r="V126"/>
      <c r="W126"/>
      <c r="X126"/>
      <c r="Y126"/>
      <c r="Z126"/>
      <c r="AA126"/>
      <c r="AB126"/>
      <c r="AC126"/>
      <c r="AD126"/>
      <c r="AE126"/>
      <c r="AF126"/>
      <c r="AG126"/>
      <c r="AH126"/>
      <c r="AI126"/>
      <c r="AJ126"/>
      <c r="AK126"/>
    </row>
    <row r="127" spans="2:37" s="212" customFormat="1" ht="38.4" x14ac:dyDescent="0.45">
      <c r="B127" s="863">
        <v>21</v>
      </c>
      <c r="C127" s="81" t="s">
        <v>82</v>
      </c>
      <c r="D127" s="88" t="s">
        <v>722</v>
      </c>
      <c r="E127" s="211" t="s">
        <v>38</v>
      </c>
      <c r="F127" s="443">
        <v>20</v>
      </c>
      <c r="G127" s="214"/>
      <c r="H127" s="209">
        <f t="shared" si="9"/>
        <v>0</v>
      </c>
    </row>
    <row r="128" spans="2:37" s="212" customFormat="1" ht="39" thickBot="1" x14ac:dyDescent="0.5">
      <c r="B128" s="335">
        <v>22</v>
      </c>
      <c r="C128" s="81" t="s">
        <v>174</v>
      </c>
      <c r="D128" s="88" t="s">
        <v>723</v>
      </c>
      <c r="E128" s="211" t="s">
        <v>39</v>
      </c>
      <c r="F128" s="443">
        <v>1650</v>
      </c>
      <c r="G128" s="214"/>
      <c r="H128" s="209">
        <f t="shared" si="9"/>
        <v>0</v>
      </c>
    </row>
    <row r="129" spans="2:37" s="3" customFormat="1" ht="19.5" customHeight="1" thickBot="1" x14ac:dyDescent="0.35">
      <c r="B129" s="1808" t="s">
        <v>45</v>
      </c>
      <c r="C129" s="1809"/>
      <c r="D129" s="1809"/>
      <c r="E129" s="1809"/>
      <c r="F129" s="1809"/>
      <c r="G129" s="1848"/>
      <c r="H129" s="1075">
        <f>SUM(H122:H128)</f>
        <v>0</v>
      </c>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2:37" s="2" customFormat="1" ht="20.399999999999999" customHeight="1" x14ac:dyDescent="0.45">
      <c r="B130" s="1076"/>
      <c r="C130" s="1077"/>
      <c r="D130" s="1078" t="s">
        <v>177</v>
      </c>
      <c r="E130" s="846"/>
      <c r="F130" s="562"/>
      <c r="G130" s="1135"/>
      <c r="H130" s="1070"/>
    </row>
    <row r="131" spans="2:37" s="1" customFormat="1" ht="18.75" customHeight="1" x14ac:dyDescent="0.3">
      <c r="B131" s="1080"/>
      <c r="C131" s="1136"/>
      <c r="D131" s="567" t="s">
        <v>724</v>
      </c>
      <c r="E131" s="1137"/>
      <c r="F131" s="567"/>
      <c r="G131" s="1137"/>
      <c r="H131" s="1138"/>
    </row>
    <row r="132" spans="2:37" s="1" customFormat="1" ht="19.2" x14ac:dyDescent="0.45">
      <c r="B132" s="1080">
        <v>23</v>
      </c>
      <c r="C132" s="1081"/>
      <c r="D132" s="1139" t="s">
        <v>725</v>
      </c>
      <c r="E132" s="1092" t="s">
        <v>39</v>
      </c>
      <c r="F132" s="1083">
        <v>6.25</v>
      </c>
      <c r="G132" s="443"/>
      <c r="H132" s="209">
        <f t="shared" ref="H132:H140" si="10">(F132*G132)</f>
        <v>0</v>
      </c>
    </row>
    <row r="133" spans="2:37" s="1" customFormat="1" ht="76.8" x14ac:dyDescent="0.45">
      <c r="B133" s="1080">
        <v>24</v>
      </c>
      <c r="C133" s="1081"/>
      <c r="D133" s="1139" t="s">
        <v>726</v>
      </c>
      <c r="E133" s="1092" t="s">
        <v>40</v>
      </c>
      <c r="F133" s="1083">
        <v>58</v>
      </c>
      <c r="G133" s="443"/>
      <c r="H133" s="209">
        <f t="shared" si="10"/>
        <v>0</v>
      </c>
    </row>
    <row r="134" spans="2:37" s="1" customFormat="1" ht="57.6" x14ac:dyDescent="0.45">
      <c r="B134" s="1080">
        <v>25</v>
      </c>
      <c r="C134" s="1081"/>
      <c r="D134" s="1140" t="s">
        <v>727</v>
      </c>
      <c r="E134" s="1092" t="s">
        <v>40</v>
      </c>
      <c r="F134" s="1083">
        <v>42</v>
      </c>
      <c r="G134" s="443"/>
      <c r="H134" s="209">
        <f t="shared" si="10"/>
        <v>0</v>
      </c>
    </row>
    <row r="135" spans="2:37" s="1" customFormat="1" ht="76.8" x14ac:dyDescent="0.45">
      <c r="B135" s="1080">
        <v>26</v>
      </c>
      <c r="C135" s="1081"/>
      <c r="D135" s="1139" t="s">
        <v>728</v>
      </c>
      <c r="E135" s="1092" t="s">
        <v>40</v>
      </c>
      <c r="F135" s="1083">
        <v>6.42</v>
      </c>
      <c r="G135" s="443"/>
      <c r="H135" s="209">
        <f t="shared" si="10"/>
        <v>0</v>
      </c>
    </row>
    <row r="136" spans="2:37" s="1" customFormat="1" ht="96" x14ac:dyDescent="0.45">
      <c r="B136" s="1080">
        <v>27</v>
      </c>
      <c r="C136" s="1081"/>
      <c r="D136" s="1139" t="s">
        <v>729</v>
      </c>
      <c r="E136" s="1092" t="s">
        <v>40</v>
      </c>
      <c r="F136" s="1083">
        <v>1.3</v>
      </c>
      <c r="G136" s="443"/>
      <c r="H136" s="209">
        <f t="shared" si="10"/>
        <v>0</v>
      </c>
    </row>
    <row r="137" spans="2:37" s="1" customFormat="1" ht="38.4" x14ac:dyDescent="0.45">
      <c r="B137" s="1080">
        <v>28</v>
      </c>
      <c r="C137" s="1081"/>
      <c r="D137" s="1139" t="s">
        <v>730</v>
      </c>
      <c r="E137" s="1092" t="s">
        <v>40</v>
      </c>
      <c r="F137" s="1083">
        <v>0.1</v>
      </c>
      <c r="G137" s="443"/>
      <c r="H137" s="209">
        <f t="shared" si="10"/>
        <v>0</v>
      </c>
    </row>
    <row r="138" spans="2:37" s="1" customFormat="1" ht="57.6" x14ac:dyDescent="0.45">
      <c r="B138" s="1080">
        <v>29</v>
      </c>
      <c r="C138" s="1081"/>
      <c r="D138" s="1139" t="s">
        <v>731</v>
      </c>
      <c r="E138" s="844" t="s">
        <v>732</v>
      </c>
      <c r="F138" s="1083">
        <v>618</v>
      </c>
      <c r="G138" s="443"/>
      <c r="H138" s="209">
        <f t="shared" si="10"/>
        <v>0</v>
      </c>
    </row>
    <row r="139" spans="2:37" s="1" customFormat="1" ht="38.4" x14ac:dyDescent="0.45">
      <c r="B139" s="1080">
        <v>30</v>
      </c>
      <c r="C139" s="1081"/>
      <c r="D139" s="1139" t="s">
        <v>733</v>
      </c>
      <c r="E139" s="1092" t="s">
        <v>41</v>
      </c>
      <c r="F139" s="1083">
        <v>5</v>
      </c>
      <c r="G139" s="443"/>
      <c r="H139" s="209">
        <f t="shared" si="10"/>
        <v>0</v>
      </c>
    </row>
    <row r="140" spans="2:37" s="1" customFormat="1" ht="38.4" x14ac:dyDescent="0.45">
      <c r="B140" s="1080">
        <v>31</v>
      </c>
      <c r="C140" s="1081"/>
      <c r="D140" s="1139" t="s">
        <v>734</v>
      </c>
      <c r="E140" s="1092" t="s">
        <v>41</v>
      </c>
      <c r="F140" s="1083">
        <v>1</v>
      </c>
      <c r="G140" s="443"/>
      <c r="H140" s="209">
        <f t="shared" si="10"/>
        <v>0</v>
      </c>
    </row>
    <row r="141" spans="2:37" s="1" customFormat="1" ht="19.2" x14ac:dyDescent="0.45">
      <c r="B141" s="1080"/>
      <c r="C141" s="1081"/>
      <c r="D141" s="1839" t="s">
        <v>735</v>
      </c>
      <c r="E141" s="1840"/>
      <c r="F141" s="1840"/>
      <c r="G141" s="1841"/>
      <c r="H141" s="439">
        <f>SUM(H132:H140)</f>
        <v>0</v>
      </c>
    </row>
    <row r="142" spans="2:37" s="1" customFormat="1" ht="19.2" x14ac:dyDescent="0.45">
      <c r="B142" s="1061"/>
      <c r="C142" s="566"/>
      <c r="D142" s="1842" t="s">
        <v>736</v>
      </c>
      <c r="E142" s="1842"/>
      <c r="F142" s="1842"/>
      <c r="G142" s="1842"/>
      <c r="H142" s="1141">
        <f>H141*11</f>
        <v>0</v>
      </c>
    </row>
    <row r="143" spans="2:37" s="1" customFormat="1" ht="18.75" customHeight="1" x14ac:dyDescent="0.3">
      <c r="B143" s="1080"/>
      <c r="C143" s="1142"/>
      <c r="D143" s="1136" t="s">
        <v>737</v>
      </c>
      <c r="E143" s="1143"/>
      <c r="F143" s="1143"/>
      <c r="G143" s="1143"/>
      <c r="H143" s="1144"/>
    </row>
    <row r="144" spans="2:37" s="1" customFormat="1" ht="38.4" x14ac:dyDescent="0.45">
      <c r="B144" s="1061">
        <v>32</v>
      </c>
      <c r="C144" s="566"/>
      <c r="D144" s="1145" t="s">
        <v>738</v>
      </c>
      <c r="E144" s="1093" t="s">
        <v>40</v>
      </c>
      <c r="F144" s="1146">
        <v>2.5</v>
      </c>
      <c r="G144" s="341"/>
      <c r="H144" s="214">
        <f t="shared" ref="H144:H150" si="11">(F144*G144)</f>
        <v>0</v>
      </c>
    </row>
    <row r="145" spans="2:37" s="1" customFormat="1" ht="76.8" x14ac:dyDescent="0.45">
      <c r="B145" s="1080">
        <v>33</v>
      </c>
      <c r="C145" s="1081"/>
      <c r="D145" s="1139" t="s">
        <v>739</v>
      </c>
      <c r="E145" s="1092" t="s">
        <v>40</v>
      </c>
      <c r="F145" s="1083">
        <v>2</v>
      </c>
      <c r="G145" s="443"/>
      <c r="H145" s="209">
        <f t="shared" si="11"/>
        <v>0</v>
      </c>
    </row>
    <row r="146" spans="2:37" s="1" customFormat="1" ht="153.6" x14ac:dyDescent="0.45">
      <c r="B146" s="1080">
        <v>34</v>
      </c>
      <c r="C146" s="566"/>
      <c r="D146" s="1139" t="s">
        <v>740</v>
      </c>
      <c r="E146" s="1092" t="s">
        <v>40</v>
      </c>
      <c r="F146" s="1083">
        <v>1</v>
      </c>
      <c r="G146" s="443"/>
      <c r="H146" s="209">
        <f t="shared" si="11"/>
        <v>0</v>
      </c>
    </row>
    <row r="147" spans="2:37" s="1" customFormat="1" ht="96" x14ac:dyDescent="0.45">
      <c r="B147" s="1080">
        <v>35</v>
      </c>
      <c r="C147" s="1081"/>
      <c r="D147" s="1139" t="s">
        <v>741</v>
      </c>
      <c r="E147" s="1092" t="s">
        <v>38</v>
      </c>
      <c r="F147" s="1083">
        <v>2</v>
      </c>
      <c r="G147" s="443"/>
      <c r="H147" s="209">
        <f t="shared" si="11"/>
        <v>0</v>
      </c>
    </row>
    <row r="148" spans="2:37" s="1" customFormat="1" ht="76.8" x14ac:dyDescent="0.45">
      <c r="B148" s="1080">
        <v>36</v>
      </c>
      <c r="C148" s="566"/>
      <c r="D148" s="1139" t="s">
        <v>742</v>
      </c>
      <c r="E148" s="1092" t="s">
        <v>41</v>
      </c>
      <c r="F148" s="1083">
        <v>1</v>
      </c>
      <c r="G148" s="443"/>
      <c r="H148" s="209">
        <f t="shared" si="11"/>
        <v>0</v>
      </c>
    </row>
    <row r="149" spans="2:37" s="1" customFormat="1" ht="57.6" x14ac:dyDescent="0.45">
      <c r="B149" s="1080">
        <v>37</v>
      </c>
      <c r="C149" s="1081"/>
      <c r="D149" s="1139" t="s">
        <v>743</v>
      </c>
      <c r="E149" s="1092" t="s">
        <v>41</v>
      </c>
      <c r="F149" s="1083">
        <v>1</v>
      </c>
      <c r="G149" s="443"/>
      <c r="H149" s="209">
        <f t="shared" si="11"/>
        <v>0</v>
      </c>
    </row>
    <row r="150" spans="2:37" s="1" customFormat="1" ht="57.6" x14ac:dyDescent="0.45">
      <c r="B150" s="1080">
        <v>38</v>
      </c>
      <c r="C150" s="566"/>
      <c r="D150" s="1139" t="s">
        <v>744</v>
      </c>
      <c r="E150" s="1092" t="s">
        <v>41</v>
      </c>
      <c r="F150" s="1083">
        <v>1</v>
      </c>
      <c r="G150" s="443"/>
      <c r="H150" s="209">
        <f t="shared" si="11"/>
        <v>0</v>
      </c>
    </row>
    <row r="151" spans="2:37" s="1" customFormat="1" ht="19.2" x14ac:dyDescent="0.45">
      <c r="B151" s="1080"/>
      <c r="C151" s="1081"/>
      <c r="D151" s="1839" t="s">
        <v>745</v>
      </c>
      <c r="E151" s="1840"/>
      <c r="F151" s="1840"/>
      <c r="G151" s="1841"/>
      <c r="H151" s="439">
        <f>SUM(H144:H150)</f>
        <v>0</v>
      </c>
    </row>
    <row r="152" spans="2:37" s="1" customFormat="1" ht="19.8" thickBot="1" x14ac:dyDescent="0.5">
      <c r="B152" s="1061"/>
      <c r="C152" s="566"/>
      <c r="D152" s="1842" t="s">
        <v>746</v>
      </c>
      <c r="E152" s="1842"/>
      <c r="F152" s="1842"/>
      <c r="G152" s="1842"/>
      <c r="H152" s="214">
        <f>H151*11</f>
        <v>0</v>
      </c>
    </row>
    <row r="153" spans="2:37" s="3" customFormat="1" ht="19.95" customHeight="1" thickBot="1" x14ac:dyDescent="0.5">
      <c r="B153" s="1843" t="s">
        <v>747</v>
      </c>
      <c r="C153" s="1844"/>
      <c r="D153" s="1844"/>
      <c r="E153" s="1844"/>
      <c r="F153" s="1844"/>
      <c r="G153" s="1845"/>
      <c r="H153" s="875">
        <f>SUM(H152,H142)</f>
        <v>0</v>
      </c>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2:37" ht="19.2" x14ac:dyDescent="0.45">
      <c r="B154" s="1089"/>
      <c r="C154" s="808"/>
      <c r="D154" s="433" t="s">
        <v>115</v>
      </c>
      <c r="E154" s="808"/>
      <c r="F154" s="808"/>
      <c r="G154" s="808"/>
      <c r="H154" s="1147"/>
    </row>
    <row r="155" spans="2:37" ht="24" customHeight="1" x14ac:dyDescent="0.45">
      <c r="B155" s="810"/>
      <c r="C155" s="811"/>
      <c r="D155" s="88" t="s">
        <v>116</v>
      </c>
      <c r="E155" s="812"/>
      <c r="F155" s="813"/>
      <c r="G155" s="1091"/>
      <c r="H155" s="815"/>
    </row>
    <row r="156" spans="2:37" ht="57.6" x14ac:dyDescent="0.45">
      <c r="B156" s="816">
        <v>39</v>
      </c>
      <c r="C156" s="80" t="s">
        <v>121</v>
      </c>
      <c r="D156" s="462" t="s">
        <v>99</v>
      </c>
      <c r="E156" s="1092" t="s">
        <v>41</v>
      </c>
      <c r="F156" s="416">
        <v>5</v>
      </c>
      <c r="G156" s="818"/>
      <c r="H156" s="818">
        <f t="shared" ref="H156:H161" si="12">(F156*G156)</f>
        <v>0</v>
      </c>
    </row>
    <row r="157" spans="2:37" ht="57.6" x14ac:dyDescent="0.45">
      <c r="B157" s="521">
        <v>40</v>
      </c>
      <c r="C157" s="81" t="s">
        <v>121</v>
      </c>
      <c r="D157" s="88" t="s">
        <v>213</v>
      </c>
      <c r="E157" s="1092" t="s">
        <v>41</v>
      </c>
      <c r="F157" s="213">
        <v>7</v>
      </c>
      <c r="G157" s="818"/>
      <c r="H157" s="214">
        <f t="shared" si="12"/>
        <v>0</v>
      </c>
    </row>
    <row r="158" spans="2:37" s="1" customFormat="1" ht="57.6" x14ac:dyDescent="0.45">
      <c r="B158" s="521">
        <v>41</v>
      </c>
      <c r="C158" s="81" t="s">
        <v>121</v>
      </c>
      <c r="D158" s="88" t="s">
        <v>100</v>
      </c>
      <c r="E158" s="1092" t="s">
        <v>41</v>
      </c>
      <c r="F158" s="213">
        <v>6</v>
      </c>
      <c r="G158" s="818"/>
      <c r="H158" s="214">
        <f t="shared" si="12"/>
        <v>0</v>
      </c>
    </row>
    <row r="159" spans="2:37" s="1" customFormat="1" ht="57.6" x14ac:dyDescent="0.45">
      <c r="B159" s="521">
        <v>42</v>
      </c>
      <c r="C159" s="81" t="s">
        <v>121</v>
      </c>
      <c r="D159" s="88" t="s">
        <v>777</v>
      </c>
      <c r="E159" s="1092" t="s">
        <v>41</v>
      </c>
      <c r="F159" s="213">
        <v>1</v>
      </c>
      <c r="G159" s="818"/>
      <c r="H159" s="214">
        <f t="shared" si="12"/>
        <v>0</v>
      </c>
    </row>
    <row r="160" spans="2:37" s="1" customFormat="1" ht="76.8" x14ac:dyDescent="0.45">
      <c r="B160" s="819">
        <v>43</v>
      </c>
      <c r="C160" s="81" t="s">
        <v>121</v>
      </c>
      <c r="D160" s="282" t="s">
        <v>83</v>
      </c>
      <c r="E160" s="1092" t="s">
        <v>38</v>
      </c>
      <c r="F160" s="213">
        <v>37</v>
      </c>
      <c r="G160" s="214"/>
      <c r="H160" s="214">
        <f t="shared" si="12"/>
        <v>0</v>
      </c>
    </row>
    <row r="161" spans="2:37" s="1" customFormat="1" ht="35.25" customHeight="1" x14ac:dyDescent="0.45">
      <c r="B161" s="521">
        <v>44</v>
      </c>
      <c r="C161" s="81" t="s">
        <v>123</v>
      </c>
      <c r="D161" s="88" t="s">
        <v>183</v>
      </c>
      <c r="E161" s="1092" t="s">
        <v>40</v>
      </c>
      <c r="F161" s="213">
        <v>0.8</v>
      </c>
      <c r="G161" s="214"/>
      <c r="H161" s="214">
        <f t="shared" si="12"/>
        <v>0</v>
      </c>
    </row>
    <row r="162" spans="2:37" s="1" customFormat="1" ht="24" customHeight="1" x14ac:dyDescent="0.45">
      <c r="B162" s="1148"/>
      <c r="C162" s="811"/>
      <c r="D162" s="88" t="s">
        <v>117</v>
      </c>
      <c r="E162" s="1093"/>
      <c r="F162" s="213"/>
      <c r="G162" s="214"/>
      <c r="H162" s="1149"/>
    </row>
    <row r="163" spans="2:37" ht="77.400000000000006" thickBot="1" x14ac:dyDescent="0.5">
      <c r="B163" s="816">
        <v>45</v>
      </c>
      <c r="C163" s="80" t="s">
        <v>124</v>
      </c>
      <c r="D163" s="462" t="s">
        <v>748</v>
      </c>
      <c r="E163" s="1092" t="s">
        <v>39</v>
      </c>
      <c r="F163" s="416">
        <v>35</v>
      </c>
      <c r="G163" s="818"/>
      <c r="H163" s="818">
        <f t="shared" ref="H163" si="13">(F163*G163)</f>
        <v>0</v>
      </c>
    </row>
    <row r="164" spans="2:37" ht="19.8" thickBot="1" x14ac:dyDescent="0.5">
      <c r="B164" s="1795" t="s">
        <v>119</v>
      </c>
      <c r="C164" s="1796"/>
      <c r="D164" s="1796"/>
      <c r="E164" s="1796"/>
      <c r="F164" s="1796"/>
      <c r="G164" s="1796"/>
      <c r="H164" s="875">
        <f>SUM(H156:H163)</f>
        <v>0</v>
      </c>
      <c r="I164"/>
      <c r="J164"/>
      <c r="K164"/>
      <c r="L164"/>
      <c r="M164"/>
      <c r="N164"/>
      <c r="O164"/>
      <c r="P164"/>
      <c r="Q164"/>
      <c r="R164"/>
      <c r="S164"/>
      <c r="T164"/>
      <c r="U164"/>
      <c r="V164"/>
      <c r="W164"/>
      <c r="X164"/>
      <c r="Y164"/>
      <c r="Z164"/>
      <c r="AA164"/>
      <c r="AB164"/>
      <c r="AC164"/>
      <c r="AD164"/>
      <c r="AE164"/>
      <c r="AF164"/>
      <c r="AG164"/>
      <c r="AH164"/>
      <c r="AI164"/>
      <c r="AJ164"/>
      <c r="AK164"/>
    </row>
    <row r="165" spans="2:37" ht="19.8" thickBot="1" x14ac:dyDescent="0.35">
      <c r="E165" s="849"/>
      <c r="I165"/>
      <c r="J165"/>
      <c r="K165"/>
      <c r="L165"/>
      <c r="M165"/>
      <c r="N165"/>
      <c r="O165"/>
      <c r="P165"/>
      <c r="Q165"/>
      <c r="R165"/>
      <c r="S165"/>
      <c r="T165"/>
      <c r="U165"/>
      <c r="V165"/>
      <c r="W165"/>
      <c r="X165"/>
      <c r="Y165"/>
      <c r="Z165"/>
      <c r="AA165"/>
      <c r="AB165"/>
      <c r="AC165"/>
      <c r="AD165"/>
      <c r="AE165"/>
      <c r="AF165"/>
      <c r="AG165"/>
      <c r="AH165"/>
      <c r="AI165"/>
      <c r="AJ165"/>
      <c r="AK165"/>
    </row>
    <row r="166" spans="2:37" ht="19.8" thickBot="1" x14ac:dyDescent="0.35">
      <c r="B166" s="851"/>
      <c r="C166" s="852"/>
      <c r="D166" s="1836" t="s">
        <v>715</v>
      </c>
      <c r="E166" s="1837"/>
      <c r="F166" s="1837"/>
      <c r="G166" s="1838"/>
      <c r="H166" s="1094"/>
      <c r="I166"/>
      <c r="J166"/>
      <c r="K166"/>
      <c r="L166"/>
      <c r="M166"/>
      <c r="N166"/>
      <c r="O166"/>
      <c r="P166"/>
      <c r="Q166"/>
      <c r="R166"/>
      <c r="S166"/>
      <c r="T166"/>
      <c r="U166"/>
      <c r="V166"/>
      <c r="W166"/>
      <c r="X166"/>
      <c r="Y166"/>
      <c r="Z166"/>
      <c r="AA166"/>
      <c r="AB166"/>
      <c r="AC166"/>
      <c r="AD166"/>
      <c r="AE166"/>
      <c r="AF166"/>
      <c r="AG166"/>
      <c r="AH166"/>
      <c r="AI166"/>
      <c r="AJ166"/>
      <c r="AK166"/>
    </row>
    <row r="167" spans="2:37" ht="19.2" x14ac:dyDescent="0.3">
      <c r="B167" s="833"/>
      <c r="C167" s="139"/>
      <c r="D167" s="1154" t="s">
        <v>46</v>
      </c>
      <c r="E167" s="861"/>
      <c r="F167" s="862"/>
      <c r="G167" s="861"/>
      <c r="H167" s="1095">
        <f>SUM(H107)</f>
        <v>0</v>
      </c>
    </row>
    <row r="168" spans="2:37" ht="19.2" x14ac:dyDescent="0.3">
      <c r="B168" s="834"/>
      <c r="C168" s="75"/>
      <c r="D168" s="1155" t="s">
        <v>47</v>
      </c>
      <c r="E168" s="853"/>
      <c r="F168" s="854"/>
      <c r="G168" s="1096"/>
      <c r="H168" s="1097">
        <f>H115</f>
        <v>0</v>
      </c>
    </row>
    <row r="169" spans="2:37" ht="19.2" x14ac:dyDescent="0.3">
      <c r="B169" s="856"/>
      <c r="C169" s="87"/>
      <c r="D169" s="1155" t="s">
        <v>48</v>
      </c>
      <c r="E169" s="857"/>
      <c r="F169" s="854"/>
      <c r="G169" s="1096"/>
      <c r="H169" s="1097">
        <f>H120</f>
        <v>0</v>
      </c>
    </row>
    <row r="170" spans="2:37" ht="19.2" x14ac:dyDescent="0.3">
      <c r="B170" s="858"/>
      <c r="C170" s="88"/>
      <c r="D170" s="87" t="s">
        <v>181</v>
      </c>
      <c r="E170" s="857"/>
      <c r="F170" s="859"/>
      <c r="G170" s="857"/>
      <c r="H170" s="1097">
        <f>H129</f>
        <v>0</v>
      </c>
    </row>
    <row r="171" spans="2:37" ht="19.2" x14ac:dyDescent="0.3">
      <c r="B171" s="858"/>
      <c r="C171" s="88"/>
      <c r="D171" s="87" t="s">
        <v>112</v>
      </c>
      <c r="E171" s="857"/>
      <c r="F171" s="859"/>
      <c r="G171" s="857"/>
      <c r="H171" s="1097">
        <f>SUM(H153)</f>
        <v>0</v>
      </c>
    </row>
    <row r="172" spans="2:37" ht="39" thickBot="1" x14ac:dyDescent="0.35">
      <c r="B172" s="1098"/>
      <c r="C172" s="1099"/>
      <c r="D172" s="1156" t="s">
        <v>714</v>
      </c>
      <c r="E172" s="1100"/>
      <c r="F172" s="1100"/>
      <c r="G172" s="1100"/>
      <c r="H172" s="1101">
        <f>H164</f>
        <v>0</v>
      </c>
    </row>
    <row r="173" spans="2:37" ht="19.8" thickBot="1" x14ac:dyDescent="0.5">
      <c r="B173" s="1102"/>
      <c r="C173" s="85"/>
      <c r="D173" s="1801" t="s">
        <v>94</v>
      </c>
      <c r="E173" s="1802"/>
      <c r="F173" s="1802" t="s">
        <v>95</v>
      </c>
      <c r="G173" s="1803"/>
      <c r="H173" s="1103">
        <f>SUM(H167:H172)</f>
        <v>0</v>
      </c>
    </row>
    <row r="174" spans="2:37" x14ac:dyDescent="0.3">
      <c r="D174" s="848" t="s">
        <v>49</v>
      </c>
    </row>
    <row r="175" spans="2:37" ht="19.2" x14ac:dyDescent="0.3">
      <c r="D175" s="33" t="s">
        <v>73</v>
      </c>
    </row>
    <row r="176" spans="2:37" ht="19.2" x14ac:dyDescent="0.3">
      <c r="D176" s="33" t="s">
        <v>74</v>
      </c>
    </row>
    <row r="177" spans="4:4" ht="19.2" x14ac:dyDescent="0.3">
      <c r="D177" s="33" t="s">
        <v>75</v>
      </c>
    </row>
  </sheetData>
  <mergeCells count="57">
    <mergeCell ref="D12:H12"/>
    <mergeCell ref="B1:H1"/>
    <mergeCell ref="B2:H2"/>
    <mergeCell ref="B3:H3"/>
    <mergeCell ref="D4:H4"/>
    <mergeCell ref="D5:H5"/>
    <mergeCell ref="D6:H6"/>
    <mergeCell ref="D7:H7"/>
    <mergeCell ref="D8:H8"/>
    <mergeCell ref="D9:H9"/>
    <mergeCell ref="D10:H10"/>
    <mergeCell ref="D11:H11"/>
    <mergeCell ref="B55:G55"/>
    <mergeCell ref="D13:H13"/>
    <mergeCell ref="D14:H14"/>
    <mergeCell ref="D15:H15"/>
    <mergeCell ref="D16:H16"/>
    <mergeCell ref="D17:H17"/>
    <mergeCell ref="D18:H18"/>
    <mergeCell ref="D19:H19"/>
    <mergeCell ref="B30:G30"/>
    <mergeCell ref="B35:G35"/>
    <mergeCell ref="B43:G43"/>
    <mergeCell ref="B49:G49"/>
    <mergeCell ref="D88:H88"/>
    <mergeCell ref="B68:G68"/>
    <mergeCell ref="D69:G69"/>
    <mergeCell ref="B79:H79"/>
    <mergeCell ref="B80:H80"/>
    <mergeCell ref="D81:H81"/>
    <mergeCell ref="D82:H82"/>
    <mergeCell ref="D83:H83"/>
    <mergeCell ref="D84:H84"/>
    <mergeCell ref="D85:H85"/>
    <mergeCell ref="D86:H86"/>
    <mergeCell ref="D87:H87"/>
    <mergeCell ref="D90:H90"/>
    <mergeCell ref="D91:H91"/>
    <mergeCell ref="D92:H92"/>
    <mergeCell ref="D93:H93"/>
    <mergeCell ref="D94:H94"/>
    <mergeCell ref="D166:G166"/>
    <mergeCell ref="D76:G76"/>
    <mergeCell ref="D173:G173"/>
    <mergeCell ref="B164:G164"/>
    <mergeCell ref="D141:G141"/>
    <mergeCell ref="D142:G142"/>
    <mergeCell ref="D151:G151"/>
    <mergeCell ref="D152:G152"/>
    <mergeCell ref="B153:G153"/>
    <mergeCell ref="D95:H95"/>
    <mergeCell ref="D96:H96"/>
    <mergeCell ref="B107:G107"/>
    <mergeCell ref="B115:G115"/>
    <mergeCell ref="B120:G120"/>
    <mergeCell ref="B129:G129"/>
    <mergeCell ref="D89:H89"/>
  </mergeCells>
  <pageMargins left="0.70866141732283505" right="0.70866141732283505" top="0.74803149606299202" bottom="0.74803149606299202" header="0.31496062992126" footer="0.31496062992126"/>
  <pageSetup paperSize="9" scale="59" fitToHeight="0" orientation="portrait" r:id="rId1"/>
  <headerFooter>
    <oddHeader>&amp;CБАРАЊЕ ЗА ПОНУДИ - Тендер 10-Дел 2а-Анекс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Студеничани&amp;R&amp;P/&amp;N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28FA-88F4-4BFD-9AEB-17D7296CAB90}">
  <sheetPr>
    <pageSetUpPr fitToPage="1"/>
  </sheetPr>
  <dimension ref="A1:V81"/>
  <sheetViews>
    <sheetView tabSelected="1" view="pageBreakPreview" zoomScale="70" zoomScaleNormal="115" zoomScaleSheetLayoutView="70" zoomScalePageLayoutView="40" workbookViewId="0">
      <selection activeCell="D6" sqref="D6:H6"/>
    </sheetView>
  </sheetViews>
  <sheetFormatPr defaultRowHeight="16.8" x14ac:dyDescent="0.4"/>
  <cols>
    <col min="1" max="1" width="3.44140625" style="153" customWidth="1"/>
    <col min="2" max="2" width="8.6640625" style="21" customWidth="1"/>
    <col min="3" max="3" width="11.6640625" style="21" customWidth="1"/>
    <col min="4" max="4" width="64.109375" style="22" customWidth="1"/>
    <col min="5" max="5" width="10.5546875" style="21" customWidth="1"/>
    <col min="6" max="6" width="17.109375" style="96" bestFit="1" customWidth="1"/>
    <col min="7" max="7" width="15.44140625" style="228" customWidth="1"/>
    <col min="8" max="8" width="21.5546875" style="23" customWidth="1"/>
    <col min="9" max="9" width="14.5546875" style="1" customWidth="1"/>
    <col min="10" max="22" width="9.109375" style="1"/>
    <col min="235" max="235" width="3.44140625" customWidth="1"/>
    <col min="236" max="236" width="7" customWidth="1"/>
    <col min="237" max="237" width="9.88671875" customWidth="1"/>
    <col min="238" max="238" width="64.109375" customWidth="1"/>
    <col min="239" max="239" width="11.44140625" customWidth="1"/>
    <col min="240" max="240" width="12.88671875" customWidth="1"/>
    <col min="241" max="241" width="15.44140625" customWidth="1"/>
    <col min="242" max="242" width="19.44140625" customWidth="1"/>
    <col min="243" max="243" width="13.88671875" customWidth="1"/>
    <col min="491" max="491" width="3.44140625" customWidth="1"/>
    <col min="492" max="492" width="7" customWidth="1"/>
    <col min="493" max="493" width="9.88671875" customWidth="1"/>
    <col min="494" max="494" width="64.109375" customWidth="1"/>
    <col min="495" max="495" width="11.44140625" customWidth="1"/>
    <col min="496" max="496" width="12.88671875" customWidth="1"/>
    <col min="497" max="497" width="15.44140625" customWidth="1"/>
    <col min="498" max="498" width="19.44140625" customWidth="1"/>
    <col min="499" max="499" width="13.88671875" customWidth="1"/>
    <col min="747" max="747" width="3.44140625" customWidth="1"/>
    <col min="748" max="748" width="7" customWidth="1"/>
    <col min="749" max="749" width="9.88671875" customWidth="1"/>
    <col min="750" max="750" width="64.109375" customWidth="1"/>
    <col min="751" max="751" width="11.44140625" customWidth="1"/>
    <col min="752" max="752" width="12.88671875" customWidth="1"/>
    <col min="753" max="753" width="15.44140625" customWidth="1"/>
    <col min="754" max="754" width="19.44140625" customWidth="1"/>
    <col min="755" max="755" width="13.88671875" customWidth="1"/>
    <col min="1003" max="1003" width="3.44140625" customWidth="1"/>
    <col min="1004" max="1004" width="7" customWidth="1"/>
    <col min="1005" max="1005" width="9.88671875" customWidth="1"/>
    <col min="1006" max="1006" width="64.109375" customWidth="1"/>
    <col min="1007" max="1007" width="11.44140625" customWidth="1"/>
    <col min="1008" max="1008" width="12.88671875" customWidth="1"/>
    <col min="1009" max="1009" width="15.44140625" customWidth="1"/>
    <col min="1010" max="1010" width="19.44140625" customWidth="1"/>
    <col min="1011" max="1011" width="13.88671875" customWidth="1"/>
    <col min="1259" max="1259" width="3.44140625" customWidth="1"/>
    <col min="1260" max="1260" width="7" customWidth="1"/>
    <col min="1261" max="1261" width="9.88671875" customWidth="1"/>
    <col min="1262" max="1262" width="64.109375" customWidth="1"/>
    <col min="1263" max="1263" width="11.44140625" customWidth="1"/>
    <col min="1264" max="1264" width="12.88671875" customWidth="1"/>
    <col min="1265" max="1265" width="15.44140625" customWidth="1"/>
    <col min="1266" max="1266" width="19.44140625" customWidth="1"/>
    <col min="1267" max="1267" width="13.88671875" customWidth="1"/>
    <col min="1515" max="1515" width="3.44140625" customWidth="1"/>
    <col min="1516" max="1516" width="7" customWidth="1"/>
    <col min="1517" max="1517" width="9.88671875" customWidth="1"/>
    <col min="1518" max="1518" width="64.109375" customWidth="1"/>
    <col min="1519" max="1519" width="11.44140625" customWidth="1"/>
    <col min="1520" max="1520" width="12.88671875" customWidth="1"/>
    <col min="1521" max="1521" width="15.44140625" customWidth="1"/>
    <col min="1522" max="1522" width="19.44140625" customWidth="1"/>
    <col min="1523" max="1523" width="13.88671875" customWidth="1"/>
    <col min="1771" max="1771" width="3.44140625" customWidth="1"/>
    <col min="1772" max="1772" width="7" customWidth="1"/>
    <col min="1773" max="1773" width="9.88671875" customWidth="1"/>
    <col min="1774" max="1774" width="64.109375" customWidth="1"/>
    <col min="1775" max="1775" width="11.44140625" customWidth="1"/>
    <col min="1776" max="1776" width="12.88671875" customWidth="1"/>
    <col min="1777" max="1777" width="15.44140625" customWidth="1"/>
    <col min="1778" max="1778" width="19.44140625" customWidth="1"/>
    <col min="1779" max="1779" width="13.88671875" customWidth="1"/>
    <col min="2027" max="2027" width="3.44140625" customWidth="1"/>
    <col min="2028" max="2028" width="7" customWidth="1"/>
    <col min="2029" max="2029" width="9.88671875" customWidth="1"/>
    <col min="2030" max="2030" width="64.109375" customWidth="1"/>
    <col min="2031" max="2031" width="11.44140625" customWidth="1"/>
    <col min="2032" max="2032" width="12.88671875" customWidth="1"/>
    <col min="2033" max="2033" width="15.44140625" customWidth="1"/>
    <col min="2034" max="2034" width="19.44140625" customWidth="1"/>
    <col min="2035" max="2035" width="13.88671875" customWidth="1"/>
    <col min="2283" max="2283" width="3.44140625" customWidth="1"/>
    <col min="2284" max="2284" width="7" customWidth="1"/>
    <col min="2285" max="2285" width="9.88671875" customWidth="1"/>
    <col min="2286" max="2286" width="64.109375" customWidth="1"/>
    <col min="2287" max="2287" width="11.44140625" customWidth="1"/>
    <col min="2288" max="2288" width="12.88671875" customWidth="1"/>
    <col min="2289" max="2289" width="15.44140625" customWidth="1"/>
    <col min="2290" max="2290" width="19.44140625" customWidth="1"/>
    <col min="2291" max="2291" width="13.88671875" customWidth="1"/>
    <col min="2539" max="2539" width="3.44140625" customWidth="1"/>
    <col min="2540" max="2540" width="7" customWidth="1"/>
    <col min="2541" max="2541" width="9.88671875" customWidth="1"/>
    <col min="2542" max="2542" width="64.109375" customWidth="1"/>
    <col min="2543" max="2543" width="11.44140625" customWidth="1"/>
    <col min="2544" max="2544" width="12.88671875" customWidth="1"/>
    <col min="2545" max="2545" width="15.44140625" customWidth="1"/>
    <col min="2546" max="2546" width="19.44140625" customWidth="1"/>
    <col min="2547" max="2547" width="13.88671875" customWidth="1"/>
    <col min="2795" max="2795" width="3.44140625" customWidth="1"/>
    <col min="2796" max="2796" width="7" customWidth="1"/>
    <col min="2797" max="2797" width="9.88671875" customWidth="1"/>
    <col min="2798" max="2798" width="64.109375" customWidth="1"/>
    <col min="2799" max="2799" width="11.44140625" customWidth="1"/>
    <col min="2800" max="2800" width="12.88671875" customWidth="1"/>
    <col min="2801" max="2801" width="15.44140625" customWidth="1"/>
    <col min="2802" max="2802" width="19.44140625" customWidth="1"/>
    <col min="2803" max="2803" width="13.88671875" customWidth="1"/>
    <col min="3051" max="3051" width="3.44140625" customWidth="1"/>
    <col min="3052" max="3052" width="7" customWidth="1"/>
    <col min="3053" max="3053" width="9.88671875" customWidth="1"/>
    <col min="3054" max="3054" width="64.109375" customWidth="1"/>
    <col min="3055" max="3055" width="11.44140625" customWidth="1"/>
    <col min="3056" max="3056" width="12.88671875" customWidth="1"/>
    <col min="3057" max="3057" width="15.44140625" customWidth="1"/>
    <col min="3058" max="3058" width="19.44140625" customWidth="1"/>
    <col min="3059" max="3059" width="13.88671875" customWidth="1"/>
    <col min="3307" max="3307" width="3.44140625" customWidth="1"/>
    <col min="3308" max="3308" width="7" customWidth="1"/>
    <col min="3309" max="3309" width="9.88671875" customWidth="1"/>
    <col min="3310" max="3310" width="64.109375" customWidth="1"/>
    <col min="3311" max="3311" width="11.44140625" customWidth="1"/>
    <col min="3312" max="3312" width="12.88671875" customWidth="1"/>
    <col min="3313" max="3313" width="15.44140625" customWidth="1"/>
    <col min="3314" max="3314" width="19.44140625" customWidth="1"/>
    <col min="3315" max="3315" width="13.88671875" customWidth="1"/>
    <col min="3563" max="3563" width="3.44140625" customWidth="1"/>
    <col min="3564" max="3564" width="7" customWidth="1"/>
    <col min="3565" max="3565" width="9.88671875" customWidth="1"/>
    <col min="3566" max="3566" width="64.109375" customWidth="1"/>
    <col min="3567" max="3567" width="11.44140625" customWidth="1"/>
    <col min="3568" max="3568" width="12.88671875" customWidth="1"/>
    <col min="3569" max="3569" width="15.44140625" customWidth="1"/>
    <col min="3570" max="3570" width="19.44140625" customWidth="1"/>
    <col min="3571" max="3571" width="13.88671875" customWidth="1"/>
    <col min="3819" max="3819" width="3.44140625" customWidth="1"/>
    <col min="3820" max="3820" width="7" customWidth="1"/>
    <col min="3821" max="3821" width="9.88671875" customWidth="1"/>
    <col min="3822" max="3822" width="64.109375" customWidth="1"/>
    <col min="3823" max="3823" width="11.44140625" customWidth="1"/>
    <col min="3824" max="3824" width="12.88671875" customWidth="1"/>
    <col min="3825" max="3825" width="15.44140625" customWidth="1"/>
    <col min="3826" max="3826" width="19.44140625" customWidth="1"/>
    <col min="3827" max="3827" width="13.88671875" customWidth="1"/>
    <col min="4075" max="4075" width="3.44140625" customWidth="1"/>
    <col min="4076" max="4076" width="7" customWidth="1"/>
    <col min="4077" max="4077" width="9.88671875" customWidth="1"/>
    <col min="4078" max="4078" width="64.109375" customWidth="1"/>
    <col min="4079" max="4079" width="11.44140625" customWidth="1"/>
    <col min="4080" max="4080" width="12.88671875" customWidth="1"/>
    <col min="4081" max="4081" width="15.44140625" customWidth="1"/>
    <col min="4082" max="4082" width="19.44140625" customWidth="1"/>
    <col min="4083" max="4083" width="13.88671875" customWidth="1"/>
    <col min="4331" max="4331" width="3.44140625" customWidth="1"/>
    <col min="4332" max="4332" width="7" customWidth="1"/>
    <col min="4333" max="4333" width="9.88671875" customWidth="1"/>
    <col min="4334" max="4334" width="64.109375" customWidth="1"/>
    <col min="4335" max="4335" width="11.44140625" customWidth="1"/>
    <col min="4336" max="4336" width="12.88671875" customWidth="1"/>
    <col min="4337" max="4337" width="15.44140625" customWidth="1"/>
    <col min="4338" max="4338" width="19.44140625" customWidth="1"/>
    <col min="4339" max="4339" width="13.88671875" customWidth="1"/>
    <col min="4587" max="4587" width="3.44140625" customWidth="1"/>
    <col min="4588" max="4588" width="7" customWidth="1"/>
    <col min="4589" max="4589" width="9.88671875" customWidth="1"/>
    <col min="4590" max="4590" width="64.109375" customWidth="1"/>
    <col min="4591" max="4591" width="11.44140625" customWidth="1"/>
    <col min="4592" max="4592" width="12.88671875" customWidth="1"/>
    <col min="4593" max="4593" width="15.44140625" customWidth="1"/>
    <col min="4594" max="4594" width="19.44140625" customWidth="1"/>
    <col min="4595" max="4595" width="13.88671875" customWidth="1"/>
    <col min="4843" max="4843" width="3.44140625" customWidth="1"/>
    <col min="4844" max="4844" width="7" customWidth="1"/>
    <col min="4845" max="4845" width="9.88671875" customWidth="1"/>
    <col min="4846" max="4846" width="64.109375" customWidth="1"/>
    <col min="4847" max="4847" width="11.44140625" customWidth="1"/>
    <col min="4848" max="4848" width="12.88671875" customWidth="1"/>
    <col min="4849" max="4849" width="15.44140625" customWidth="1"/>
    <col min="4850" max="4850" width="19.44140625" customWidth="1"/>
    <col min="4851" max="4851" width="13.88671875" customWidth="1"/>
    <col min="5099" max="5099" width="3.44140625" customWidth="1"/>
    <col min="5100" max="5100" width="7" customWidth="1"/>
    <col min="5101" max="5101" width="9.88671875" customWidth="1"/>
    <col min="5102" max="5102" width="64.109375" customWidth="1"/>
    <col min="5103" max="5103" width="11.44140625" customWidth="1"/>
    <col min="5104" max="5104" width="12.88671875" customWidth="1"/>
    <col min="5105" max="5105" width="15.44140625" customWidth="1"/>
    <col min="5106" max="5106" width="19.44140625" customWidth="1"/>
    <col min="5107" max="5107" width="13.88671875" customWidth="1"/>
    <col min="5355" max="5355" width="3.44140625" customWidth="1"/>
    <col min="5356" max="5356" width="7" customWidth="1"/>
    <col min="5357" max="5357" width="9.88671875" customWidth="1"/>
    <col min="5358" max="5358" width="64.109375" customWidth="1"/>
    <col min="5359" max="5359" width="11.44140625" customWidth="1"/>
    <col min="5360" max="5360" width="12.88671875" customWidth="1"/>
    <col min="5361" max="5361" width="15.44140625" customWidth="1"/>
    <col min="5362" max="5362" width="19.44140625" customWidth="1"/>
    <col min="5363" max="5363" width="13.88671875" customWidth="1"/>
    <col min="5611" max="5611" width="3.44140625" customWidth="1"/>
    <col min="5612" max="5612" width="7" customWidth="1"/>
    <col min="5613" max="5613" width="9.88671875" customWidth="1"/>
    <col min="5614" max="5614" width="64.109375" customWidth="1"/>
    <col min="5615" max="5615" width="11.44140625" customWidth="1"/>
    <col min="5616" max="5616" width="12.88671875" customWidth="1"/>
    <col min="5617" max="5617" width="15.44140625" customWidth="1"/>
    <col min="5618" max="5618" width="19.44140625" customWidth="1"/>
    <col min="5619" max="5619" width="13.88671875" customWidth="1"/>
    <col min="5867" max="5867" width="3.44140625" customWidth="1"/>
    <col min="5868" max="5868" width="7" customWidth="1"/>
    <col min="5869" max="5869" width="9.88671875" customWidth="1"/>
    <col min="5870" max="5870" width="64.109375" customWidth="1"/>
    <col min="5871" max="5871" width="11.44140625" customWidth="1"/>
    <col min="5872" max="5872" width="12.88671875" customWidth="1"/>
    <col min="5873" max="5873" width="15.44140625" customWidth="1"/>
    <col min="5874" max="5874" width="19.44140625" customWidth="1"/>
    <col min="5875" max="5875" width="13.88671875" customWidth="1"/>
    <col min="6123" max="6123" width="3.44140625" customWidth="1"/>
    <col min="6124" max="6124" width="7" customWidth="1"/>
    <col min="6125" max="6125" width="9.88671875" customWidth="1"/>
    <col min="6126" max="6126" width="64.109375" customWidth="1"/>
    <col min="6127" max="6127" width="11.44140625" customWidth="1"/>
    <col min="6128" max="6128" width="12.88671875" customWidth="1"/>
    <col min="6129" max="6129" width="15.44140625" customWidth="1"/>
    <col min="6130" max="6130" width="19.44140625" customWidth="1"/>
    <col min="6131" max="6131" width="13.88671875" customWidth="1"/>
    <col min="6379" max="6379" width="3.44140625" customWidth="1"/>
    <col min="6380" max="6380" width="7" customWidth="1"/>
    <col min="6381" max="6381" width="9.88671875" customWidth="1"/>
    <col min="6382" max="6382" width="64.109375" customWidth="1"/>
    <col min="6383" max="6383" width="11.44140625" customWidth="1"/>
    <col min="6384" max="6384" width="12.88671875" customWidth="1"/>
    <col min="6385" max="6385" width="15.44140625" customWidth="1"/>
    <col min="6386" max="6386" width="19.44140625" customWidth="1"/>
    <col min="6387" max="6387" width="13.88671875" customWidth="1"/>
    <col min="6635" max="6635" width="3.44140625" customWidth="1"/>
    <col min="6636" max="6636" width="7" customWidth="1"/>
    <col min="6637" max="6637" width="9.88671875" customWidth="1"/>
    <col min="6638" max="6638" width="64.109375" customWidth="1"/>
    <col min="6639" max="6639" width="11.44140625" customWidth="1"/>
    <col min="6640" max="6640" width="12.88671875" customWidth="1"/>
    <col min="6641" max="6641" width="15.44140625" customWidth="1"/>
    <col min="6642" max="6642" width="19.44140625" customWidth="1"/>
    <col min="6643" max="6643" width="13.88671875" customWidth="1"/>
    <col min="6891" max="6891" width="3.44140625" customWidth="1"/>
    <col min="6892" max="6892" width="7" customWidth="1"/>
    <col min="6893" max="6893" width="9.88671875" customWidth="1"/>
    <col min="6894" max="6894" width="64.109375" customWidth="1"/>
    <col min="6895" max="6895" width="11.44140625" customWidth="1"/>
    <col min="6896" max="6896" width="12.88671875" customWidth="1"/>
    <col min="6897" max="6897" width="15.44140625" customWidth="1"/>
    <col min="6898" max="6898" width="19.44140625" customWidth="1"/>
    <col min="6899" max="6899" width="13.88671875" customWidth="1"/>
    <col min="7147" max="7147" width="3.44140625" customWidth="1"/>
    <col min="7148" max="7148" width="7" customWidth="1"/>
    <col min="7149" max="7149" width="9.88671875" customWidth="1"/>
    <col min="7150" max="7150" width="64.109375" customWidth="1"/>
    <col min="7151" max="7151" width="11.44140625" customWidth="1"/>
    <col min="7152" max="7152" width="12.88671875" customWidth="1"/>
    <col min="7153" max="7153" width="15.44140625" customWidth="1"/>
    <col min="7154" max="7154" width="19.44140625" customWidth="1"/>
    <col min="7155" max="7155" width="13.88671875" customWidth="1"/>
    <col min="7403" max="7403" width="3.44140625" customWidth="1"/>
    <col min="7404" max="7404" width="7" customWidth="1"/>
    <col min="7405" max="7405" width="9.88671875" customWidth="1"/>
    <col min="7406" max="7406" width="64.109375" customWidth="1"/>
    <col min="7407" max="7407" width="11.44140625" customWidth="1"/>
    <col min="7408" max="7408" width="12.88671875" customWidth="1"/>
    <col min="7409" max="7409" width="15.44140625" customWidth="1"/>
    <col min="7410" max="7410" width="19.44140625" customWidth="1"/>
    <col min="7411" max="7411" width="13.88671875" customWidth="1"/>
    <col min="7659" max="7659" width="3.44140625" customWidth="1"/>
    <col min="7660" max="7660" width="7" customWidth="1"/>
    <col min="7661" max="7661" width="9.88671875" customWidth="1"/>
    <col min="7662" max="7662" width="64.109375" customWidth="1"/>
    <col min="7663" max="7663" width="11.44140625" customWidth="1"/>
    <col min="7664" max="7664" width="12.88671875" customWidth="1"/>
    <col min="7665" max="7665" width="15.44140625" customWidth="1"/>
    <col min="7666" max="7666" width="19.44140625" customWidth="1"/>
    <col min="7667" max="7667" width="13.88671875" customWidth="1"/>
    <col min="7915" max="7915" width="3.44140625" customWidth="1"/>
    <col min="7916" max="7916" width="7" customWidth="1"/>
    <col min="7917" max="7917" width="9.88671875" customWidth="1"/>
    <col min="7918" max="7918" width="64.109375" customWidth="1"/>
    <col min="7919" max="7919" width="11.44140625" customWidth="1"/>
    <col min="7920" max="7920" width="12.88671875" customWidth="1"/>
    <col min="7921" max="7921" width="15.44140625" customWidth="1"/>
    <col min="7922" max="7922" width="19.44140625" customWidth="1"/>
    <col min="7923" max="7923" width="13.88671875" customWidth="1"/>
    <col min="8171" max="8171" width="3.44140625" customWidth="1"/>
    <col min="8172" max="8172" width="7" customWidth="1"/>
    <col min="8173" max="8173" width="9.88671875" customWidth="1"/>
    <col min="8174" max="8174" width="64.109375" customWidth="1"/>
    <col min="8175" max="8175" width="11.44140625" customWidth="1"/>
    <col min="8176" max="8176" width="12.88671875" customWidth="1"/>
    <col min="8177" max="8177" width="15.44140625" customWidth="1"/>
    <col min="8178" max="8178" width="19.44140625" customWidth="1"/>
    <col min="8179" max="8179" width="13.88671875" customWidth="1"/>
    <col min="8427" max="8427" width="3.44140625" customWidth="1"/>
    <col min="8428" max="8428" width="7" customWidth="1"/>
    <col min="8429" max="8429" width="9.88671875" customWidth="1"/>
    <col min="8430" max="8430" width="64.109375" customWidth="1"/>
    <col min="8431" max="8431" width="11.44140625" customWidth="1"/>
    <col min="8432" max="8432" width="12.88671875" customWidth="1"/>
    <col min="8433" max="8433" width="15.44140625" customWidth="1"/>
    <col min="8434" max="8434" width="19.44140625" customWidth="1"/>
    <col min="8435" max="8435" width="13.88671875" customWidth="1"/>
    <col min="8683" max="8683" width="3.44140625" customWidth="1"/>
    <col min="8684" max="8684" width="7" customWidth="1"/>
    <col min="8685" max="8685" width="9.88671875" customWidth="1"/>
    <col min="8686" max="8686" width="64.109375" customWidth="1"/>
    <col min="8687" max="8687" width="11.44140625" customWidth="1"/>
    <col min="8688" max="8688" width="12.88671875" customWidth="1"/>
    <col min="8689" max="8689" width="15.44140625" customWidth="1"/>
    <col min="8690" max="8690" width="19.44140625" customWidth="1"/>
    <col min="8691" max="8691" width="13.88671875" customWidth="1"/>
    <col min="8939" max="8939" width="3.44140625" customWidth="1"/>
    <col min="8940" max="8940" width="7" customWidth="1"/>
    <col min="8941" max="8941" width="9.88671875" customWidth="1"/>
    <col min="8942" max="8942" width="64.109375" customWidth="1"/>
    <col min="8943" max="8943" width="11.44140625" customWidth="1"/>
    <col min="8944" max="8944" width="12.88671875" customWidth="1"/>
    <col min="8945" max="8945" width="15.44140625" customWidth="1"/>
    <col min="8946" max="8946" width="19.44140625" customWidth="1"/>
    <col min="8947" max="8947" width="13.88671875" customWidth="1"/>
    <col min="9195" max="9195" width="3.44140625" customWidth="1"/>
    <col min="9196" max="9196" width="7" customWidth="1"/>
    <col min="9197" max="9197" width="9.88671875" customWidth="1"/>
    <col min="9198" max="9198" width="64.109375" customWidth="1"/>
    <col min="9199" max="9199" width="11.44140625" customWidth="1"/>
    <col min="9200" max="9200" width="12.88671875" customWidth="1"/>
    <col min="9201" max="9201" width="15.44140625" customWidth="1"/>
    <col min="9202" max="9202" width="19.44140625" customWidth="1"/>
    <col min="9203" max="9203" width="13.88671875" customWidth="1"/>
    <col min="9451" max="9451" width="3.44140625" customWidth="1"/>
    <col min="9452" max="9452" width="7" customWidth="1"/>
    <col min="9453" max="9453" width="9.88671875" customWidth="1"/>
    <col min="9454" max="9454" width="64.109375" customWidth="1"/>
    <col min="9455" max="9455" width="11.44140625" customWidth="1"/>
    <col min="9456" max="9456" width="12.88671875" customWidth="1"/>
    <col min="9457" max="9457" width="15.44140625" customWidth="1"/>
    <col min="9458" max="9458" width="19.44140625" customWidth="1"/>
    <col min="9459" max="9459" width="13.88671875" customWidth="1"/>
    <col min="9707" max="9707" width="3.44140625" customWidth="1"/>
    <col min="9708" max="9708" width="7" customWidth="1"/>
    <col min="9709" max="9709" width="9.88671875" customWidth="1"/>
    <col min="9710" max="9710" width="64.109375" customWidth="1"/>
    <col min="9711" max="9711" width="11.44140625" customWidth="1"/>
    <col min="9712" max="9712" width="12.88671875" customWidth="1"/>
    <col min="9713" max="9713" width="15.44140625" customWidth="1"/>
    <col min="9714" max="9714" width="19.44140625" customWidth="1"/>
    <col min="9715" max="9715" width="13.88671875" customWidth="1"/>
    <col min="9963" max="9963" width="3.44140625" customWidth="1"/>
    <col min="9964" max="9964" width="7" customWidth="1"/>
    <col min="9965" max="9965" width="9.88671875" customWidth="1"/>
    <col min="9966" max="9966" width="64.109375" customWidth="1"/>
    <col min="9967" max="9967" width="11.44140625" customWidth="1"/>
    <col min="9968" max="9968" width="12.88671875" customWidth="1"/>
    <col min="9969" max="9969" width="15.44140625" customWidth="1"/>
    <col min="9970" max="9970" width="19.44140625" customWidth="1"/>
    <col min="9971" max="9971" width="13.88671875" customWidth="1"/>
    <col min="10219" max="10219" width="3.44140625" customWidth="1"/>
    <col min="10220" max="10220" width="7" customWidth="1"/>
    <col min="10221" max="10221" width="9.88671875" customWidth="1"/>
    <col min="10222" max="10222" width="64.109375" customWidth="1"/>
    <col min="10223" max="10223" width="11.44140625" customWidth="1"/>
    <col min="10224" max="10224" width="12.88671875" customWidth="1"/>
    <col min="10225" max="10225" width="15.44140625" customWidth="1"/>
    <col min="10226" max="10226" width="19.44140625" customWidth="1"/>
    <col min="10227" max="10227" width="13.88671875" customWidth="1"/>
    <col min="10475" max="10475" width="3.44140625" customWidth="1"/>
    <col min="10476" max="10476" width="7" customWidth="1"/>
    <col min="10477" max="10477" width="9.88671875" customWidth="1"/>
    <col min="10478" max="10478" width="64.109375" customWidth="1"/>
    <col min="10479" max="10479" width="11.44140625" customWidth="1"/>
    <col min="10480" max="10480" width="12.88671875" customWidth="1"/>
    <col min="10481" max="10481" width="15.44140625" customWidth="1"/>
    <col min="10482" max="10482" width="19.44140625" customWidth="1"/>
    <col min="10483" max="10483" width="13.88671875" customWidth="1"/>
    <col min="10731" max="10731" width="3.44140625" customWidth="1"/>
    <col min="10732" max="10732" width="7" customWidth="1"/>
    <col min="10733" max="10733" width="9.88671875" customWidth="1"/>
    <col min="10734" max="10734" width="64.109375" customWidth="1"/>
    <col min="10735" max="10735" width="11.44140625" customWidth="1"/>
    <col min="10736" max="10736" width="12.88671875" customWidth="1"/>
    <col min="10737" max="10737" width="15.44140625" customWidth="1"/>
    <col min="10738" max="10738" width="19.44140625" customWidth="1"/>
    <col min="10739" max="10739" width="13.88671875" customWidth="1"/>
    <col min="10987" max="10987" width="3.44140625" customWidth="1"/>
    <col min="10988" max="10988" width="7" customWidth="1"/>
    <col min="10989" max="10989" width="9.88671875" customWidth="1"/>
    <col min="10990" max="10990" width="64.109375" customWidth="1"/>
    <col min="10991" max="10991" width="11.44140625" customWidth="1"/>
    <col min="10992" max="10992" width="12.88671875" customWidth="1"/>
    <col min="10993" max="10993" width="15.44140625" customWidth="1"/>
    <col min="10994" max="10994" width="19.44140625" customWidth="1"/>
    <col min="10995" max="10995" width="13.88671875" customWidth="1"/>
    <col min="11243" max="11243" width="3.44140625" customWidth="1"/>
    <col min="11244" max="11244" width="7" customWidth="1"/>
    <col min="11245" max="11245" width="9.88671875" customWidth="1"/>
    <col min="11246" max="11246" width="64.109375" customWidth="1"/>
    <col min="11247" max="11247" width="11.44140625" customWidth="1"/>
    <col min="11248" max="11248" width="12.88671875" customWidth="1"/>
    <col min="11249" max="11249" width="15.44140625" customWidth="1"/>
    <col min="11250" max="11250" width="19.44140625" customWidth="1"/>
    <col min="11251" max="11251" width="13.88671875" customWidth="1"/>
    <col min="11499" max="11499" width="3.44140625" customWidth="1"/>
    <col min="11500" max="11500" width="7" customWidth="1"/>
    <col min="11501" max="11501" width="9.88671875" customWidth="1"/>
    <col min="11502" max="11502" width="64.109375" customWidth="1"/>
    <col min="11503" max="11503" width="11.44140625" customWidth="1"/>
    <col min="11504" max="11504" width="12.88671875" customWidth="1"/>
    <col min="11505" max="11505" width="15.44140625" customWidth="1"/>
    <col min="11506" max="11506" width="19.44140625" customWidth="1"/>
    <col min="11507" max="11507" width="13.88671875" customWidth="1"/>
    <col min="11755" max="11755" width="3.44140625" customWidth="1"/>
    <col min="11756" max="11756" width="7" customWidth="1"/>
    <col min="11757" max="11757" width="9.88671875" customWidth="1"/>
    <col min="11758" max="11758" width="64.109375" customWidth="1"/>
    <col min="11759" max="11759" width="11.44140625" customWidth="1"/>
    <col min="11760" max="11760" width="12.88671875" customWidth="1"/>
    <col min="11761" max="11761" width="15.44140625" customWidth="1"/>
    <col min="11762" max="11762" width="19.44140625" customWidth="1"/>
    <col min="11763" max="11763" width="13.88671875" customWidth="1"/>
    <col min="12011" max="12011" width="3.44140625" customWidth="1"/>
    <col min="12012" max="12012" width="7" customWidth="1"/>
    <col min="12013" max="12013" width="9.88671875" customWidth="1"/>
    <col min="12014" max="12014" width="64.109375" customWidth="1"/>
    <col min="12015" max="12015" width="11.44140625" customWidth="1"/>
    <col min="12016" max="12016" width="12.88671875" customWidth="1"/>
    <col min="12017" max="12017" width="15.44140625" customWidth="1"/>
    <col min="12018" max="12018" width="19.44140625" customWidth="1"/>
    <col min="12019" max="12019" width="13.88671875" customWidth="1"/>
    <col min="12267" max="12267" width="3.44140625" customWidth="1"/>
    <col min="12268" max="12268" width="7" customWidth="1"/>
    <col min="12269" max="12269" width="9.88671875" customWidth="1"/>
    <col min="12270" max="12270" width="64.109375" customWidth="1"/>
    <col min="12271" max="12271" width="11.44140625" customWidth="1"/>
    <col min="12272" max="12272" width="12.88671875" customWidth="1"/>
    <col min="12273" max="12273" width="15.44140625" customWidth="1"/>
    <col min="12274" max="12274" width="19.44140625" customWidth="1"/>
    <col min="12275" max="12275" width="13.88671875" customWidth="1"/>
    <col min="12523" max="12523" width="3.44140625" customWidth="1"/>
    <col min="12524" max="12524" width="7" customWidth="1"/>
    <col min="12525" max="12525" width="9.88671875" customWidth="1"/>
    <col min="12526" max="12526" width="64.109375" customWidth="1"/>
    <col min="12527" max="12527" width="11.44140625" customWidth="1"/>
    <col min="12528" max="12528" width="12.88671875" customWidth="1"/>
    <col min="12529" max="12529" width="15.44140625" customWidth="1"/>
    <col min="12530" max="12530" width="19.44140625" customWidth="1"/>
    <col min="12531" max="12531" width="13.88671875" customWidth="1"/>
    <col min="12779" max="12779" width="3.44140625" customWidth="1"/>
    <col min="12780" max="12780" width="7" customWidth="1"/>
    <col min="12781" max="12781" width="9.88671875" customWidth="1"/>
    <col min="12782" max="12782" width="64.109375" customWidth="1"/>
    <col min="12783" max="12783" width="11.44140625" customWidth="1"/>
    <col min="12784" max="12784" width="12.88671875" customWidth="1"/>
    <col min="12785" max="12785" width="15.44140625" customWidth="1"/>
    <col min="12786" max="12786" width="19.44140625" customWidth="1"/>
    <col min="12787" max="12787" width="13.88671875" customWidth="1"/>
    <col min="13035" max="13035" width="3.44140625" customWidth="1"/>
    <col min="13036" max="13036" width="7" customWidth="1"/>
    <col min="13037" max="13037" width="9.88671875" customWidth="1"/>
    <col min="13038" max="13038" width="64.109375" customWidth="1"/>
    <col min="13039" max="13039" width="11.44140625" customWidth="1"/>
    <col min="13040" max="13040" width="12.88671875" customWidth="1"/>
    <col min="13041" max="13041" width="15.44140625" customWidth="1"/>
    <col min="13042" max="13042" width="19.44140625" customWidth="1"/>
    <col min="13043" max="13043" width="13.88671875" customWidth="1"/>
    <col min="13291" max="13291" width="3.44140625" customWidth="1"/>
    <col min="13292" max="13292" width="7" customWidth="1"/>
    <col min="13293" max="13293" width="9.88671875" customWidth="1"/>
    <col min="13294" max="13294" width="64.109375" customWidth="1"/>
    <col min="13295" max="13295" width="11.44140625" customWidth="1"/>
    <col min="13296" max="13296" width="12.88671875" customWidth="1"/>
    <col min="13297" max="13297" width="15.44140625" customWidth="1"/>
    <col min="13298" max="13298" width="19.44140625" customWidth="1"/>
    <col min="13299" max="13299" width="13.88671875" customWidth="1"/>
    <col min="13547" max="13547" width="3.44140625" customWidth="1"/>
    <col min="13548" max="13548" width="7" customWidth="1"/>
    <col min="13549" max="13549" width="9.88671875" customWidth="1"/>
    <col min="13550" max="13550" width="64.109375" customWidth="1"/>
    <col min="13551" max="13551" width="11.44140625" customWidth="1"/>
    <col min="13552" max="13552" width="12.88671875" customWidth="1"/>
    <col min="13553" max="13553" width="15.44140625" customWidth="1"/>
    <col min="13554" max="13554" width="19.44140625" customWidth="1"/>
    <col min="13555" max="13555" width="13.88671875" customWidth="1"/>
    <col min="13803" max="13803" width="3.44140625" customWidth="1"/>
    <col min="13804" max="13804" width="7" customWidth="1"/>
    <col min="13805" max="13805" width="9.88671875" customWidth="1"/>
    <col min="13806" max="13806" width="64.109375" customWidth="1"/>
    <col min="13807" max="13807" width="11.44140625" customWidth="1"/>
    <col min="13808" max="13808" width="12.88671875" customWidth="1"/>
    <col min="13809" max="13809" width="15.44140625" customWidth="1"/>
    <col min="13810" max="13810" width="19.44140625" customWidth="1"/>
    <col min="13811" max="13811" width="13.88671875" customWidth="1"/>
    <col min="14059" max="14059" width="3.44140625" customWidth="1"/>
    <col min="14060" max="14060" width="7" customWidth="1"/>
    <col min="14061" max="14061" width="9.88671875" customWidth="1"/>
    <col min="14062" max="14062" width="64.109375" customWidth="1"/>
    <col min="14063" max="14063" width="11.44140625" customWidth="1"/>
    <col min="14064" max="14064" width="12.88671875" customWidth="1"/>
    <col min="14065" max="14065" width="15.44140625" customWidth="1"/>
    <col min="14066" max="14066" width="19.44140625" customWidth="1"/>
    <col min="14067" max="14067" width="13.88671875" customWidth="1"/>
    <col min="14315" max="14315" width="3.44140625" customWidth="1"/>
    <col min="14316" max="14316" width="7" customWidth="1"/>
    <col min="14317" max="14317" width="9.88671875" customWidth="1"/>
    <col min="14318" max="14318" width="64.109375" customWidth="1"/>
    <col min="14319" max="14319" width="11.44140625" customWidth="1"/>
    <col min="14320" max="14320" width="12.88671875" customWidth="1"/>
    <col min="14321" max="14321" width="15.44140625" customWidth="1"/>
    <col min="14322" max="14322" width="19.44140625" customWidth="1"/>
    <col min="14323" max="14323" width="13.88671875" customWidth="1"/>
    <col min="14571" max="14571" width="3.44140625" customWidth="1"/>
    <col min="14572" max="14572" width="7" customWidth="1"/>
    <col min="14573" max="14573" width="9.88671875" customWidth="1"/>
    <col min="14574" max="14574" width="64.109375" customWidth="1"/>
    <col min="14575" max="14575" width="11.44140625" customWidth="1"/>
    <col min="14576" max="14576" width="12.88671875" customWidth="1"/>
    <col min="14577" max="14577" width="15.44140625" customWidth="1"/>
    <col min="14578" max="14578" width="19.44140625" customWidth="1"/>
    <col min="14579" max="14579" width="13.88671875" customWidth="1"/>
    <col min="14827" max="14827" width="3.44140625" customWidth="1"/>
    <col min="14828" max="14828" width="7" customWidth="1"/>
    <col min="14829" max="14829" width="9.88671875" customWidth="1"/>
    <col min="14830" max="14830" width="64.109375" customWidth="1"/>
    <col min="14831" max="14831" width="11.44140625" customWidth="1"/>
    <col min="14832" max="14832" width="12.88671875" customWidth="1"/>
    <col min="14833" max="14833" width="15.44140625" customWidth="1"/>
    <col min="14834" max="14834" width="19.44140625" customWidth="1"/>
    <col min="14835" max="14835" width="13.88671875" customWidth="1"/>
    <col min="15083" max="15083" width="3.44140625" customWidth="1"/>
    <col min="15084" max="15084" width="7" customWidth="1"/>
    <col min="15085" max="15085" width="9.88671875" customWidth="1"/>
    <col min="15086" max="15086" width="64.109375" customWidth="1"/>
    <col min="15087" max="15087" width="11.44140625" customWidth="1"/>
    <col min="15088" max="15088" width="12.88671875" customWidth="1"/>
    <col min="15089" max="15089" width="15.44140625" customWidth="1"/>
    <col min="15090" max="15090" width="19.44140625" customWidth="1"/>
    <col min="15091" max="15091" width="13.88671875" customWidth="1"/>
    <col min="15339" max="15339" width="3.44140625" customWidth="1"/>
    <col min="15340" max="15340" width="7" customWidth="1"/>
    <col min="15341" max="15341" width="9.88671875" customWidth="1"/>
    <col min="15342" max="15342" width="64.109375" customWidth="1"/>
    <col min="15343" max="15343" width="11.44140625" customWidth="1"/>
    <col min="15344" max="15344" width="12.88671875" customWidth="1"/>
    <col min="15345" max="15345" width="15.44140625" customWidth="1"/>
    <col min="15346" max="15346" width="19.44140625" customWidth="1"/>
    <col min="15347" max="15347" width="13.88671875" customWidth="1"/>
    <col min="15595" max="15595" width="3.44140625" customWidth="1"/>
    <col min="15596" max="15596" width="7" customWidth="1"/>
    <col min="15597" max="15597" width="9.88671875" customWidth="1"/>
    <col min="15598" max="15598" width="64.109375" customWidth="1"/>
    <col min="15599" max="15599" width="11.44140625" customWidth="1"/>
    <col min="15600" max="15600" width="12.88671875" customWidth="1"/>
    <col min="15601" max="15601" width="15.44140625" customWidth="1"/>
    <col min="15602" max="15602" width="19.44140625" customWidth="1"/>
    <col min="15603" max="15603" width="13.88671875" customWidth="1"/>
    <col min="15851" max="15851" width="3.44140625" customWidth="1"/>
    <col min="15852" max="15852" width="7" customWidth="1"/>
    <col min="15853" max="15853" width="9.88671875" customWidth="1"/>
    <col min="15854" max="15854" width="64.109375" customWidth="1"/>
    <col min="15855" max="15855" width="11.44140625" customWidth="1"/>
    <col min="15856" max="15856" width="12.88671875" customWidth="1"/>
    <col min="15857" max="15857" width="15.44140625" customWidth="1"/>
    <col min="15858" max="15858" width="19.44140625" customWidth="1"/>
    <col min="15859" max="15859" width="13.88671875" customWidth="1"/>
    <col min="16107" max="16107" width="3.44140625" customWidth="1"/>
    <col min="16108" max="16108" width="7" customWidth="1"/>
    <col min="16109" max="16109" width="9.88671875" customWidth="1"/>
    <col min="16110" max="16110" width="64.109375" customWidth="1"/>
    <col min="16111" max="16111" width="11.44140625" customWidth="1"/>
    <col min="16112" max="16112" width="12.88671875" customWidth="1"/>
    <col min="16113" max="16113" width="15.44140625" customWidth="1"/>
    <col min="16114" max="16114" width="19.44140625" customWidth="1"/>
    <col min="16115" max="16115" width="13.88671875" customWidth="1"/>
  </cols>
  <sheetData>
    <row r="1" spans="1:22" ht="84.75" customHeight="1" thickBot="1" x14ac:dyDescent="0.45">
      <c r="B1" s="1822" t="s">
        <v>826</v>
      </c>
      <c r="C1" s="1823"/>
      <c r="D1" s="1823"/>
      <c r="E1" s="1823"/>
      <c r="F1" s="1823"/>
      <c r="G1" s="1823"/>
      <c r="H1" s="1824"/>
    </row>
    <row r="2" spans="1:22" ht="24.9" customHeight="1" thickBot="1" x14ac:dyDescent="0.45">
      <c r="B2" s="2003" t="s">
        <v>0</v>
      </c>
      <c r="C2" s="2004"/>
      <c r="D2" s="2004"/>
      <c r="E2" s="2004"/>
      <c r="F2" s="2004"/>
      <c r="G2" s="2004"/>
      <c r="H2" s="2005"/>
    </row>
    <row r="3" spans="1:22" s="6" customFormat="1" ht="36" customHeight="1" thickBot="1" x14ac:dyDescent="0.5">
      <c r="A3" s="876"/>
      <c r="B3" s="1825" t="s">
        <v>658</v>
      </c>
      <c r="C3" s="1826"/>
      <c r="D3" s="1826"/>
      <c r="E3" s="1826"/>
      <c r="F3" s="1826"/>
      <c r="G3" s="1826"/>
      <c r="H3" s="1899"/>
      <c r="I3" s="830"/>
      <c r="J3" s="830"/>
      <c r="K3" s="830"/>
      <c r="L3" s="830"/>
      <c r="M3" s="830"/>
      <c r="N3" s="830"/>
      <c r="O3" s="830"/>
      <c r="P3" s="830"/>
      <c r="Q3" s="830"/>
      <c r="R3" s="830"/>
      <c r="S3" s="830"/>
      <c r="T3" s="830"/>
      <c r="U3" s="830"/>
      <c r="V3" s="830"/>
    </row>
    <row r="4" spans="1:22" ht="24" customHeight="1" thickBot="1" x14ac:dyDescent="0.45">
      <c r="B4" s="178"/>
      <c r="C4" s="179"/>
      <c r="D4" s="1831" t="s">
        <v>1</v>
      </c>
      <c r="E4" s="1831"/>
      <c r="F4" s="1831"/>
      <c r="G4" s="1831"/>
      <c r="H4" s="1832"/>
    </row>
    <row r="5" spans="1:22" ht="60" customHeight="1" x14ac:dyDescent="0.4">
      <c r="A5" s="180"/>
      <c r="B5" s="12"/>
      <c r="C5" s="145" t="s">
        <v>2</v>
      </c>
      <c r="D5" s="1833" t="s">
        <v>3</v>
      </c>
      <c r="E5" s="1834"/>
      <c r="F5" s="1834"/>
      <c r="G5" s="1834"/>
      <c r="H5" s="1835"/>
    </row>
    <row r="6" spans="1:22" ht="134.25" customHeight="1" x14ac:dyDescent="0.4">
      <c r="A6" s="180"/>
      <c r="B6" s="13"/>
      <c r="C6" s="181" t="s">
        <v>4</v>
      </c>
      <c r="D6" s="1818" t="s">
        <v>5</v>
      </c>
      <c r="E6" s="1818"/>
      <c r="F6" s="1818"/>
      <c r="G6" s="1818"/>
      <c r="H6" s="1819"/>
    </row>
    <row r="7" spans="1:22" ht="81" customHeight="1" x14ac:dyDescent="0.4">
      <c r="A7" s="180"/>
      <c r="B7" s="29"/>
      <c r="C7" s="181" t="s">
        <v>6</v>
      </c>
      <c r="D7" s="1818" t="s">
        <v>7</v>
      </c>
      <c r="E7" s="1818"/>
      <c r="F7" s="1818"/>
      <c r="G7" s="1818"/>
      <c r="H7" s="1819"/>
    </row>
    <row r="8" spans="1:22" ht="79.5" customHeight="1" x14ac:dyDescent="0.4">
      <c r="A8" s="180"/>
      <c r="B8" s="29"/>
      <c r="C8" s="181" t="s">
        <v>8</v>
      </c>
      <c r="D8" s="1818" t="s">
        <v>70</v>
      </c>
      <c r="E8" s="1818"/>
      <c r="F8" s="1818"/>
      <c r="G8" s="1818"/>
      <c r="H8" s="1819"/>
    </row>
    <row r="9" spans="1:22" ht="157.5" customHeight="1" x14ac:dyDescent="0.4">
      <c r="A9" s="180"/>
      <c r="B9" s="29"/>
      <c r="C9" s="181" t="s">
        <v>9</v>
      </c>
      <c r="D9" s="1818" t="s">
        <v>56</v>
      </c>
      <c r="E9" s="1818"/>
      <c r="F9" s="1818"/>
      <c r="G9" s="1818"/>
      <c r="H9" s="1819"/>
    </row>
    <row r="10" spans="1:22" ht="88.5" customHeight="1" x14ac:dyDescent="0.4">
      <c r="A10" s="180"/>
      <c r="B10" s="29"/>
      <c r="C10" s="181" t="s">
        <v>10</v>
      </c>
      <c r="D10" s="1818" t="s">
        <v>57</v>
      </c>
      <c r="E10" s="1818"/>
      <c r="F10" s="1818"/>
      <c r="G10" s="1818"/>
      <c r="H10" s="1819"/>
    </row>
    <row r="11" spans="1:22" ht="45" customHeight="1" x14ac:dyDescent="0.4">
      <c r="A11" s="180"/>
      <c r="B11" s="29"/>
      <c r="C11" s="181" t="s">
        <v>11</v>
      </c>
      <c r="D11" s="1818" t="s">
        <v>12</v>
      </c>
      <c r="E11" s="1818"/>
      <c r="F11" s="1818"/>
      <c r="G11" s="1818"/>
      <c r="H11" s="1819"/>
    </row>
    <row r="12" spans="1:22" ht="159" customHeight="1" x14ac:dyDescent="0.4">
      <c r="A12" s="180"/>
      <c r="B12" s="29"/>
      <c r="C12" s="181" t="s">
        <v>13</v>
      </c>
      <c r="D12" s="1818" t="s">
        <v>78</v>
      </c>
      <c r="E12" s="1818"/>
      <c r="F12" s="1818"/>
      <c r="G12" s="1818"/>
      <c r="H12" s="1819"/>
    </row>
    <row r="13" spans="1:22" ht="88.5" customHeight="1" x14ac:dyDescent="0.4">
      <c r="A13" s="180"/>
      <c r="B13" s="29"/>
      <c r="C13" s="182" t="s">
        <v>14</v>
      </c>
      <c r="D13" s="1818" t="s">
        <v>15</v>
      </c>
      <c r="E13" s="1818"/>
      <c r="F13" s="1818"/>
      <c r="G13" s="1818"/>
      <c r="H13" s="1819"/>
    </row>
    <row r="14" spans="1:22" ht="143.25" customHeight="1" x14ac:dyDescent="0.4">
      <c r="A14" s="180"/>
      <c r="B14" s="29"/>
      <c r="C14" s="181" t="s">
        <v>16</v>
      </c>
      <c r="D14" s="1818" t="s">
        <v>380</v>
      </c>
      <c r="E14" s="1818"/>
      <c r="F14" s="1818"/>
      <c r="G14" s="1818"/>
      <c r="H14" s="1819"/>
    </row>
    <row r="15" spans="1:22" ht="194.25" customHeight="1" x14ac:dyDescent="0.4">
      <c r="A15" s="180"/>
      <c r="B15" s="29"/>
      <c r="C15" s="181" t="s">
        <v>17</v>
      </c>
      <c r="D15" s="1820" t="s">
        <v>823</v>
      </c>
      <c r="E15" s="1820"/>
      <c r="F15" s="1820"/>
      <c r="G15" s="1820"/>
      <c r="H15" s="1821"/>
      <c r="P15"/>
      <c r="Q15"/>
      <c r="R15"/>
      <c r="S15"/>
      <c r="T15"/>
      <c r="U15"/>
      <c r="V15"/>
    </row>
    <row r="16" spans="1:22" ht="154.5" customHeight="1" x14ac:dyDescent="0.4">
      <c r="A16" s="180"/>
      <c r="B16" s="29"/>
      <c r="C16" s="181" t="s">
        <v>19</v>
      </c>
      <c r="D16" s="1818" t="s">
        <v>20</v>
      </c>
      <c r="E16" s="1818"/>
      <c r="F16" s="1818"/>
      <c r="G16" s="1818"/>
      <c r="H16" s="1819"/>
    </row>
    <row r="17" spans="1:22" ht="106.5" customHeight="1" x14ac:dyDescent="0.4">
      <c r="A17" s="180"/>
      <c r="B17" s="29"/>
      <c r="C17" s="181" t="s">
        <v>21</v>
      </c>
      <c r="D17" s="1818" t="s">
        <v>22</v>
      </c>
      <c r="E17" s="1818"/>
      <c r="F17" s="1818"/>
      <c r="G17" s="1818"/>
      <c r="H17" s="1819"/>
    </row>
    <row r="18" spans="1:22" ht="86.25" customHeight="1" x14ac:dyDescent="0.4">
      <c r="A18" s="180"/>
      <c r="B18" s="29"/>
      <c r="C18" s="181" t="s">
        <v>23</v>
      </c>
      <c r="D18" s="1818" t="s">
        <v>81</v>
      </c>
      <c r="E18" s="1818"/>
      <c r="F18" s="1818"/>
      <c r="G18" s="1818"/>
      <c r="H18" s="1819"/>
    </row>
    <row r="19" spans="1:22" ht="70.5" customHeight="1" thickBot="1" x14ac:dyDescent="0.45">
      <c r="A19" s="180"/>
      <c r="B19" s="14"/>
      <c r="C19" s="183" t="s">
        <v>24</v>
      </c>
      <c r="D19" s="1804" t="s">
        <v>71</v>
      </c>
      <c r="E19" s="1804"/>
      <c r="F19" s="1804"/>
      <c r="G19" s="1804"/>
      <c r="H19" s="1805"/>
    </row>
    <row r="20" spans="1:22" ht="17.399999999999999" thickBot="1" x14ac:dyDescent="0.45">
      <c r="B20" s="15"/>
      <c r="C20" s="15"/>
      <c r="D20" s="15"/>
      <c r="E20" s="15"/>
      <c r="F20" s="91"/>
      <c r="G20" s="15"/>
      <c r="H20" s="15"/>
    </row>
    <row r="21" spans="1:22" ht="57.6" x14ac:dyDescent="0.4">
      <c r="B21" s="12" t="s">
        <v>25</v>
      </c>
      <c r="C21" s="16" t="s">
        <v>220</v>
      </c>
      <c r="D21" s="16" t="s">
        <v>26</v>
      </c>
      <c r="E21" s="16" t="s">
        <v>27</v>
      </c>
      <c r="F21" s="92" t="s">
        <v>28</v>
      </c>
      <c r="G21" s="184" t="s">
        <v>29</v>
      </c>
      <c r="H21" s="17" t="s">
        <v>30</v>
      </c>
    </row>
    <row r="22" spans="1:22" ht="19.8" thickBot="1" x14ac:dyDescent="0.45">
      <c r="B22" s="185">
        <v>1</v>
      </c>
      <c r="C22" s="186">
        <v>2</v>
      </c>
      <c r="D22" s="186">
        <v>3</v>
      </c>
      <c r="E22" s="186">
        <v>4</v>
      </c>
      <c r="F22" s="186">
        <v>5</v>
      </c>
      <c r="G22" s="187">
        <v>6</v>
      </c>
      <c r="H22" s="188">
        <v>7</v>
      </c>
    </row>
    <row r="23" spans="1:22" ht="24.9" customHeight="1" thickBot="1" x14ac:dyDescent="0.5">
      <c r="B23" s="424"/>
      <c r="C23" s="425"/>
      <c r="D23" s="430" t="s">
        <v>31</v>
      </c>
      <c r="E23" s="504"/>
      <c r="F23" s="504"/>
      <c r="G23" s="505"/>
      <c r="H23" s="544"/>
    </row>
    <row r="24" spans="1:22" ht="27.75" customHeight="1" x14ac:dyDescent="0.45">
      <c r="B24" s="138">
        <v>1</v>
      </c>
      <c r="C24" s="194" t="s">
        <v>61</v>
      </c>
      <c r="D24" s="506" t="s">
        <v>32</v>
      </c>
      <c r="E24" s="37" t="s">
        <v>33</v>
      </c>
      <c r="F24" s="93">
        <v>1</v>
      </c>
      <c r="G24" s="222">
        <v>0</v>
      </c>
      <c r="H24" s="36">
        <f t="shared" ref="H24:H29" si="0">F24*G24</f>
        <v>0</v>
      </c>
    </row>
    <row r="25" spans="1:22" ht="40.5" customHeight="1" x14ac:dyDescent="0.45">
      <c r="B25" s="27">
        <v>2</v>
      </c>
      <c r="C25" s="392" t="s">
        <v>51</v>
      </c>
      <c r="D25" s="418" t="s">
        <v>34</v>
      </c>
      <c r="E25" s="28" t="s">
        <v>33</v>
      </c>
      <c r="F25" s="94">
        <v>1</v>
      </c>
      <c r="G25" s="222">
        <v>0</v>
      </c>
      <c r="H25" s="20">
        <f t="shared" si="0"/>
        <v>0</v>
      </c>
    </row>
    <row r="26" spans="1:22" ht="30" customHeight="1" x14ac:dyDescent="0.45">
      <c r="B26" s="27">
        <v>3</v>
      </c>
      <c r="C26" s="156" t="s">
        <v>62</v>
      </c>
      <c r="D26" s="418" t="s">
        <v>35</v>
      </c>
      <c r="E26" s="28" t="s">
        <v>33</v>
      </c>
      <c r="F26" s="94">
        <v>1</v>
      </c>
      <c r="G26" s="222">
        <v>0</v>
      </c>
      <c r="H26" s="20">
        <f t="shared" si="0"/>
        <v>0</v>
      </c>
    </row>
    <row r="27" spans="1:22" ht="42" customHeight="1" x14ac:dyDescent="0.45">
      <c r="B27" s="27">
        <v>4</v>
      </c>
      <c r="C27" s="156" t="s">
        <v>63</v>
      </c>
      <c r="D27" s="418" t="s">
        <v>53</v>
      </c>
      <c r="E27" s="28" t="s">
        <v>33</v>
      </c>
      <c r="F27" s="94">
        <v>1</v>
      </c>
      <c r="G27" s="222">
        <v>0</v>
      </c>
      <c r="H27" s="20">
        <f t="shared" si="0"/>
        <v>0</v>
      </c>
    </row>
    <row r="28" spans="1:22" ht="63.75" customHeight="1" x14ac:dyDescent="0.45">
      <c r="B28" s="27">
        <v>5</v>
      </c>
      <c r="C28" s="156" t="s">
        <v>64</v>
      </c>
      <c r="D28" s="418" t="s">
        <v>55</v>
      </c>
      <c r="E28" s="28" t="s">
        <v>33</v>
      </c>
      <c r="F28" s="94">
        <v>1</v>
      </c>
      <c r="G28" s="222">
        <v>0</v>
      </c>
      <c r="H28" s="20">
        <f t="shared" si="0"/>
        <v>0</v>
      </c>
    </row>
    <row r="29" spans="1:22" ht="64.5" customHeight="1" thickBot="1" x14ac:dyDescent="0.5">
      <c r="B29" s="45">
        <v>6</v>
      </c>
      <c r="C29" s="183">
        <v>14</v>
      </c>
      <c r="D29" s="507" t="s">
        <v>288</v>
      </c>
      <c r="E29" s="47" t="s">
        <v>33</v>
      </c>
      <c r="F29" s="95">
        <v>1</v>
      </c>
      <c r="G29" s="222">
        <v>0</v>
      </c>
      <c r="H29" s="48">
        <f t="shared" si="0"/>
        <v>0</v>
      </c>
    </row>
    <row r="30" spans="1:22" ht="24.9" customHeight="1" thickBot="1" x14ac:dyDescent="0.45">
      <c r="B30" s="49"/>
      <c r="C30" s="201"/>
      <c r="D30" s="201"/>
      <c r="E30" s="2021" t="s">
        <v>382</v>
      </c>
      <c r="F30" s="2021"/>
      <c r="G30" s="2022"/>
      <c r="H30" s="50">
        <f>SUM(H24:H29)</f>
        <v>0</v>
      </c>
    </row>
    <row r="31" spans="1:22" s="3" customFormat="1" ht="24.9" customHeight="1" thickBot="1" x14ac:dyDescent="0.5">
      <c r="A31" s="2"/>
      <c r="B31" s="424"/>
      <c r="C31" s="425"/>
      <c r="D31" s="426" t="s">
        <v>36</v>
      </c>
      <c r="E31" s="192"/>
      <c r="F31" s="192"/>
      <c r="G31" s="517"/>
      <c r="H31" s="545"/>
      <c r="I31" s="2"/>
      <c r="J31" s="2"/>
      <c r="K31" s="2"/>
      <c r="L31" s="2"/>
      <c r="M31" s="2"/>
      <c r="N31" s="2"/>
      <c r="O31" s="2"/>
      <c r="P31" s="2"/>
      <c r="Q31" s="2"/>
      <c r="R31" s="2"/>
      <c r="S31" s="2"/>
      <c r="T31" s="2"/>
      <c r="U31" s="2"/>
      <c r="V31" s="2"/>
    </row>
    <row r="32" spans="1:22" s="3" customFormat="1" ht="27.75" customHeight="1" x14ac:dyDescent="0.45">
      <c r="A32" s="2"/>
      <c r="B32" s="138">
        <v>7</v>
      </c>
      <c r="C32" s="194" t="s">
        <v>65</v>
      </c>
      <c r="D32" s="202" t="s">
        <v>488</v>
      </c>
      <c r="E32" s="122" t="s">
        <v>37</v>
      </c>
      <c r="F32" s="428">
        <v>0.26</v>
      </c>
      <c r="G32" s="197">
        <v>0</v>
      </c>
      <c r="H32" s="18">
        <f>F32*G32</f>
        <v>0</v>
      </c>
      <c r="I32" s="2"/>
      <c r="J32" s="2"/>
      <c r="K32" s="2"/>
      <c r="L32" s="2"/>
      <c r="M32" s="2"/>
      <c r="N32" s="2"/>
      <c r="O32" s="2"/>
      <c r="P32" s="2"/>
      <c r="Q32" s="2"/>
      <c r="R32" s="2"/>
      <c r="S32" s="2"/>
      <c r="T32" s="2"/>
      <c r="U32" s="2"/>
      <c r="V32" s="2"/>
    </row>
    <row r="33" spans="1:22" s="3" customFormat="1" ht="57.6" x14ac:dyDescent="0.45">
      <c r="A33" s="2"/>
      <c r="B33" s="27">
        <v>8</v>
      </c>
      <c r="C33" s="156" t="s">
        <v>489</v>
      </c>
      <c r="D33" s="4" t="s">
        <v>659</v>
      </c>
      <c r="E33" s="28" t="s">
        <v>37</v>
      </c>
      <c r="F33" s="158">
        <v>0.26</v>
      </c>
      <c r="G33" s="157">
        <v>0</v>
      </c>
      <c r="H33" s="20">
        <f>F33*G33</f>
        <v>0</v>
      </c>
      <c r="I33" s="2"/>
      <c r="J33" s="2"/>
      <c r="K33" s="2"/>
      <c r="L33" s="2"/>
      <c r="M33" s="2"/>
      <c r="N33" s="2"/>
      <c r="O33" s="2"/>
      <c r="P33" s="2"/>
      <c r="Q33" s="2"/>
      <c r="R33" s="2"/>
      <c r="S33" s="2"/>
      <c r="T33" s="2"/>
      <c r="U33" s="2"/>
      <c r="V33" s="2"/>
    </row>
    <row r="34" spans="1:22" s="2" customFormat="1" ht="62.25" customHeight="1" x14ac:dyDescent="0.45">
      <c r="B34" s="27">
        <v>9</v>
      </c>
      <c r="C34" s="156" t="s">
        <v>87</v>
      </c>
      <c r="D34" s="4" t="s">
        <v>628</v>
      </c>
      <c r="E34" s="28" t="s">
        <v>39</v>
      </c>
      <c r="F34" s="158">
        <v>880</v>
      </c>
      <c r="G34" s="157">
        <v>0</v>
      </c>
      <c r="H34" s="20">
        <f>F34*G34</f>
        <v>0</v>
      </c>
    </row>
    <row r="35" spans="1:22" s="3" customFormat="1" ht="38.25" customHeight="1" thickBot="1" x14ac:dyDescent="0.5">
      <c r="A35" s="2"/>
      <c r="B35" s="547">
        <v>10</v>
      </c>
      <c r="C35" s="548" t="s">
        <v>88</v>
      </c>
      <c r="D35" s="90" t="s">
        <v>463</v>
      </c>
      <c r="E35" s="47" t="s">
        <v>38</v>
      </c>
      <c r="F35" s="206">
        <v>20</v>
      </c>
      <c r="G35" s="200">
        <v>0</v>
      </c>
      <c r="H35" s="48">
        <f>F35*G35</f>
        <v>0</v>
      </c>
      <c r="I35" s="2"/>
      <c r="J35" s="2"/>
      <c r="K35" s="2"/>
      <c r="L35" s="2"/>
      <c r="M35" s="2"/>
      <c r="N35" s="2"/>
      <c r="O35" s="2"/>
      <c r="P35" s="2"/>
      <c r="Q35" s="2"/>
      <c r="R35" s="2"/>
      <c r="S35" s="2"/>
      <c r="T35" s="2"/>
      <c r="U35" s="2"/>
      <c r="V35" s="2"/>
    </row>
    <row r="36" spans="1:22" s="3" customFormat="1" ht="24.9" customHeight="1" thickBot="1" x14ac:dyDescent="0.35">
      <c r="A36" s="2"/>
      <c r="B36" s="2023" t="s">
        <v>385</v>
      </c>
      <c r="C36" s="2021"/>
      <c r="D36" s="2021"/>
      <c r="E36" s="2021"/>
      <c r="F36" s="2021"/>
      <c r="G36" s="2022"/>
      <c r="H36" s="1612">
        <f>SUM(H32:H35)</f>
        <v>0</v>
      </c>
      <c r="I36" s="2"/>
      <c r="J36" s="2"/>
      <c r="K36" s="2"/>
      <c r="L36" s="2"/>
      <c r="M36" s="2"/>
      <c r="N36" s="2"/>
      <c r="O36" s="2"/>
      <c r="P36" s="2"/>
      <c r="Q36" s="2"/>
      <c r="R36" s="2"/>
      <c r="S36" s="2"/>
      <c r="T36" s="2"/>
      <c r="U36" s="2"/>
      <c r="V36" s="2"/>
    </row>
    <row r="37" spans="1:22" s="3" customFormat="1" ht="24.9" customHeight="1" thickBot="1" x14ac:dyDescent="0.5">
      <c r="A37" s="2"/>
      <c r="B37" s="424"/>
      <c r="C37" s="425"/>
      <c r="D37" s="426" t="s">
        <v>89</v>
      </c>
      <c r="E37" s="891"/>
      <c r="F37" s="192"/>
      <c r="G37" s="517"/>
      <c r="H37" s="545"/>
      <c r="I37" s="2"/>
      <c r="J37" s="2"/>
      <c r="K37" s="2"/>
      <c r="L37" s="2"/>
      <c r="M37" s="2"/>
      <c r="N37" s="2"/>
      <c r="O37" s="2"/>
      <c r="P37" s="2"/>
      <c r="Q37" s="2"/>
      <c r="R37" s="2"/>
      <c r="S37" s="2"/>
      <c r="T37" s="2"/>
      <c r="U37" s="2"/>
      <c r="V37" s="2"/>
    </row>
    <row r="38" spans="1:22" s="3" customFormat="1" ht="32.4" customHeight="1" x14ac:dyDescent="0.45">
      <c r="A38" s="2"/>
      <c r="B38" s="138">
        <v>11</v>
      </c>
      <c r="C38" s="194" t="s">
        <v>355</v>
      </c>
      <c r="D38" s="397" t="s">
        <v>630</v>
      </c>
      <c r="E38" s="398" t="s">
        <v>40</v>
      </c>
      <c r="F38" s="428">
        <v>199</v>
      </c>
      <c r="G38" s="197">
        <v>0</v>
      </c>
      <c r="H38" s="18">
        <f>F38*G38</f>
        <v>0</v>
      </c>
      <c r="I38" s="2"/>
      <c r="J38" s="2"/>
      <c r="K38" s="2"/>
      <c r="L38" s="2"/>
      <c r="M38" s="2"/>
      <c r="N38" s="2"/>
      <c r="O38" s="2"/>
      <c r="P38" s="2"/>
      <c r="Q38" s="2"/>
      <c r="R38" s="2"/>
      <c r="S38" s="2"/>
      <c r="T38" s="2"/>
      <c r="U38" s="2"/>
      <c r="V38" s="2"/>
    </row>
    <row r="39" spans="1:22" s="8" customFormat="1" ht="77.400000000000006" customHeight="1" x14ac:dyDescent="0.45">
      <c r="A39" s="7"/>
      <c r="B39" s="27">
        <v>12</v>
      </c>
      <c r="C39" s="156" t="s">
        <v>66</v>
      </c>
      <c r="D39" s="399" t="s">
        <v>104</v>
      </c>
      <c r="E39" s="400" t="s">
        <v>40</v>
      </c>
      <c r="F39" s="158">
        <f>261+77</f>
        <v>338</v>
      </c>
      <c r="G39" s="157">
        <v>0</v>
      </c>
      <c r="H39" s="20">
        <f>F39*G39</f>
        <v>0</v>
      </c>
      <c r="I39" s="7"/>
      <c r="J39" s="7"/>
      <c r="K39" s="7"/>
      <c r="L39" s="7"/>
      <c r="M39" s="7"/>
      <c r="N39" s="7"/>
      <c r="O39" s="7"/>
      <c r="P39" s="7"/>
      <c r="Q39" s="7"/>
      <c r="R39" s="7"/>
      <c r="S39" s="7"/>
      <c r="T39" s="7"/>
      <c r="U39" s="7"/>
      <c r="V39" s="7"/>
    </row>
    <row r="40" spans="1:22" s="8" customFormat="1" ht="21.75" customHeight="1" x14ac:dyDescent="0.45">
      <c r="A40" s="7"/>
      <c r="B40" s="27">
        <v>13</v>
      </c>
      <c r="C40" s="156" t="s">
        <v>163</v>
      </c>
      <c r="D40" s="4" t="s">
        <v>164</v>
      </c>
      <c r="E40" s="400" t="s">
        <v>39</v>
      </c>
      <c r="F40" s="158">
        <f>40*6</f>
        <v>240</v>
      </c>
      <c r="G40" s="157">
        <v>0</v>
      </c>
      <c r="H40" s="20">
        <f>F40*G40</f>
        <v>0</v>
      </c>
      <c r="I40" s="7"/>
      <c r="J40" s="7"/>
      <c r="K40" s="7"/>
      <c r="L40" s="7"/>
      <c r="M40" s="7"/>
      <c r="N40" s="7"/>
      <c r="O40" s="7"/>
      <c r="P40" s="7"/>
      <c r="Q40" s="7"/>
      <c r="R40" s="7"/>
      <c r="S40" s="7"/>
      <c r="T40" s="7"/>
      <c r="U40" s="7"/>
      <c r="V40" s="7"/>
    </row>
    <row r="41" spans="1:22" s="3" customFormat="1" ht="76.8" x14ac:dyDescent="0.45">
      <c r="A41" s="2"/>
      <c r="B41" s="27">
        <v>14</v>
      </c>
      <c r="C41" s="156" t="s">
        <v>120</v>
      </c>
      <c r="D41" s="399" t="s">
        <v>660</v>
      </c>
      <c r="E41" s="400" t="s">
        <v>40</v>
      </c>
      <c r="F41" s="158">
        <v>47</v>
      </c>
      <c r="G41" s="157">
        <v>0</v>
      </c>
      <c r="H41" s="20">
        <f>F41*G41</f>
        <v>0</v>
      </c>
      <c r="I41" s="2"/>
      <c r="J41" s="2"/>
      <c r="K41" s="2"/>
      <c r="L41" s="2"/>
      <c r="M41" s="2"/>
      <c r="N41" s="2"/>
      <c r="O41" s="2"/>
      <c r="P41" s="2"/>
      <c r="Q41" s="2"/>
      <c r="R41" s="2"/>
      <c r="S41" s="2"/>
      <c r="T41" s="2"/>
      <c r="U41" s="2"/>
      <c r="V41" s="2"/>
    </row>
    <row r="42" spans="1:22" s="3" customFormat="1" ht="19.2" x14ac:dyDescent="0.45">
      <c r="A42" s="2"/>
      <c r="B42" s="27">
        <v>15</v>
      </c>
      <c r="C42" s="156" t="s">
        <v>67</v>
      </c>
      <c r="D42" s="399" t="s">
        <v>449</v>
      </c>
      <c r="E42" s="400" t="s">
        <v>39</v>
      </c>
      <c r="F42" s="158">
        <v>1647</v>
      </c>
      <c r="G42" s="157">
        <v>0</v>
      </c>
      <c r="H42" s="20">
        <f>F42*G42</f>
        <v>0</v>
      </c>
      <c r="I42" s="2"/>
      <c r="J42" s="2"/>
      <c r="K42" s="2"/>
      <c r="L42" s="2"/>
      <c r="M42" s="2"/>
      <c r="N42" s="2"/>
      <c r="O42" s="2"/>
      <c r="P42" s="2"/>
      <c r="Q42" s="2"/>
      <c r="R42" s="2"/>
      <c r="S42" s="2"/>
      <c r="T42" s="2"/>
      <c r="U42" s="2"/>
      <c r="V42" s="2"/>
    </row>
    <row r="43" spans="1:22" ht="19.2" x14ac:dyDescent="0.45">
      <c r="B43" s="27">
        <v>16</v>
      </c>
      <c r="C43" s="156" t="s">
        <v>661</v>
      </c>
      <c r="D43" s="399" t="s">
        <v>662</v>
      </c>
      <c r="E43" s="400" t="s">
        <v>39</v>
      </c>
      <c r="F43" s="158">
        <v>312</v>
      </c>
      <c r="G43" s="157">
        <v>0</v>
      </c>
      <c r="H43" s="20">
        <f>(F43*G43)</f>
        <v>0</v>
      </c>
    </row>
    <row r="44" spans="1:22" ht="39" thickBot="1" x14ac:dyDescent="0.5">
      <c r="B44" s="45">
        <v>17</v>
      </c>
      <c r="C44" s="205" t="s">
        <v>166</v>
      </c>
      <c r="D44" s="403" t="s">
        <v>167</v>
      </c>
      <c r="E44" s="404" t="s">
        <v>39</v>
      </c>
      <c r="F44" s="206">
        <v>231</v>
      </c>
      <c r="G44" s="200">
        <v>0</v>
      </c>
      <c r="H44" s="574">
        <f>F44*G44</f>
        <v>0</v>
      </c>
    </row>
    <row r="45" spans="1:22" s="3" customFormat="1" ht="24.9" customHeight="1" thickBot="1" x14ac:dyDescent="0.35">
      <c r="A45" s="2"/>
      <c r="B45" s="2023" t="s">
        <v>387</v>
      </c>
      <c r="C45" s="2021"/>
      <c r="D45" s="2021"/>
      <c r="E45" s="2021"/>
      <c r="F45" s="2021"/>
      <c r="G45" s="2022"/>
      <c r="H45" s="1612">
        <f>SUM(H38:H44)</f>
        <v>0</v>
      </c>
      <c r="I45" s="2"/>
      <c r="J45" s="2"/>
      <c r="K45" s="2"/>
      <c r="L45" s="2"/>
      <c r="M45" s="2"/>
      <c r="N45" s="2"/>
      <c r="O45" s="2"/>
      <c r="P45" s="2"/>
      <c r="Q45" s="2"/>
      <c r="R45" s="2"/>
      <c r="S45" s="2"/>
      <c r="T45" s="2"/>
      <c r="U45" s="2"/>
      <c r="V45" s="2"/>
    </row>
    <row r="46" spans="1:22" s="3" customFormat="1" ht="24.9" customHeight="1" thickBot="1" x14ac:dyDescent="0.5">
      <c r="A46" s="2"/>
      <c r="B46" s="424"/>
      <c r="C46" s="425"/>
      <c r="D46" s="426" t="s">
        <v>44</v>
      </c>
      <c r="E46" s="192"/>
      <c r="F46" s="192"/>
      <c r="G46" s="517"/>
      <c r="H46" s="545"/>
      <c r="I46" s="2"/>
      <c r="J46" s="2"/>
      <c r="K46" s="2"/>
      <c r="L46" s="2"/>
      <c r="M46" s="2"/>
      <c r="N46" s="2"/>
      <c r="O46" s="2"/>
      <c r="P46" s="2"/>
      <c r="Q46" s="2"/>
      <c r="R46" s="2"/>
      <c r="S46" s="2"/>
      <c r="T46" s="2"/>
      <c r="U46" s="2"/>
      <c r="V46" s="2"/>
    </row>
    <row r="47" spans="1:22" s="3" customFormat="1" ht="63.75" customHeight="1" x14ac:dyDescent="0.45">
      <c r="A47" s="2"/>
      <c r="B47" s="138">
        <v>18</v>
      </c>
      <c r="C47" s="194" t="s">
        <v>68</v>
      </c>
      <c r="D47" s="202" t="s">
        <v>631</v>
      </c>
      <c r="E47" s="122" t="s">
        <v>40</v>
      </c>
      <c r="F47" s="428">
        <f>437+6</f>
        <v>443</v>
      </c>
      <c r="G47" s="197">
        <v>0</v>
      </c>
      <c r="H47" s="901">
        <f t="shared" ref="H47:H52" si="1">(F47*G47)</f>
        <v>0</v>
      </c>
      <c r="I47" s="2"/>
      <c r="J47" s="2"/>
      <c r="K47" s="2"/>
      <c r="L47" s="2"/>
      <c r="M47" s="2"/>
      <c r="N47" s="2"/>
      <c r="O47" s="2"/>
      <c r="P47" s="2"/>
      <c r="Q47" s="2"/>
      <c r="R47" s="2"/>
      <c r="S47" s="2"/>
      <c r="T47" s="2"/>
      <c r="U47" s="2"/>
      <c r="V47" s="2"/>
    </row>
    <row r="48" spans="1:22" s="3" customFormat="1" ht="42.75" customHeight="1" x14ac:dyDescent="0.45">
      <c r="A48" s="2"/>
      <c r="B48" s="27">
        <f>B47+1</f>
        <v>19</v>
      </c>
      <c r="C48" s="156" t="s">
        <v>147</v>
      </c>
      <c r="D48" s="4" t="s">
        <v>389</v>
      </c>
      <c r="E48" s="28" t="s">
        <v>39</v>
      </c>
      <c r="F48" s="158">
        <v>1265</v>
      </c>
      <c r="G48" s="157">
        <v>0</v>
      </c>
      <c r="H48" s="209">
        <f t="shared" si="1"/>
        <v>0</v>
      </c>
      <c r="I48" s="2"/>
      <c r="J48" s="2"/>
      <c r="K48" s="2"/>
      <c r="L48" s="2"/>
      <c r="M48" s="2"/>
      <c r="N48" s="2"/>
      <c r="O48" s="2"/>
      <c r="P48" s="2"/>
      <c r="Q48" s="2"/>
      <c r="R48" s="2"/>
      <c r="S48" s="2"/>
      <c r="T48" s="2"/>
      <c r="U48" s="2"/>
      <c r="V48" s="2"/>
    </row>
    <row r="49" spans="1:22" ht="38.25" customHeight="1" x14ac:dyDescent="0.45">
      <c r="A49" s="210"/>
      <c r="B49" s="27">
        <f>B48+1</f>
        <v>20</v>
      </c>
      <c r="C49" s="81" t="s">
        <v>69</v>
      </c>
      <c r="D49" s="282" t="s">
        <v>76</v>
      </c>
      <c r="E49" s="211" t="s">
        <v>38</v>
      </c>
      <c r="F49" s="342">
        <v>20</v>
      </c>
      <c r="G49" s="157">
        <v>0</v>
      </c>
      <c r="H49" s="20">
        <f t="shared" si="1"/>
        <v>0</v>
      </c>
      <c r="I49"/>
      <c r="J49"/>
      <c r="K49"/>
      <c r="L49"/>
      <c r="M49"/>
      <c r="N49"/>
      <c r="O49"/>
      <c r="P49"/>
      <c r="Q49"/>
      <c r="R49"/>
      <c r="S49"/>
      <c r="T49"/>
      <c r="U49"/>
      <c r="V49"/>
    </row>
    <row r="50" spans="1:22" s="3" customFormat="1" ht="38.4" x14ac:dyDescent="0.45">
      <c r="A50" s="2"/>
      <c r="B50" s="27">
        <f>B49+1</f>
        <v>21</v>
      </c>
      <c r="C50" s="156" t="s">
        <v>82</v>
      </c>
      <c r="D50" s="4" t="s">
        <v>633</v>
      </c>
      <c r="E50" s="28" t="s">
        <v>38</v>
      </c>
      <c r="F50" s="158">
        <v>27</v>
      </c>
      <c r="G50" s="157">
        <v>0</v>
      </c>
      <c r="H50" s="20">
        <f t="shared" si="1"/>
        <v>0</v>
      </c>
      <c r="I50" s="2"/>
      <c r="J50" s="2"/>
      <c r="K50" s="2"/>
      <c r="L50" s="2"/>
      <c r="M50" s="2"/>
      <c r="N50" s="2"/>
      <c r="O50" s="2"/>
      <c r="P50" s="2"/>
      <c r="Q50" s="2"/>
      <c r="R50" s="2"/>
      <c r="S50" s="2"/>
      <c r="T50" s="2"/>
      <c r="U50" s="2"/>
      <c r="V50" s="2"/>
    </row>
    <row r="51" spans="1:22" s="212" customFormat="1" ht="38.4" x14ac:dyDescent="0.45">
      <c r="B51" s="27">
        <f>B50+1</f>
        <v>22</v>
      </c>
      <c r="C51" s="81" t="s">
        <v>174</v>
      </c>
      <c r="D51" s="4" t="s">
        <v>663</v>
      </c>
      <c r="E51" s="211" t="s">
        <v>39</v>
      </c>
      <c r="F51" s="213">
        <v>1265</v>
      </c>
      <c r="G51" s="157">
        <v>0</v>
      </c>
      <c r="H51" s="209">
        <f t="shared" si="1"/>
        <v>0</v>
      </c>
    </row>
    <row r="52" spans="1:22" ht="49.2" customHeight="1" thickBot="1" x14ac:dyDescent="0.5">
      <c r="A52" s="215"/>
      <c r="B52" s="45">
        <f>B51+1</f>
        <v>23</v>
      </c>
      <c r="C52" s="530" t="s">
        <v>79</v>
      </c>
      <c r="D52" s="412" t="s">
        <v>664</v>
      </c>
      <c r="E52" s="573" t="s">
        <v>39</v>
      </c>
      <c r="F52" s="206">
        <v>30</v>
      </c>
      <c r="G52" s="200">
        <v>0</v>
      </c>
      <c r="H52" s="48">
        <f t="shared" si="1"/>
        <v>0</v>
      </c>
      <c r="I52"/>
      <c r="J52"/>
      <c r="K52"/>
      <c r="L52"/>
      <c r="M52"/>
      <c r="N52"/>
      <c r="O52"/>
      <c r="P52"/>
      <c r="Q52"/>
      <c r="R52"/>
      <c r="S52"/>
      <c r="T52"/>
      <c r="U52"/>
      <c r="V52"/>
    </row>
    <row r="53" spans="1:22" s="3" customFormat="1" ht="24.9" customHeight="1" thickBot="1" x14ac:dyDescent="0.35">
      <c r="A53" s="2"/>
      <c r="B53" s="1947" t="s">
        <v>395</v>
      </c>
      <c r="C53" s="1948"/>
      <c r="D53" s="1948"/>
      <c r="E53" s="1948"/>
      <c r="F53" s="1948"/>
      <c r="G53" s="1948"/>
      <c r="H53" s="1612">
        <f>SUM(H47:H52)</f>
        <v>0</v>
      </c>
      <c r="I53" s="2"/>
      <c r="J53" s="2"/>
      <c r="K53" s="2"/>
      <c r="L53" s="2"/>
      <c r="M53" s="2"/>
      <c r="N53" s="2"/>
      <c r="O53" s="2"/>
      <c r="P53" s="2"/>
      <c r="Q53" s="2"/>
      <c r="R53" s="2"/>
      <c r="S53" s="2"/>
      <c r="T53" s="2"/>
      <c r="U53" s="2"/>
      <c r="V53" s="2"/>
    </row>
    <row r="54" spans="1:22" s="2" customFormat="1" ht="24.9" customHeight="1" thickBot="1" x14ac:dyDescent="0.5">
      <c r="B54" s="424"/>
      <c r="C54" s="425"/>
      <c r="D54" s="426" t="s">
        <v>177</v>
      </c>
      <c r="E54" s="192"/>
      <c r="F54" s="192"/>
      <c r="G54" s="517"/>
      <c r="H54" s="545"/>
    </row>
    <row r="55" spans="1:22" ht="77.400000000000006" thickBot="1" x14ac:dyDescent="0.5">
      <c r="B55" s="882">
        <v>24</v>
      </c>
      <c r="C55" s="909" t="s">
        <v>665</v>
      </c>
      <c r="D55" s="771" t="s">
        <v>666</v>
      </c>
      <c r="E55" s="910" t="s">
        <v>667</v>
      </c>
      <c r="F55" s="893">
        <v>219</v>
      </c>
      <c r="G55" s="911">
        <v>0</v>
      </c>
      <c r="H55" s="912">
        <f>F55*G55</f>
        <v>0</v>
      </c>
    </row>
    <row r="56" spans="1:22" s="3" customFormat="1" ht="24.9" customHeight="1" thickBot="1" x14ac:dyDescent="0.35">
      <c r="A56" s="2"/>
      <c r="B56" s="2023" t="s">
        <v>434</v>
      </c>
      <c r="C56" s="2021"/>
      <c r="D56" s="2021"/>
      <c r="E56" s="2021"/>
      <c r="F56" s="2021"/>
      <c r="G56" s="2022"/>
      <c r="H56" s="414">
        <f>SUM(H55:H55)</f>
        <v>0</v>
      </c>
      <c r="I56" s="2"/>
      <c r="J56" s="2"/>
      <c r="K56" s="2"/>
      <c r="L56" s="2"/>
      <c r="M56" s="2"/>
      <c r="N56" s="2"/>
      <c r="O56" s="2"/>
      <c r="P56" s="2"/>
      <c r="Q56" s="2"/>
      <c r="R56" s="2"/>
      <c r="S56" s="2"/>
      <c r="T56" s="2"/>
      <c r="U56" s="2"/>
      <c r="V56" s="2"/>
    </row>
    <row r="57" spans="1:22" ht="24.9" customHeight="1" thickBot="1" x14ac:dyDescent="0.5">
      <c r="A57"/>
      <c r="B57" s="902"/>
      <c r="C57" s="913"/>
      <c r="D57" s="840" t="s">
        <v>115</v>
      </c>
      <c r="E57" s="841"/>
      <c r="F57" s="841"/>
      <c r="G57" s="904"/>
      <c r="H57" s="905"/>
      <c r="I57"/>
      <c r="J57"/>
      <c r="K57"/>
      <c r="L57"/>
      <c r="M57"/>
      <c r="N57"/>
      <c r="O57"/>
      <c r="P57"/>
      <c r="Q57"/>
      <c r="R57"/>
      <c r="S57"/>
      <c r="T57"/>
      <c r="U57"/>
      <c r="V57"/>
    </row>
    <row r="58" spans="1:22" ht="24.9" customHeight="1" thickBot="1" x14ac:dyDescent="0.5">
      <c r="A58"/>
      <c r="B58" s="914"/>
      <c r="C58" s="915"/>
      <c r="D58" s="1611" t="s">
        <v>116</v>
      </c>
      <c r="E58" s="1610"/>
      <c r="F58" s="1610"/>
      <c r="G58" s="1609"/>
      <c r="H58" s="1608"/>
      <c r="I58"/>
      <c r="J58"/>
      <c r="K58"/>
      <c r="L58"/>
      <c r="M58"/>
      <c r="N58"/>
      <c r="O58"/>
      <c r="P58"/>
      <c r="Q58"/>
      <c r="R58"/>
      <c r="S58"/>
      <c r="T58"/>
      <c r="U58"/>
      <c r="V58"/>
    </row>
    <row r="59" spans="1:22" ht="57.6" x14ac:dyDescent="0.45">
      <c r="A59"/>
      <c r="B59" s="518">
        <v>25</v>
      </c>
      <c r="C59" s="529" t="s">
        <v>121</v>
      </c>
      <c r="D59" s="433" t="s">
        <v>149</v>
      </c>
      <c r="E59" s="846" t="s">
        <v>41</v>
      </c>
      <c r="F59" s="395">
        <v>3</v>
      </c>
      <c r="G59" s="520">
        <v>0</v>
      </c>
      <c r="H59" s="901">
        <f>(F59*G59)</f>
        <v>0</v>
      </c>
      <c r="I59"/>
      <c r="J59"/>
      <c r="K59"/>
      <c r="L59"/>
      <c r="M59"/>
      <c r="N59"/>
      <c r="O59"/>
      <c r="P59"/>
      <c r="Q59"/>
      <c r="R59"/>
      <c r="S59"/>
      <c r="T59"/>
      <c r="U59"/>
      <c r="V59"/>
    </row>
    <row r="60" spans="1:22" ht="57.6" x14ac:dyDescent="0.45">
      <c r="A60"/>
      <c r="B60" s="521">
        <f>B59+1</f>
        <v>26</v>
      </c>
      <c r="C60" s="81" t="s">
        <v>121</v>
      </c>
      <c r="D60" s="88" t="s">
        <v>340</v>
      </c>
      <c r="E60" s="211" t="s">
        <v>41</v>
      </c>
      <c r="F60" s="213">
        <v>7</v>
      </c>
      <c r="G60" s="214">
        <v>0</v>
      </c>
      <c r="H60" s="209">
        <f>(F60*G60)</f>
        <v>0</v>
      </c>
      <c r="I60"/>
      <c r="J60"/>
      <c r="K60"/>
      <c r="L60"/>
      <c r="M60"/>
      <c r="N60"/>
      <c r="O60"/>
      <c r="P60"/>
      <c r="Q60"/>
      <c r="R60"/>
      <c r="S60"/>
      <c r="T60"/>
      <c r="U60"/>
      <c r="V60"/>
    </row>
    <row r="61" spans="1:22" ht="76.8" x14ac:dyDescent="0.45">
      <c r="A61"/>
      <c r="B61" s="521">
        <f>B60+1</f>
        <v>27</v>
      </c>
      <c r="C61" s="81" t="s">
        <v>121</v>
      </c>
      <c r="D61" s="88" t="s">
        <v>83</v>
      </c>
      <c r="E61" s="522" t="s">
        <v>38</v>
      </c>
      <c r="F61" s="213">
        <v>26</v>
      </c>
      <c r="G61" s="214">
        <v>0</v>
      </c>
      <c r="H61" s="209">
        <f>(F61*G61)</f>
        <v>0</v>
      </c>
      <c r="I61"/>
      <c r="J61"/>
      <c r="K61"/>
      <c r="L61"/>
      <c r="M61"/>
      <c r="N61"/>
      <c r="O61"/>
      <c r="P61"/>
      <c r="Q61"/>
      <c r="R61"/>
      <c r="S61"/>
      <c r="T61"/>
      <c r="U61"/>
      <c r="V61"/>
    </row>
    <row r="62" spans="1:22" ht="58.2" thickBot="1" x14ac:dyDescent="0.5">
      <c r="A62"/>
      <c r="B62" s="523">
        <f>B61+1</f>
        <v>28</v>
      </c>
      <c r="C62" s="530" t="s">
        <v>123</v>
      </c>
      <c r="D62" s="412" t="s">
        <v>542</v>
      </c>
      <c r="E62" s="524" t="s">
        <v>40</v>
      </c>
      <c r="F62" s="396">
        <v>0.64</v>
      </c>
      <c r="G62" s="525">
        <v>0</v>
      </c>
      <c r="H62" s="574">
        <f>(F62*G62)</f>
        <v>0</v>
      </c>
      <c r="I62"/>
      <c r="J62"/>
      <c r="K62"/>
      <c r="L62"/>
      <c r="M62"/>
      <c r="N62"/>
      <c r="O62"/>
      <c r="P62"/>
      <c r="Q62"/>
      <c r="R62"/>
      <c r="S62"/>
      <c r="T62"/>
      <c r="U62"/>
      <c r="V62"/>
    </row>
    <row r="63" spans="1:22" ht="24.9" customHeight="1" thickBot="1" x14ac:dyDescent="0.5">
      <c r="A63"/>
      <c r="B63" s="1597"/>
      <c r="C63" s="1596"/>
      <c r="D63" s="865" t="s">
        <v>117</v>
      </c>
      <c r="E63" s="1595"/>
      <c r="F63" s="1595"/>
      <c r="G63" s="1594"/>
      <c r="H63" s="1593"/>
      <c r="I63"/>
      <c r="J63"/>
      <c r="K63"/>
      <c r="L63"/>
      <c r="M63"/>
      <c r="N63"/>
      <c r="O63"/>
      <c r="P63"/>
      <c r="Q63"/>
      <c r="R63"/>
      <c r="S63"/>
      <c r="T63"/>
      <c r="U63"/>
      <c r="V63"/>
    </row>
    <row r="64" spans="1:22" ht="69" customHeight="1" thickBot="1" x14ac:dyDescent="0.5">
      <c r="A64"/>
      <c r="B64" s="816">
        <v>29</v>
      </c>
      <c r="C64" s="80" t="s">
        <v>124</v>
      </c>
      <c r="D64" s="462" t="s">
        <v>93</v>
      </c>
      <c r="E64" s="844" t="s">
        <v>39</v>
      </c>
      <c r="F64" s="416">
        <v>62</v>
      </c>
      <c r="G64" s="818">
        <v>0</v>
      </c>
      <c r="H64" s="439">
        <f>(F64*G64)</f>
        <v>0</v>
      </c>
      <c r="I64"/>
      <c r="J64"/>
      <c r="K64"/>
      <c r="L64"/>
      <c r="M64"/>
      <c r="N64"/>
      <c r="O64"/>
      <c r="P64"/>
      <c r="Q64"/>
      <c r="R64"/>
      <c r="S64"/>
      <c r="T64"/>
      <c r="U64"/>
      <c r="V64"/>
    </row>
    <row r="65" spans="1:22" ht="24.9" customHeight="1" thickBot="1" x14ac:dyDescent="0.5">
      <c r="A65"/>
      <c r="B65" s="902"/>
      <c r="C65" s="903"/>
      <c r="D65" s="840" t="s">
        <v>118</v>
      </c>
      <c r="E65" s="841"/>
      <c r="F65" s="841"/>
      <c r="G65" s="904"/>
      <c r="H65" s="905"/>
      <c r="I65"/>
      <c r="J65"/>
      <c r="K65"/>
      <c r="L65"/>
      <c r="M65"/>
      <c r="N65"/>
      <c r="O65"/>
      <c r="P65"/>
      <c r="Q65"/>
      <c r="R65"/>
      <c r="S65"/>
      <c r="T65"/>
      <c r="U65"/>
      <c r="V65"/>
    </row>
    <row r="66" spans="1:22" ht="51.75" customHeight="1" x14ac:dyDescent="0.45">
      <c r="A66"/>
      <c r="B66" s="823">
        <v>30</v>
      </c>
      <c r="C66" s="81" t="s">
        <v>180</v>
      </c>
      <c r="D66" s="88" t="s">
        <v>668</v>
      </c>
      <c r="E66" s="522" t="s">
        <v>38</v>
      </c>
      <c r="F66" s="213">
        <v>80</v>
      </c>
      <c r="G66" s="214">
        <v>0</v>
      </c>
      <c r="H66" s="209">
        <f>(F66*G66)</f>
        <v>0</v>
      </c>
      <c r="I66"/>
      <c r="J66"/>
      <c r="K66"/>
      <c r="L66"/>
      <c r="M66"/>
      <c r="N66"/>
      <c r="O66"/>
      <c r="P66"/>
      <c r="Q66"/>
      <c r="R66"/>
      <c r="S66"/>
      <c r="T66"/>
      <c r="U66"/>
      <c r="V66"/>
    </row>
    <row r="67" spans="1:22" ht="58.2" thickBot="1" x14ac:dyDescent="0.5">
      <c r="A67"/>
      <c r="B67" s="916">
        <v>31</v>
      </c>
      <c r="C67" s="84" t="s">
        <v>180</v>
      </c>
      <c r="D67" s="89" t="s">
        <v>455</v>
      </c>
      <c r="E67" s="272" t="s">
        <v>41</v>
      </c>
      <c r="F67" s="407">
        <v>2</v>
      </c>
      <c r="G67" s="440">
        <v>0</v>
      </c>
      <c r="H67" s="378">
        <f>(F67*G67)</f>
        <v>0</v>
      </c>
      <c r="I67"/>
      <c r="J67"/>
      <c r="K67"/>
      <c r="L67"/>
      <c r="M67"/>
      <c r="N67"/>
      <c r="O67"/>
      <c r="P67"/>
      <c r="Q67"/>
      <c r="R67"/>
      <c r="S67"/>
      <c r="T67"/>
      <c r="U67"/>
      <c r="V67"/>
    </row>
    <row r="68" spans="1:22" ht="31.5" customHeight="1" thickBot="1" x14ac:dyDescent="0.35">
      <c r="A68"/>
      <c r="B68" s="2142" t="s">
        <v>345</v>
      </c>
      <c r="C68" s="2143"/>
      <c r="D68" s="2143"/>
      <c r="E68" s="2143"/>
      <c r="F68" s="2143"/>
      <c r="G68" s="2144"/>
      <c r="H68" s="875">
        <f>SUM(H59:H67)</f>
        <v>0</v>
      </c>
      <c r="I68"/>
      <c r="J68"/>
      <c r="K68"/>
      <c r="L68"/>
      <c r="M68"/>
      <c r="N68"/>
      <c r="O68"/>
      <c r="P68"/>
      <c r="Q68"/>
      <c r="R68"/>
      <c r="S68"/>
      <c r="T68"/>
      <c r="U68"/>
      <c r="V68"/>
    </row>
    <row r="69" spans="1:22" ht="31.5" customHeight="1" thickBot="1" x14ac:dyDescent="0.45">
      <c r="E69" s="227"/>
    </row>
    <row r="70" spans="1:22" ht="42.75" customHeight="1" thickBot="1" x14ac:dyDescent="0.45">
      <c r="A70" s="229"/>
      <c r="B70" s="189"/>
      <c r="C70" s="230"/>
      <c r="D70" s="2122" t="s">
        <v>822</v>
      </c>
      <c r="E70" s="2123"/>
      <c r="F70" s="2123"/>
      <c r="G70" s="2124"/>
      <c r="H70" s="231"/>
    </row>
    <row r="71" spans="1:22" ht="19.2" x14ac:dyDescent="0.4">
      <c r="A71" s="229"/>
      <c r="B71" s="12"/>
      <c r="C71" s="145"/>
      <c r="D71" s="232" t="s">
        <v>46</v>
      </c>
      <c r="E71" s="232"/>
      <c r="F71" s="233"/>
      <c r="G71" s="232"/>
      <c r="H71" s="234">
        <f>H30</f>
        <v>0</v>
      </c>
    </row>
    <row r="72" spans="1:22" ht="19.2" x14ac:dyDescent="0.4">
      <c r="A72" s="229"/>
      <c r="B72" s="13"/>
      <c r="C72" s="181"/>
      <c r="D72" s="25" t="s">
        <v>47</v>
      </c>
      <c r="E72" s="25"/>
      <c r="F72" s="98"/>
      <c r="G72" s="235"/>
      <c r="H72" s="236">
        <f>H36</f>
        <v>0</v>
      </c>
    </row>
    <row r="73" spans="1:22" s="1" customFormat="1" ht="19.2" x14ac:dyDescent="0.4">
      <c r="A73" s="229"/>
      <c r="B73" s="24"/>
      <c r="C73" s="237"/>
      <c r="D73" s="25" t="s">
        <v>48</v>
      </c>
      <c r="E73" s="26"/>
      <c r="F73" s="98"/>
      <c r="G73" s="235"/>
      <c r="H73" s="236">
        <f>H45</f>
        <v>0</v>
      </c>
    </row>
    <row r="74" spans="1:22" s="1" customFormat="1" ht="19.2" x14ac:dyDescent="0.4">
      <c r="A74" s="153"/>
      <c r="B74" s="5"/>
      <c r="C74" s="4"/>
      <c r="D74" s="26" t="s">
        <v>181</v>
      </c>
      <c r="E74" s="26"/>
      <c r="F74" s="99"/>
      <c r="G74" s="26"/>
      <c r="H74" s="236">
        <f>H53</f>
        <v>0</v>
      </c>
    </row>
    <row r="75" spans="1:22" s="1" customFormat="1" ht="19.2" x14ac:dyDescent="0.4">
      <c r="A75" s="153"/>
      <c r="B75" s="5"/>
      <c r="C75" s="4"/>
      <c r="D75" s="26" t="s">
        <v>112</v>
      </c>
      <c r="E75" s="26"/>
      <c r="F75" s="99"/>
      <c r="G75" s="26"/>
      <c r="H75" s="236">
        <f>H56</f>
        <v>0</v>
      </c>
    </row>
    <row r="76" spans="1:22" s="1" customFormat="1" ht="37.5" customHeight="1" thickBot="1" x14ac:dyDescent="0.45">
      <c r="A76" s="153"/>
      <c r="B76" s="585"/>
      <c r="C76" s="253"/>
      <c r="D76" s="586" t="s">
        <v>347</v>
      </c>
      <c r="E76" s="586"/>
      <c r="F76" s="586"/>
      <c r="G76" s="586"/>
      <c r="H76" s="587">
        <f>H68</f>
        <v>0</v>
      </c>
    </row>
    <row r="77" spans="1:22" s="1" customFormat="1" ht="18.75" customHeight="1" thickBot="1" x14ac:dyDescent="0.45">
      <c r="A77" s="153"/>
      <c r="B77" s="2125" t="s">
        <v>821</v>
      </c>
      <c r="C77" s="2126"/>
      <c r="D77" s="2126"/>
      <c r="E77" s="2126"/>
      <c r="F77" s="2126"/>
      <c r="G77" s="2127"/>
      <c r="H77" s="773">
        <f>SUM(H71:H76)</f>
        <v>0</v>
      </c>
      <c r="I77" s="827"/>
    </row>
    <row r="78" spans="1:22" x14ac:dyDescent="0.4">
      <c r="D78" s="22" t="s">
        <v>49</v>
      </c>
    </row>
    <row r="79" spans="1:22" ht="19.2" x14ac:dyDescent="0.4">
      <c r="A79" s="210"/>
      <c r="B79" s="32"/>
      <c r="C79" s="32"/>
      <c r="D79" s="33" t="s">
        <v>73</v>
      </c>
      <c r="E79" s="32"/>
      <c r="F79" s="101"/>
      <c r="G79" s="239"/>
      <c r="H79" s="34"/>
      <c r="I79"/>
      <c r="J79"/>
      <c r="K79"/>
      <c r="L79"/>
      <c r="M79"/>
      <c r="N79"/>
      <c r="O79"/>
      <c r="P79"/>
      <c r="Q79"/>
      <c r="R79"/>
      <c r="S79"/>
      <c r="T79"/>
      <c r="U79"/>
      <c r="V79"/>
    </row>
    <row r="80" spans="1:22" ht="19.2" x14ac:dyDescent="0.4">
      <c r="A80" s="210"/>
      <c r="B80" s="32"/>
      <c r="C80" s="32"/>
      <c r="D80" s="33" t="s">
        <v>74</v>
      </c>
      <c r="E80" s="32"/>
      <c r="F80" s="101"/>
      <c r="G80" s="239"/>
      <c r="H80" s="34"/>
      <c r="I80"/>
      <c r="J80"/>
      <c r="K80"/>
      <c r="L80"/>
      <c r="M80"/>
      <c r="N80"/>
      <c r="O80"/>
      <c r="P80"/>
      <c r="Q80"/>
      <c r="R80"/>
      <c r="S80"/>
      <c r="T80"/>
      <c r="U80"/>
      <c r="V80"/>
    </row>
    <row r="81" spans="1:22" ht="19.2" x14ac:dyDescent="0.4">
      <c r="A81" s="210"/>
      <c r="B81" s="32"/>
      <c r="C81" s="32"/>
      <c r="D81" s="33" t="s">
        <v>75</v>
      </c>
      <c r="E81" s="32"/>
      <c r="F81" s="101"/>
      <c r="G81" s="239"/>
      <c r="H81" s="34"/>
      <c r="I81"/>
      <c r="J81"/>
      <c r="K81"/>
      <c r="L81"/>
      <c r="M81"/>
      <c r="N81"/>
      <c r="O81"/>
      <c r="P81"/>
      <c r="Q81"/>
      <c r="R81"/>
      <c r="S81"/>
      <c r="T81"/>
      <c r="U81"/>
      <c r="V81"/>
    </row>
  </sheetData>
  <mergeCells count="27">
    <mergeCell ref="D16:H16"/>
    <mergeCell ref="D17:H17"/>
    <mergeCell ref="B68:G68"/>
    <mergeCell ref="D70:G70"/>
    <mergeCell ref="D18:H18"/>
    <mergeCell ref="B77:G77"/>
    <mergeCell ref="B56:G56"/>
    <mergeCell ref="D19:H19"/>
    <mergeCell ref="E30:G30"/>
    <mergeCell ref="B36:G36"/>
    <mergeCell ref="B45:G45"/>
    <mergeCell ref="B53:G53"/>
    <mergeCell ref="D12:H12"/>
    <mergeCell ref="D13:H13"/>
    <mergeCell ref="D14:H14"/>
    <mergeCell ref="D15:H15"/>
    <mergeCell ref="D6:H6"/>
    <mergeCell ref="D7:H7"/>
    <mergeCell ref="D8:H8"/>
    <mergeCell ref="D9:H9"/>
    <mergeCell ref="D10:H10"/>
    <mergeCell ref="D11:H11"/>
    <mergeCell ref="B1:H1"/>
    <mergeCell ref="B2:H2"/>
    <mergeCell ref="B3:H3"/>
    <mergeCell ref="D4:H4"/>
    <mergeCell ref="D5:H5"/>
  </mergeCells>
  <pageMargins left="0.70866141732283505" right="0.70866141732283505" top="0.74803149606299202" bottom="0.74803149606299202" header="0.31496062992126" footer="0.31496062992126"/>
  <pageSetup paperSize="9" scale="52" fitToHeight="0" orientation="portrait" r:id="rId1"/>
  <headerFooter>
    <oddHeader>&amp;CБАРАЊЕ ЗА ПОНУДИ - Тендер 10-Дел 2A-Анекс 1
Реф. Бр.: LRCP-9034-9210-MK-RFB-A.2.1.10 - Тендер 10-Дел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Конче&amp;CРеконструкција на ул.Ракитец&amp;R&amp;P/&amp;N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86CE4-C7C9-4ACF-BB54-0A7F6634AAF3}">
  <sheetPr>
    <pageSetUpPr fitToPage="1"/>
  </sheetPr>
  <dimension ref="A1:AK75"/>
  <sheetViews>
    <sheetView view="pageBreakPreview" zoomScale="78" zoomScaleNormal="115" zoomScaleSheetLayoutView="78" zoomScalePageLayoutView="40" workbookViewId="0">
      <selection activeCell="G75" sqref="G75"/>
    </sheetView>
  </sheetViews>
  <sheetFormatPr defaultRowHeight="16.8" x14ac:dyDescent="0.4"/>
  <cols>
    <col min="1" max="1" width="3.44140625" style="153" customWidth="1"/>
    <col min="2" max="2" width="7.6640625" style="21" customWidth="1"/>
    <col min="3" max="3" width="11.6640625" style="21" customWidth="1"/>
    <col min="4" max="4" width="64.109375" style="22" customWidth="1"/>
    <col min="5" max="5" width="10.109375" style="21" customWidth="1"/>
    <col min="6" max="6" width="18" style="96" customWidth="1"/>
    <col min="7" max="7" width="15.44140625" style="228" customWidth="1"/>
    <col min="8" max="8" width="21.5546875" style="23" customWidth="1"/>
    <col min="9"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45">
      <c r="B1" s="1822" t="s">
        <v>828</v>
      </c>
      <c r="C1" s="1823"/>
      <c r="D1" s="1823"/>
      <c r="E1" s="1823"/>
      <c r="F1" s="1823"/>
      <c r="G1" s="1823"/>
      <c r="H1" s="1824"/>
    </row>
    <row r="2" spans="1:37" ht="19.8" thickBot="1" x14ac:dyDescent="0.45">
      <c r="B2" s="1825" t="s">
        <v>0</v>
      </c>
      <c r="C2" s="1826"/>
      <c r="D2" s="1826"/>
      <c r="E2" s="1826"/>
      <c r="F2" s="1826"/>
      <c r="G2" s="1826"/>
      <c r="H2" s="1827"/>
    </row>
    <row r="3" spans="1:37" ht="19.2" customHeight="1" thickBot="1" x14ac:dyDescent="0.45">
      <c r="B3" s="2149" t="s">
        <v>846</v>
      </c>
      <c r="C3" s="2150"/>
      <c r="D3" s="2150"/>
      <c r="E3" s="2150"/>
      <c r="F3" s="2150"/>
      <c r="G3" s="2150"/>
      <c r="H3" s="2151"/>
    </row>
    <row r="4" spans="1:37" ht="24" customHeight="1" thickBot="1" x14ac:dyDescent="0.45">
      <c r="B4" s="178"/>
      <c r="C4" s="179"/>
      <c r="D4" s="1831" t="s">
        <v>1</v>
      </c>
      <c r="E4" s="1831"/>
      <c r="F4" s="1831"/>
      <c r="G4" s="1831"/>
      <c r="H4" s="1832"/>
    </row>
    <row r="5" spans="1:37" ht="60" customHeight="1" x14ac:dyDescent="0.4">
      <c r="A5" s="180"/>
      <c r="B5" s="12"/>
      <c r="C5" s="145" t="s">
        <v>2</v>
      </c>
      <c r="D5" s="1867" t="s">
        <v>3</v>
      </c>
      <c r="E5" s="1868"/>
      <c r="F5" s="1868"/>
      <c r="G5" s="1868"/>
      <c r="H5" s="1869"/>
    </row>
    <row r="6" spans="1:37" ht="134.25" customHeight="1" x14ac:dyDescent="0.4">
      <c r="A6" s="180"/>
      <c r="B6" s="13"/>
      <c r="C6" s="181" t="s">
        <v>4</v>
      </c>
      <c r="D6" s="1820" t="s">
        <v>5</v>
      </c>
      <c r="E6" s="1820"/>
      <c r="F6" s="1820"/>
      <c r="G6" s="1820"/>
      <c r="H6" s="1821"/>
    </row>
    <row r="7" spans="1:37" ht="81" customHeight="1" x14ac:dyDescent="0.4">
      <c r="A7" s="180"/>
      <c r="B7" s="29"/>
      <c r="C7" s="181" t="s">
        <v>6</v>
      </c>
      <c r="D7" s="1820" t="s">
        <v>7</v>
      </c>
      <c r="E7" s="1820"/>
      <c r="F7" s="1820"/>
      <c r="G7" s="1820"/>
      <c r="H7" s="1821"/>
    </row>
    <row r="8" spans="1:37" ht="84" customHeight="1" x14ac:dyDescent="0.4">
      <c r="A8" s="180"/>
      <c r="B8" s="29"/>
      <c r="C8" s="181" t="s">
        <v>8</v>
      </c>
      <c r="D8" s="1820" t="s">
        <v>70</v>
      </c>
      <c r="E8" s="1820"/>
      <c r="F8" s="1820"/>
      <c r="G8" s="1820"/>
      <c r="H8" s="1821"/>
    </row>
    <row r="9" spans="1:37" ht="157.5" customHeight="1" x14ac:dyDescent="0.4">
      <c r="A9" s="180"/>
      <c r="B9" s="29"/>
      <c r="C9" s="181" t="s">
        <v>9</v>
      </c>
      <c r="D9" s="1820" t="s">
        <v>56</v>
      </c>
      <c r="E9" s="1820"/>
      <c r="F9" s="1820"/>
      <c r="G9" s="1820"/>
      <c r="H9" s="1821"/>
    </row>
    <row r="10" spans="1:37" ht="88.5" customHeight="1" x14ac:dyDescent="0.4">
      <c r="A10" s="180"/>
      <c r="B10" s="29"/>
      <c r="C10" s="181" t="s">
        <v>10</v>
      </c>
      <c r="D10" s="1820" t="s">
        <v>57</v>
      </c>
      <c r="E10" s="1820"/>
      <c r="F10" s="1820"/>
      <c r="G10" s="1820"/>
      <c r="H10" s="1821"/>
    </row>
    <row r="11" spans="1:37" ht="45" customHeight="1" x14ac:dyDescent="0.4">
      <c r="A11" s="180"/>
      <c r="B11" s="29"/>
      <c r="C11" s="181" t="s">
        <v>11</v>
      </c>
      <c r="D11" s="1820" t="s">
        <v>12</v>
      </c>
      <c r="E11" s="1820"/>
      <c r="F11" s="1820"/>
      <c r="G11" s="1820"/>
      <c r="H11" s="1821"/>
    </row>
    <row r="12" spans="1:37" ht="141" customHeight="1" x14ac:dyDescent="0.4">
      <c r="A12" s="180"/>
      <c r="B12" s="29"/>
      <c r="C12" s="181" t="s">
        <v>13</v>
      </c>
      <c r="D12" s="1820" t="s">
        <v>78</v>
      </c>
      <c r="E12" s="1820"/>
      <c r="F12" s="1820"/>
      <c r="G12" s="1820"/>
      <c r="H12" s="1821"/>
    </row>
    <row r="13" spans="1:37" ht="62.25" customHeight="1" x14ac:dyDescent="0.4">
      <c r="A13" s="180"/>
      <c r="B13" s="29"/>
      <c r="C13" s="182" t="s">
        <v>14</v>
      </c>
      <c r="D13" s="1820" t="s">
        <v>15</v>
      </c>
      <c r="E13" s="1820"/>
      <c r="F13" s="1820"/>
      <c r="G13" s="1820"/>
      <c r="H13" s="1821"/>
    </row>
    <row r="14" spans="1:37" ht="100.5" customHeight="1" x14ac:dyDescent="0.4">
      <c r="A14" s="180"/>
      <c r="B14" s="29"/>
      <c r="C14" s="181" t="s">
        <v>16</v>
      </c>
      <c r="D14" s="1820" t="s">
        <v>286</v>
      </c>
      <c r="E14" s="1820"/>
      <c r="F14" s="1820"/>
      <c r="G14" s="1820"/>
      <c r="H14" s="1821"/>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40.25" customHeight="1" x14ac:dyDescent="0.4">
      <c r="A16" s="180"/>
      <c r="B16" s="29"/>
      <c r="C16" s="181" t="s">
        <v>19</v>
      </c>
      <c r="D16" s="1820" t="s">
        <v>20</v>
      </c>
      <c r="E16" s="1820"/>
      <c r="F16" s="1820"/>
      <c r="G16" s="1820"/>
      <c r="H16" s="1821"/>
    </row>
    <row r="17" spans="1:37" ht="106.5" customHeight="1" x14ac:dyDescent="0.4">
      <c r="A17" s="180"/>
      <c r="B17" s="29"/>
      <c r="C17" s="181" t="s">
        <v>21</v>
      </c>
      <c r="D17" s="1908" t="s">
        <v>22</v>
      </c>
      <c r="E17" s="1909"/>
      <c r="F17" s="1909"/>
      <c r="G17" s="1909"/>
      <c r="H17" s="1910"/>
    </row>
    <row r="18" spans="1:37" ht="86.25" customHeight="1" x14ac:dyDescent="0.4">
      <c r="A18" s="180"/>
      <c r="B18" s="29"/>
      <c r="C18" s="181" t="s">
        <v>23</v>
      </c>
      <c r="D18" s="1820" t="s">
        <v>81</v>
      </c>
      <c r="E18" s="1820"/>
      <c r="F18" s="1820"/>
      <c r="G18" s="1820"/>
      <c r="H18" s="1821"/>
    </row>
    <row r="19" spans="1:37" ht="70.5" customHeight="1" thickBot="1" x14ac:dyDescent="0.45">
      <c r="A19" s="180"/>
      <c r="B19" s="14"/>
      <c r="C19" s="183" t="s">
        <v>24</v>
      </c>
      <c r="D19" s="1846" t="s">
        <v>71</v>
      </c>
      <c r="E19" s="1846"/>
      <c r="F19" s="1846"/>
      <c r="G19" s="1846"/>
      <c r="H19" s="1847"/>
    </row>
    <row r="20" spans="1:37" ht="17.399999999999999" thickBot="1" x14ac:dyDescent="0.45">
      <c r="B20" s="15"/>
      <c r="C20" s="15"/>
      <c r="D20" s="15"/>
      <c r="E20" s="15"/>
      <c r="F20" s="91"/>
      <c r="G20" s="15"/>
      <c r="H20" s="15"/>
    </row>
    <row r="21" spans="1:37" ht="57.6" x14ac:dyDescent="0.4">
      <c r="B21" s="12" t="s">
        <v>25</v>
      </c>
      <c r="C21" s="16" t="s">
        <v>50</v>
      </c>
      <c r="D21" s="16" t="s">
        <v>26</v>
      </c>
      <c r="E21" s="16" t="s">
        <v>27</v>
      </c>
      <c r="F21" s="92" t="s">
        <v>28</v>
      </c>
      <c r="G21" s="184" t="s">
        <v>29</v>
      </c>
      <c r="H21" s="17" t="s">
        <v>30</v>
      </c>
    </row>
    <row r="22" spans="1:37" ht="19.8" thickBot="1" x14ac:dyDescent="0.45">
      <c r="B22" s="185">
        <v>1</v>
      </c>
      <c r="C22" s="186">
        <v>2</v>
      </c>
      <c r="D22" s="186">
        <v>3</v>
      </c>
      <c r="E22" s="186">
        <v>4</v>
      </c>
      <c r="F22" s="186">
        <v>5</v>
      </c>
      <c r="G22" s="187">
        <v>6</v>
      </c>
      <c r="H22" s="188">
        <v>7</v>
      </c>
    </row>
    <row r="23" spans="1:37" ht="19.8" thickBot="1" x14ac:dyDescent="0.45">
      <c r="B23" s="189"/>
      <c r="C23" s="190"/>
      <c r="D23" s="191" t="s">
        <v>31</v>
      </c>
      <c r="E23" s="192"/>
      <c r="F23" s="193"/>
      <c r="G23" s="918"/>
      <c r="H23" s="919"/>
    </row>
    <row r="24" spans="1:37" ht="15.75" customHeight="1" x14ac:dyDescent="0.45">
      <c r="B24" s="138">
        <v>1</v>
      </c>
      <c r="C24" s="194" t="s">
        <v>61</v>
      </c>
      <c r="D24" s="195" t="s">
        <v>32</v>
      </c>
      <c r="E24" s="122" t="s">
        <v>33</v>
      </c>
      <c r="F24" s="115">
        <v>1</v>
      </c>
      <c r="G24" s="197">
        <v>0</v>
      </c>
      <c r="H24" s="18">
        <f t="shared" ref="H24:H29" si="0">F24*G24</f>
        <v>0</v>
      </c>
    </row>
    <row r="25" spans="1:37" ht="36" customHeight="1" x14ac:dyDescent="0.45">
      <c r="B25" s="27">
        <v>2</v>
      </c>
      <c r="C25" s="392" t="s">
        <v>51</v>
      </c>
      <c r="D25" s="42" t="s">
        <v>34</v>
      </c>
      <c r="E25" s="28" t="s">
        <v>33</v>
      </c>
      <c r="F25" s="94">
        <v>1</v>
      </c>
      <c r="G25" s="157">
        <v>0</v>
      </c>
      <c r="H25" s="20">
        <f t="shared" si="0"/>
        <v>0</v>
      </c>
    </row>
    <row r="26" spans="1:37" ht="22.5" customHeight="1" x14ac:dyDescent="0.45">
      <c r="B26" s="27">
        <v>3</v>
      </c>
      <c r="C26" s="156" t="s">
        <v>62</v>
      </c>
      <c r="D26" s="19" t="s">
        <v>35</v>
      </c>
      <c r="E26" s="28" t="s">
        <v>33</v>
      </c>
      <c r="F26" s="94">
        <v>1</v>
      </c>
      <c r="G26" s="157">
        <v>0</v>
      </c>
      <c r="H26" s="20">
        <f t="shared" si="0"/>
        <v>0</v>
      </c>
    </row>
    <row r="27" spans="1:37" ht="36" customHeight="1" x14ac:dyDescent="0.45">
      <c r="B27" s="27">
        <v>4</v>
      </c>
      <c r="C27" s="156" t="s">
        <v>63</v>
      </c>
      <c r="D27" s="19" t="s">
        <v>53</v>
      </c>
      <c r="E27" s="28" t="s">
        <v>33</v>
      </c>
      <c r="F27" s="94">
        <v>1</v>
      </c>
      <c r="G27" s="157">
        <v>0</v>
      </c>
      <c r="H27" s="20">
        <f t="shared" si="0"/>
        <v>0</v>
      </c>
    </row>
    <row r="28" spans="1:37" ht="57" customHeight="1" x14ac:dyDescent="0.45">
      <c r="B28" s="27">
        <v>5</v>
      </c>
      <c r="C28" s="156" t="s">
        <v>64</v>
      </c>
      <c r="D28" s="19" t="s">
        <v>55</v>
      </c>
      <c r="E28" s="28" t="s">
        <v>33</v>
      </c>
      <c r="F28" s="94">
        <v>1</v>
      </c>
      <c r="G28" s="157">
        <v>0</v>
      </c>
      <c r="H28" s="20">
        <f t="shared" si="0"/>
        <v>0</v>
      </c>
    </row>
    <row r="29" spans="1:37" ht="36.75" customHeight="1" thickBot="1" x14ac:dyDescent="0.5">
      <c r="B29" s="45">
        <v>6</v>
      </c>
      <c r="C29" s="146">
        <v>14</v>
      </c>
      <c r="D29" s="46" t="s">
        <v>72</v>
      </c>
      <c r="E29" s="47" t="s">
        <v>33</v>
      </c>
      <c r="F29" s="95">
        <v>1</v>
      </c>
      <c r="G29" s="200">
        <v>0</v>
      </c>
      <c r="H29" s="48">
        <f t="shared" si="0"/>
        <v>0</v>
      </c>
    </row>
    <row r="30" spans="1:37" ht="21.75" customHeight="1" thickBot="1" x14ac:dyDescent="0.45">
      <c r="B30" s="49"/>
      <c r="C30" s="201"/>
      <c r="D30" s="201"/>
      <c r="E30" s="2147" t="s">
        <v>52</v>
      </c>
      <c r="F30" s="2147"/>
      <c r="G30" s="2148"/>
      <c r="H30" s="1612">
        <f>SUM(H24:H29)</f>
        <v>0</v>
      </c>
    </row>
    <row r="31" spans="1:37" s="3" customFormat="1" ht="19.8" thickBot="1" x14ac:dyDescent="0.35">
      <c r="A31" s="2"/>
      <c r="B31" s="920"/>
      <c r="C31" s="921"/>
      <c r="D31" s="191" t="s">
        <v>36</v>
      </c>
      <c r="E31" s="922"/>
      <c r="F31" s="922"/>
      <c r="G31" s="922"/>
      <c r="H31" s="923"/>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37" s="3" customFormat="1" ht="18" customHeight="1" x14ac:dyDescent="0.45">
      <c r="A32" s="2"/>
      <c r="B32" s="138">
        <v>7</v>
      </c>
      <c r="C32" s="194" t="s">
        <v>65</v>
      </c>
      <c r="D32" s="202" t="s">
        <v>86</v>
      </c>
      <c r="E32" s="122" t="s">
        <v>37</v>
      </c>
      <c r="F32" s="428">
        <v>1.1000000000000001</v>
      </c>
      <c r="G32" s="197">
        <v>0</v>
      </c>
      <c r="H32" s="18">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s="3" customFormat="1" ht="33.6" customHeight="1" x14ac:dyDescent="0.45">
      <c r="A33" s="2"/>
      <c r="B33" s="27">
        <v>8</v>
      </c>
      <c r="C33" s="156" t="s">
        <v>102</v>
      </c>
      <c r="D33" s="4" t="s">
        <v>103</v>
      </c>
      <c r="E33" s="28" t="s">
        <v>37</v>
      </c>
      <c r="F33" s="158">
        <v>1.1000000000000001</v>
      </c>
      <c r="G33" s="157">
        <v>0</v>
      </c>
      <c r="H33" s="20">
        <f>F33*G33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s="2" customFormat="1" ht="53.25" customHeight="1" x14ac:dyDescent="0.45">
      <c r="B34" s="27">
        <v>9</v>
      </c>
      <c r="C34" s="156" t="s">
        <v>87</v>
      </c>
      <c r="D34" s="4" t="s">
        <v>106</v>
      </c>
      <c r="E34" s="28" t="s">
        <v>39</v>
      </c>
      <c r="F34" s="158">
        <v>3325</v>
      </c>
      <c r="G34" s="157">
        <v>0</v>
      </c>
      <c r="H34" s="20">
        <f>F34*G34</f>
        <v>0</v>
      </c>
    </row>
    <row r="35" spans="1:37" s="3" customFormat="1" ht="38.25" customHeight="1" thickBot="1" x14ac:dyDescent="0.5">
      <c r="A35" s="2"/>
      <c r="B35" s="45">
        <v>10</v>
      </c>
      <c r="C35" s="205" t="s">
        <v>88</v>
      </c>
      <c r="D35" s="90" t="s">
        <v>672</v>
      </c>
      <c r="E35" s="47" t="s">
        <v>38</v>
      </c>
      <c r="F35" s="206">
        <v>25</v>
      </c>
      <c r="G35" s="200">
        <v>0</v>
      </c>
      <c r="H35" s="48">
        <f>F35*G35</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3" customFormat="1" ht="21" customHeight="1" thickBot="1" x14ac:dyDescent="0.5">
      <c r="A36" s="2"/>
      <c r="B36" s="1926" t="s">
        <v>42</v>
      </c>
      <c r="C36" s="1927"/>
      <c r="D36" s="1927"/>
      <c r="E36" s="1927"/>
      <c r="F36" s="1927"/>
      <c r="G36" s="1927"/>
      <c r="H36" s="50">
        <f>SUM(H32:H35)</f>
        <v>0</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3" customFormat="1" ht="16.2" customHeight="1" thickBot="1" x14ac:dyDescent="0.5">
      <c r="A37" s="2"/>
      <c r="B37" s="924"/>
      <c r="C37" s="924"/>
      <c r="D37" s="925" t="s">
        <v>89</v>
      </c>
      <c r="E37" s="926"/>
      <c r="F37" s="203"/>
      <c r="G37" s="203"/>
      <c r="H37" s="204"/>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s="8" customFormat="1" ht="21.75" customHeight="1" x14ac:dyDescent="0.45">
      <c r="A38" s="7"/>
      <c r="B38" s="138">
        <v>11</v>
      </c>
      <c r="C38" s="194" t="s">
        <v>163</v>
      </c>
      <c r="D38" s="397" t="s">
        <v>164</v>
      </c>
      <c r="E38" s="398" t="s">
        <v>39</v>
      </c>
      <c r="F38" s="428">
        <v>4745</v>
      </c>
      <c r="G38" s="197">
        <v>0</v>
      </c>
      <c r="H38" s="18">
        <f>F38*G38</f>
        <v>0</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1:37" s="3" customFormat="1" ht="50.25" customHeight="1" x14ac:dyDescent="0.45">
      <c r="A39" s="2"/>
      <c r="B39" s="27">
        <v>12</v>
      </c>
      <c r="C39" s="156" t="s">
        <v>120</v>
      </c>
      <c r="D39" s="399" t="s">
        <v>673</v>
      </c>
      <c r="E39" s="400" t="s">
        <v>40</v>
      </c>
      <c r="F39" s="158">
        <v>347</v>
      </c>
      <c r="G39" s="157">
        <v>0</v>
      </c>
      <c r="H39" s="20">
        <f>F39*G39</f>
        <v>0</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1:37" ht="60" customHeight="1" x14ac:dyDescent="0.45">
      <c r="B40" s="27">
        <v>13</v>
      </c>
      <c r="C40" s="156" t="s">
        <v>674</v>
      </c>
      <c r="D40" s="399" t="s">
        <v>675</v>
      </c>
      <c r="E40" s="400" t="s">
        <v>667</v>
      </c>
      <c r="F40" s="158">
        <v>500</v>
      </c>
      <c r="G40" s="157">
        <v>0</v>
      </c>
      <c r="H40" s="20">
        <f>F40*G40</f>
        <v>0</v>
      </c>
    </row>
    <row r="41" spans="1:37" ht="60" customHeight="1" x14ac:dyDescent="0.45">
      <c r="B41" s="27">
        <v>14</v>
      </c>
      <c r="C41" s="156" t="s">
        <v>676</v>
      </c>
      <c r="D41" s="399" t="s">
        <v>677</v>
      </c>
      <c r="E41" s="28" t="s">
        <v>41</v>
      </c>
      <c r="F41" s="158">
        <v>1</v>
      </c>
      <c r="G41" s="157">
        <v>0</v>
      </c>
      <c r="H41" s="20">
        <f>F41*G41</f>
        <v>0</v>
      </c>
    </row>
    <row r="42" spans="1:37" ht="58.2" thickBot="1" x14ac:dyDescent="0.5">
      <c r="B42" s="45">
        <v>15</v>
      </c>
      <c r="C42" s="205" t="s">
        <v>166</v>
      </c>
      <c r="D42" s="403" t="s">
        <v>678</v>
      </c>
      <c r="E42" s="404" t="s">
        <v>39</v>
      </c>
      <c r="F42" s="206">
        <v>1069</v>
      </c>
      <c r="G42" s="200">
        <v>0</v>
      </c>
      <c r="H42" s="48">
        <f>F42*G42</f>
        <v>0</v>
      </c>
    </row>
    <row r="43" spans="1:37" s="3" customFormat="1" ht="16.2" customHeight="1" thickBot="1" x14ac:dyDescent="0.5">
      <c r="A43" s="2"/>
      <c r="B43" s="1926" t="s">
        <v>43</v>
      </c>
      <c r="C43" s="1927"/>
      <c r="D43" s="1927"/>
      <c r="E43" s="1927"/>
      <c r="F43" s="1927"/>
      <c r="G43" s="1928"/>
      <c r="H43" s="50">
        <f>SUM(H38:H42)</f>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s="3" customFormat="1" ht="16.95" customHeight="1" thickBot="1" x14ac:dyDescent="0.5">
      <c r="A44" s="2"/>
      <c r="B44" s="405"/>
      <c r="C44" s="786"/>
      <c r="D44" s="925" t="s">
        <v>44</v>
      </c>
      <c r="E44" s="207"/>
      <c r="F44" s="458"/>
      <c r="G44" s="458"/>
      <c r="H44" s="208"/>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s="3" customFormat="1" ht="50.25" customHeight="1" x14ac:dyDescent="0.45">
      <c r="A45" s="2"/>
      <c r="B45" s="138">
        <v>16</v>
      </c>
      <c r="C45" s="194" t="s">
        <v>68</v>
      </c>
      <c r="D45" s="202" t="s">
        <v>170</v>
      </c>
      <c r="E45" s="122" t="s">
        <v>40</v>
      </c>
      <c r="F45" s="428">
        <v>1037</v>
      </c>
      <c r="G45" s="197">
        <v>0</v>
      </c>
      <c r="H45" s="18">
        <f>(F45*G45)</f>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s="3" customFormat="1" ht="44.4" customHeight="1" x14ac:dyDescent="0.45">
      <c r="A46" s="2"/>
      <c r="B46" s="27">
        <v>17</v>
      </c>
      <c r="C46" s="156" t="s">
        <v>147</v>
      </c>
      <c r="D46" s="4" t="s">
        <v>679</v>
      </c>
      <c r="E46" s="28" t="s">
        <v>39</v>
      </c>
      <c r="F46" s="158">
        <v>3755</v>
      </c>
      <c r="G46" s="157">
        <v>0</v>
      </c>
      <c r="H46" s="20">
        <f>(F46*G46)</f>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s="212" customFormat="1" ht="58.2" thickBot="1" x14ac:dyDescent="0.5">
      <c r="B47" s="45">
        <v>18</v>
      </c>
      <c r="C47" s="530" t="s">
        <v>174</v>
      </c>
      <c r="D47" s="412" t="s">
        <v>175</v>
      </c>
      <c r="E47" s="573" t="s">
        <v>39</v>
      </c>
      <c r="F47" s="396">
        <v>3755</v>
      </c>
      <c r="G47" s="200">
        <v>0</v>
      </c>
      <c r="H47" s="1613">
        <f>(F47*G47)</f>
        <v>0</v>
      </c>
    </row>
    <row r="48" spans="1:37" s="3" customFormat="1" ht="16.2" customHeight="1" thickBot="1" x14ac:dyDescent="0.35">
      <c r="A48" s="2"/>
      <c r="B48" s="2023" t="s">
        <v>45</v>
      </c>
      <c r="C48" s="2021"/>
      <c r="D48" s="2021"/>
      <c r="E48" s="2021"/>
      <c r="F48" s="2021"/>
      <c r="G48" s="2022"/>
      <c r="H48" s="50">
        <f>SUM(H45:H47)</f>
        <v>0</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9.8" thickBot="1" x14ac:dyDescent="0.5">
      <c r="A49" s="1"/>
      <c r="B49" s="502"/>
      <c r="C49" s="575"/>
      <c r="D49" s="430" t="s">
        <v>396</v>
      </c>
      <c r="E49" s="927"/>
      <c r="F49" s="575"/>
      <c r="G49" s="575"/>
      <c r="H49" s="928"/>
      <c r="J49"/>
      <c r="K49"/>
      <c r="L49"/>
      <c r="M49"/>
      <c r="N49"/>
      <c r="O49"/>
      <c r="P49"/>
      <c r="Q49"/>
      <c r="R49"/>
      <c r="S49"/>
      <c r="T49"/>
      <c r="U49"/>
      <c r="V49"/>
      <c r="W49"/>
      <c r="X49"/>
      <c r="Y49"/>
      <c r="Z49"/>
      <c r="AA49"/>
      <c r="AB49"/>
      <c r="AC49"/>
      <c r="AD49"/>
      <c r="AE49"/>
      <c r="AF49"/>
      <c r="AG49"/>
      <c r="AH49"/>
      <c r="AI49"/>
      <c r="AJ49"/>
      <c r="AK49"/>
    </row>
    <row r="50" spans="1:37" ht="19.8" thickBot="1" x14ac:dyDescent="0.5">
      <c r="A50" s="1"/>
      <c r="B50" s="424"/>
      <c r="C50" s="425"/>
      <c r="D50" s="426" t="s">
        <v>397</v>
      </c>
      <c r="E50" s="929"/>
      <c r="F50" s="927"/>
      <c r="G50" s="927"/>
      <c r="H50" s="930"/>
      <c r="J50"/>
      <c r="K50"/>
      <c r="L50"/>
      <c r="M50"/>
      <c r="N50"/>
      <c r="O50"/>
      <c r="P50"/>
      <c r="Q50"/>
      <c r="R50"/>
      <c r="S50"/>
      <c r="T50"/>
      <c r="U50"/>
      <c r="V50"/>
      <c r="W50"/>
      <c r="X50"/>
      <c r="Y50"/>
      <c r="Z50"/>
      <c r="AA50"/>
      <c r="AB50"/>
      <c r="AC50"/>
      <c r="AD50"/>
      <c r="AE50"/>
      <c r="AF50"/>
      <c r="AG50"/>
      <c r="AH50"/>
      <c r="AI50"/>
      <c r="AJ50"/>
      <c r="AK50"/>
    </row>
    <row r="51" spans="1:37" ht="57.6" x14ac:dyDescent="0.45">
      <c r="A51" s="1"/>
      <c r="B51" s="427">
        <v>19</v>
      </c>
      <c r="C51" s="194" t="s">
        <v>121</v>
      </c>
      <c r="D51" s="202" t="s">
        <v>99</v>
      </c>
      <c r="E51" s="398" t="s">
        <v>54</v>
      </c>
      <c r="F51" s="428">
        <v>6</v>
      </c>
      <c r="G51" s="197">
        <v>0</v>
      </c>
      <c r="H51" s="18">
        <f t="shared" ref="H51:H57" si="1">(F51*G51)</f>
        <v>0</v>
      </c>
      <c r="I51"/>
      <c r="J51"/>
      <c r="K51"/>
      <c r="L51"/>
      <c r="M51"/>
      <c r="N51"/>
      <c r="O51"/>
      <c r="P51"/>
      <c r="Q51"/>
      <c r="R51"/>
      <c r="S51"/>
      <c r="T51"/>
      <c r="U51"/>
      <c r="V51"/>
      <c r="W51"/>
      <c r="X51"/>
      <c r="Y51"/>
      <c r="Z51"/>
      <c r="AA51"/>
      <c r="AB51"/>
      <c r="AC51"/>
      <c r="AD51"/>
      <c r="AE51"/>
      <c r="AF51"/>
      <c r="AG51"/>
      <c r="AH51"/>
      <c r="AI51"/>
      <c r="AJ51"/>
      <c r="AK51"/>
    </row>
    <row r="52" spans="1:37" ht="57.6" x14ac:dyDescent="0.45">
      <c r="A52" s="1"/>
      <c r="B52" s="29">
        <f t="shared" ref="B52:B57" si="2">B51+1</f>
        <v>20</v>
      </c>
      <c r="C52" s="156" t="s">
        <v>121</v>
      </c>
      <c r="D52" s="4" t="s">
        <v>213</v>
      </c>
      <c r="E52" s="400" t="s">
        <v>54</v>
      </c>
      <c r="F52" s="158">
        <v>8</v>
      </c>
      <c r="G52" s="157">
        <v>0</v>
      </c>
      <c r="H52" s="20">
        <f t="shared" si="1"/>
        <v>0</v>
      </c>
      <c r="I52"/>
      <c r="J52"/>
      <c r="K52"/>
      <c r="L52"/>
      <c r="M52"/>
      <c r="N52"/>
      <c r="O52"/>
      <c r="P52"/>
      <c r="Q52"/>
      <c r="R52"/>
      <c r="S52"/>
      <c r="T52"/>
      <c r="U52"/>
      <c r="V52"/>
      <c r="W52"/>
      <c r="X52"/>
      <c r="Y52"/>
      <c r="Z52"/>
      <c r="AA52"/>
      <c r="AB52"/>
      <c r="AC52"/>
      <c r="AD52"/>
      <c r="AE52"/>
      <c r="AF52"/>
      <c r="AG52"/>
      <c r="AH52"/>
      <c r="AI52"/>
      <c r="AJ52"/>
      <c r="AK52"/>
    </row>
    <row r="53" spans="1:37" ht="57.6" x14ac:dyDescent="0.45">
      <c r="A53" s="1"/>
      <c r="B53" s="29">
        <f t="shared" si="2"/>
        <v>21</v>
      </c>
      <c r="C53" s="156" t="s">
        <v>121</v>
      </c>
      <c r="D53" s="4" t="s">
        <v>100</v>
      </c>
      <c r="E53" s="400" t="s">
        <v>54</v>
      </c>
      <c r="F53" s="158">
        <v>5</v>
      </c>
      <c r="G53" s="157">
        <v>0</v>
      </c>
      <c r="H53" s="20">
        <f t="shared" si="1"/>
        <v>0</v>
      </c>
      <c r="I53"/>
      <c r="J53"/>
      <c r="K53"/>
      <c r="L53"/>
      <c r="M53"/>
      <c r="N53"/>
      <c r="O53"/>
      <c r="P53"/>
      <c r="Q53"/>
      <c r="R53"/>
      <c r="S53"/>
      <c r="T53"/>
      <c r="U53"/>
      <c r="V53"/>
      <c r="W53"/>
      <c r="X53"/>
      <c r="Y53"/>
      <c r="Z53"/>
      <c r="AA53"/>
      <c r="AB53"/>
      <c r="AC53"/>
      <c r="AD53"/>
      <c r="AE53"/>
      <c r="AF53"/>
      <c r="AG53"/>
      <c r="AH53"/>
      <c r="AI53"/>
      <c r="AJ53"/>
      <c r="AK53"/>
    </row>
    <row r="54" spans="1:37" ht="76.8" x14ac:dyDescent="0.45">
      <c r="A54" s="1"/>
      <c r="B54" s="29">
        <f t="shared" si="2"/>
        <v>22</v>
      </c>
      <c r="C54" s="156" t="s">
        <v>121</v>
      </c>
      <c r="D54" s="4" t="s">
        <v>370</v>
      </c>
      <c r="E54" s="400" t="s">
        <v>54</v>
      </c>
      <c r="F54" s="158">
        <v>4</v>
      </c>
      <c r="G54" s="157">
        <v>0</v>
      </c>
      <c r="H54" s="20">
        <f t="shared" si="1"/>
        <v>0</v>
      </c>
      <c r="I54"/>
      <c r="J54"/>
      <c r="K54"/>
      <c r="L54"/>
      <c r="M54"/>
      <c r="N54"/>
      <c r="O54"/>
      <c r="P54"/>
      <c r="Q54"/>
      <c r="R54"/>
      <c r="S54"/>
      <c r="T54"/>
      <c r="U54"/>
      <c r="V54"/>
      <c r="W54"/>
      <c r="X54"/>
      <c r="Y54"/>
      <c r="Z54"/>
      <c r="AA54"/>
      <c r="AB54"/>
      <c r="AC54"/>
      <c r="AD54"/>
      <c r="AE54"/>
      <c r="AF54"/>
      <c r="AG54"/>
      <c r="AH54"/>
      <c r="AI54"/>
      <c r="AJ54"/>
      <c r="AK54"/>
    </row>
    <row r="55" spans="1:37" ht="76.8" x14ac:dyDescent="0.45">
      <c r="A55" s="1"/>
      <c r="B55" s="29">
        <f t="shared" si="2"/>
        <v>23</v>
      </c>
      <c r="C55" s="156" t="s">
        <v>121</v>
      </c>
      <c r="D55" s="4" t="s">
        <v>680</v>
      </c>
      <c r="E55" s="400" t="s">
        <v>54</v>
      </c>
      <c r="F55" s="158">
        <v>2</v>
      </c>
      <c r="G55" s="157">
        <v>0</v>
      </c>
      <c r="H55" s="20">
        <f t="shared" si="1"/>
        <v>0</v>
      </c>
      <c r="I55"/>
      <c r="J55"/>
      <c r="K55"/>
      <c r="L55"/>
      <c r="M55"/>
      <c r="N55"/>
      <c r="O55"/>
      <c r="P55"/>
      <c r="Q55"/>
      <c r="R55"/>
      <c r="S55"/>
      <c r="T55"/>
      <c r="U55"/>
      <c r="V55"/>
      <c r="W55"/>
      <c r="X55"/>
      <c r="Y55"/>
      <c r="Z55"/>
      <c r="AA55"/>
      <c r="AB55"/>
      <c r="AC55"/>
      <c r="AD55"/>
      <c r="AE55"/>
      <c r="AF55"/>
      <c r="AG55"/>
      <c r="AH55"/>
      <c r="AI55"/>
      <c r="AJ55"/>
      <c r="AK55"/>
    </row>
    <row r="56" spans="1:37" ht="76.8" x14ac:dyDescent="0.45">
      <c r="A56" s="1"/>
      <c r="B56" s="29">
        <f t="shared" si="2"/>
        <v>24</v>
      </c>
      <c r="C56" s="156" t="s">
        <v>121</v>
      </c>
      <c r="D56" s="4" t="s">
        <v>83</v>
      </c>
      <c r="E56" s="400" t="s">
        <v>38</v>
      </c>
      <c r="F56" s="158">
        <v>65</v>
      </c>
      <c r="G56" s="157">
        <v>0</v>
      </c>
      <c r="H56" s="20">
        <f t="shared" si="1"/>
        <v>0</v>
      </c>
      <c r="I56"/>
      <c r="J56"/>
      <c r="K56"/>
      <c r="L56"/>
      <c r="M56"/>
      <c r="N56"/>
      <c r="O56"/>
      <c r="P56"/>
      <c r="Q56"/>
      <c r="R56"/>
      <c r="S56"/>
      <c r="T56"/>
      <c r="U56"/>
      <c r="V56"/>
      <c r="W56"/>
      <c r="X56"/>
      <c r="Y56"/>
      <c r="Z56"/>
      <c r="AA56"/>
      <c r="AB56"/>
      <c r="AC56"/>
      <c r="AD56"/>
      <c r="AE56"/>
      <c r="AF56"/>
      <c r="AG56"/>
      <c r="AH56"/>
      <c r="AI56"/>
      <c r="AJ56"/>
      <c r="AK56"/>
    </row>
    <row r="57" spans="1:37" ht="58.2" thickBot="1" x14ac:dyDescent="0.5">
      <c r="A57" s="1"/>
      <c r="B57" s="14">
        <f t="shared" si="2"/>
        <v>25</v>
      </c>
      <c r="C57" s="205" t="s">
        <v>123</v>
      </c>
      <c r="D57" s="90" t="s">
        <v>183</v>
      </c>
      <c r="E57" s="404" t="s">
        <v>40</v>
      </c>
      <c r="F57" s="206">
        <v>1.68</v>
      </c>
      <c r="G57" s="200">
        <v>0</v>
      </c>
      <c r="H57" s="48">
        <f t="shared" si="1"/>
        <v>0</v>
      </c>
      <c r="I57"/>
      <c r="J57"/>
      <c r="K57"/>
      <c r="L57"/>
      <c r="M57"/>
      <c r="N57"/>
      <c r="O57"/>
      <c r="P57"/>
      <c r="Q57"/>
      <c r="R57"/>
      <c r="S57"/>
      <c r="T57"/>
      <c r="U57"/>
      <c r="V57"/>
      <c r="W57"/>
      <c r="X57"/>
      <c r="Y57"/>
      <c r="Z57"/>
      <c r="AA57"/>
      <c r="AB57"/>
      <c r="AC57"/>
      <c r="AD57"/>
      <c r="AE57"/>
      <c r="AF57"/>
      <c r="AG57"/>
      <c r="AH57"/>
      <c r="AI57"/>
      <c r="AJ57"/>
      <c r="AK57"/>
    </row>
    <row r="58" spans="1:37" ht="19.8" thickBot="1" x14ac:dyDescent="0.5">
      <c r="A58" s="1"/>
      <c r="B58" s="1272"/>
      <c r="C58" s="1273"/>
      <c r="D58" s="423" t="s">
        <v>399</v>
      </c>
      <c r="E58" s="1274"/>
      <c r="F58" s="897"/>
      <c r="G58" s="898"/>
      <c r="H58" s="1603"/>
      <c r="I58"/>
      <c r="J58"/>
      <c r="K58"/>
      <c r="L58"/>
      <c r="M58"/>
      <c r="N58"/>
      <c r="O58"/>
      <c r="P58"/>
      <c r="Q58"/>
      <c r="R58"/>
      <c r="S58"/>
      <c r="T58"/>
      <c r="U58"/>
      <c r="V58"/>
      <c r="W58"/>
      <c r="X58"/>
      <c r="Y58"/>
      <c r="Z58"/>
      <c r="AA58"/>
      <c r="AB58"/>
      <c r="AC58"/>
      <c r="AD58"/>
      <c r="AE58"/>
      <c r="AF58"/>
      <c r="AG58"/>
      <c r="AH58"/>
      <c r="AI58"/>
      <c r="AJ58"/>
      <c r="AK58"/>
    </row>
    <row r="59" spans="1:37" ht="58.2" thickBot="1" x14ac:dyDescent="0.5">
      <c r="A59" s="1"/>
      <c r="B59" s="219">
        <v>26</v>
      </c>
      <c r="C59" s="220" t="s">
        <v>124</v>
      </c>
      <c r="D59" s="30" t="s">
        <v>93</v>
      </c>
      <c r="E59" s="432" t="s">
        <v>39</v>
      </c>
      <c r="F59" s="221">
        <v>120</v>
      </c>
      <c r="G59" s="222">
        <v>0</v>
      </c>
      <c r="H59" s="36">
        <f>(F59*G59)</f>
        <v>0</v>
      </c>
      <c r="I59"/>
      <c r="J59"/>
      <c r="K59"/>
      <c r="L59"/>
      <c r="M59"/>
      <c r="N59"/>
      <c r="O59"/>
      <c r="P59"/>
      <c r="Q59"/>
      <c r="R59"/>
      <c r="S59"/>
      <c r="T59"/>
      <c r="U59"/>
      <c r="V59"/>
      <c r="W59"/>
      <c r="X59"/>
      <c r="Y59"/>
      <c r="Z59"/>
      <c r="AA59"/>
      <c r="AB59"/>
      <c r="AC59"/>
      <c r="AD59"/>
      <c r="AE59"/>
      <c r="AF59"/>
      <c r="AG59"/>
      <c r="AH59"/>
      <c r="AI59"/>
      <c r="AJ59"/>
      <c r="AK59"/>
    </row>
    <row r="60" spans="1:37" ht="19.8" thickBot="1" x14ac:dyDescent="0.5">
      <c r="A60" s="1"/>
      <c r="B60" s="931"/>
      <c r="C60" s="932"/>
      <c r="D60" s="430" t="s">
        <v>400</v>
      </c>
      <c r="E60" s="933"/>
      <c r="F60" s="893"/>
      <c r="G60" s="894"/>
      <c r="H60" s="52"/>
      <c r="I60"/>
      <c r="J60"/>
      <c r="K60"/>
      <c r="L60"/>
      <c r="M60"/>
      <c r="N60"/>
      <c r="O60"/>
      <c r="P60"/>
      <c r="Q60"/>
      <c r="R60"/>
      <c r="S60"/>
      <c r="T60"/>
      <c r="U60"/>
      <c r="V60"/>
      <c r="W60"/>
      <c r="X60"/>
      <c r="Y60"/>
      <c r="Z60"/>
      <c r="AA60"/>
      <c r="AB60"/>
      <c r="AC60"/>
      <c r="AD60"/>
      <c r="AE60"/>
      <c r="AF60"/>
      <c r="AG60"/>
      <c r="AH60"/>
      <c r="AI60"/>
      <c r="AJ60"/>
      <c r="AK60"/>
    </row>
    <row r="61" spans="1:37" ht="96" x14ac:dyDescent="0.45">
      <c r="A61" s="1"/>
      <c r="B61" s="934">
        <v>27</v>
      </c>
      <c r="C61" s="194" t="s">
        <v>216</v>
      </c>
      <c r="D61" s="202" t="s">
        <v>483</v>
      </c>
      <c r="E61" s="398" t="s">
        <v>54</v>
      </c>
      <c r="F61" s="428">
        <v>48</v>
      </c>
      <c r="G61" s="197">
        <v>0</v>
      </c>
      <c r="H61" s="18">
        <f>(F61*G61)</f>
        <v>0</v>
      </c>
      <c r="I61"/>
      <c r="J61"/>
      <c r="K61"/>
      <c r="L61"/>
      <c r="M61"/>
      <c r="N61"/>
      <c r="O61"/>
      <c r="P61"/>
      <c r="Q61"/>
      <c r="R61"/>
      <c r="S61"/>
      <c r="T61"/>
      <c r="U61"/>
      <c r="V61"/>
      <c r="W61"/>
      <c r="X61"/>
      <c r="Y61"/>
      <c r="Z61"/>
      <c r="AA61"/>
      <c r="AB61"/>
      <c r="AC61"/>
      <c r="AD61"/>
      <c r="AE61"/>
      <c r="AF61"/>
      <c r="AG61"/>
      <c r="AH61"/>
      <c r="AI61"/>
      <c r="AJ61"/>
      <c r="AK61"/>
    </row>
    <row r="62" spans="1:37" ht="58.2" thickBot="1" x14ac:dyDescent="0.5">
      <c r="A62" s="1"/>
      <c r="B62" s="226">
        <f>B61+1</f>
        <v>28</v>
      </c>
      <c r="C62" s="205" t="s">
        <v>123</v>
      </c>
      <c r="D62" s="90" t="s">
        <v>681</v>
      </c>
      <c r="E62" s="404" t="s">
        <v>682</v>
      </c>
      <c r="F62" s="206">
        <v>0.56999999999999995</v>
      </c>
      <c r="G62" s="525">
        <v>0</v>
      </c>
      <c r="H62" s="48">
        <f>(F62*G62)</f>
        <v>0</v>
      </c>
      <c r="I62"/>
      <c r="J62"/>
      <c r="K62"/>
      <c r="L62"/>
      <c r="M62"/>
      <c r="N62"/>
      <c r="O62"/>
      <c r="P62"/>
      <c r="Q62"/>
      <c r="R62"/>
      <c r="S62"/>
      <c r="T62"/>
      <c r="U62"/>
      <c r="V62"/>
      <c r="W62"/>
      <c r="X62"/>
      <c r="Y62"/>
      <c r="Z62"/>
      <c r="AA62"/>
      <c r="AB62"/>
      <c r="AC62"/>
      <c r="AD62"/>
      <c r="AE62"/>
      <c r="AF62"/>
      <c r="AG62"/>
      <c r="AH62"/>
      <c r="AI62"/>
      <c r="AJ62"/>
      <c r="AK62"/>
    </row>
    <row r="63" spans="1:37" ht="22.5" customHeight="1" thickBot="1" x14ac:dyDescent="0.5">
      <c r="A63" s="1"/>
      <c r="B63" s="1944" t="s">
        <v>683</v>
      </c>
      <c r="C63" s="1945"/>
      <c r="D63" s="1945"/>
      <c r="E63" s="1945"/>
      <c r="F63" s="1945"/>
      <c r="G63" s="1946"/>
      <c r="H63" s="935">
        <f>SUM(H51:H62)</f>
        <v>0</v>
      </c>
      <c r="J63"/>
      <c r="K63"/>
      <c r="L63"/>
      <c r="M63"/>
      <c r="N63"/>
      <c r="O63"/>
      <c r="P63"/>
      <c r="Q63"/>
      <c r="R63"/>
      <c r="S63"/>
      <c r="T63"/>
      <c r="U63"/>
      <c r="V63"/>
      <c r="W63"/>
      <c r="X63"/>
      <c r="Y63"/>
      <c r="Z63"/>
      <c r="AA63"/>
      <c r="AB63"/>
      <c r="AC63"/>
      <c r="AD63"/>
      <c r="AE63"/>
      <c r="AF63"/>
      <c r="AG63"/>
      <c r="AH63"/>
      <c r="AI63"/>
      <c r="AJ63"/>
      <c r="AK63"/>
    </row>
    <row r="64" spans="1:37" ht="19.8" thickBot="1" x14ac:dyDescent="0.45">
      <c r="E64" s="227"/>
    </row>
    <row r="65" spans="1:37" ht="38.25" customHeight="1" thickBot="1" x14ac:dyDescent="0.45">
      <c r="A65" s="229"/>
      <c r="B65" s="189"/>
      <c r="C65" s="936"/>
      <c r="D65" s="2145" t="s">
        <v>847</v>
      </c>
      <c r="E65" s="1799"/>
      <c r="F65" s="1799"/>
      <c r="G65" s="2146"/>
      <c r="H65" s="937"/>
    </row>
    <row r="66" spans="1:37" ht="19.2" x14ac:dyDescent="0.4">
      <c r="A66" s="229"/>
      <c r="B66" s="12"/>
      <c r="C66" s="145"/>
      <c r="D66" s="232" t="s">
        <v>46</v>
      </c>
      <c r="E66" s="232"/>
      <c r="F66" s="233"/>
      <c r="G66" s="232"/>
      <c r="H66" s="234">
        <f>H30</f>
        <v>0</v>
      </c>
    </row>
    <row r="67" spans="1:37" ht="19.2" x14ac:dyDescent="0.4">
      <c r="A67" s="229"/>
      <c r="B67" s="13"/>
      <c r="C67" s="181"/>
      <c r="D67" s="25" t="s">
        <v>47</v>
      </c>
      <c r="E67" s="25"/>
      <c r="F67" s="98"/>
      <c r="G67" s="235"/>
      <c r="H67" s="236">
        <f>H36</f>
        <v>0</v>
      </c>
    </row>
    <row r="68" spans="1:37" s="1" customFormat="1" ht="19.2" x14ac:dyDescent="0.4">
      <c r="A68" s="229"/>
      <c r="B68" s="24"/>
      <c r="C68" s="237"/>
      <c r="D68" s="25" t="s">
        <v>48</v>
      </c>
      <c r="E68" s="26"/>
      <c r="F68" s="98"/>
      <c r="G68" s="235"/>
      <c r="H68" s="236">
        <f>H43</f>
        <v>0</v>
      </c>
    </row>
    <row r="69" spans="1:37" s="1" customFormat="1" ht="19.2" x14ac:dyDescent="0.4">
      <c r="A69" s="153"/>
      <c r="B69" s="5"/>
      <c r="C69" s="4"/>
      <c r="D69" s="26" t="s">
        <v>181</v>
      </c>
      <c r="E69" s="26"/>
      <c r="F69" s="99"/>
      <c r="G69" s="26"/>
      <c r="H69" s="798">
        <f>H48</f>
        <v>0</v>
      </c>
    </row>
    <row r="70" spans="1:37" s="1" customFormat="1" ht="33.75" customHeight="1" thickBot="1" x14ac:dyDescent="0.45">
      <c r="A70" s="153"/>
      <c r="B70" s="938"/>
      <c r="C70" s="90"/>
      <c r="D70" s="939" t="s">
        <v>684</v>
      </c>
      <c r="E70" s="939"/>
      <c r="F70" s="939"/>
      <c r="G70" s="939"/>
      <c r="H70" s="238">
        <f>H63</f>
        <v>0</v>
      </c>
    </row>
    <row r="71" spans="1:37" s="1" customFormat="1" ht="37.5" customHeight="1" thickBot="1" x14ac:dyDescent="0.45">
      <c r="A71" s="153"/>
      <c r="B71" s="940"/>
      <c r="C71" s="2129" t="s">
        <v>848</v>
      </c>
      <c r="D71" s="2129"/>
      <c r="E71" s="2129"/>
      <c r="F71" s="2129"/>
      <c r="G71" s="2130"/>
      <c r="H71" s="941">
        <f>SUM(H66:H70)</f>
        <v>0</v>
      </c>
    </row>
    <row r="72" spans="1:37" x14ac:dyDescent="0.4">
      <c r="D72" s="22" t="s">
        <v>49</v>
      </c>
    </row>
    <row r="73" spans="1:37" ht="19.2" x14ac:dyDescent="0.4">
      <c r="A73" s="210"/>
      <c r="B73" s="32"/>
      <c r="C73" s="32"/>
      <c r="D73" s="33" t="s">
        <v>73</v>
      </c>
      <c r="E73" s="32"/>
      <c r="F73" s="101"/>
      <c r="G73" s="239"/>
      <c r="H73" s="34"/>
      <c r="I73"/>
      <c r="J73"/>
      <c r="K73"/>
      <c r="L73"/>
      <c r="M73"/>
      <c r="N73"/>
      <c r="O73"/>
      <c r="P73"/>
      <c r="Q73"/>
      <c r="R73"/>
      <c r="S73"/>
      <c r="T73"/>
      <c r="U73"/>
      <c r="V73"/>
      <c r="W73"/>
      <c r="X73"/>
      <c r="Y73"/>
      <c r="Z73"/>
      <c r="AA73"/>
      <c r="AB73"/>
      <c r="AC73"/>
      <c r="AD73"/>
      <c r="AE73"/>
      <c r="AF73"/>
      <c r="AG73"/>
      <c r="AH73"/>
      <c r="AI73"/>
      <c r="AJ73"/>
      <c r="AK73"/>
    </row>
    <row r="74" spans="1:37" ht="19.2" x14ac:dyDescent="0.4">
      <c r="A74" s="210"/>
      <c r="B74" s="32"/>
      <c r="C74" s="32"/>
      <c r="D74" s="33" t="s">
        <v>74</v>
      </c>
      <c r="E74" s="32"/>
      <c r="F74" s="101"/>
      <c r="G74" s="239"/>
      <c r="H74" s="34"/>
      <c r="I74"/>
      <c r="J74"/>
      <c r="K74"/>
      <c r="L74"/>
      <c r="M74"/>
      <c r="N74"/>
      <c r="O74"/>
      <c r="P74"/>
      <c r="Q74"/>
      <c r="R74"/>
      <c r="S74"/>
      <c r="T74"/>
      <c r="U74"/>
      <c r="V74"/>
      <c r="W74"/>
      <c r="X74"/>
      <c r="Y74"/>
      <c r="Z74"/>
      <c r="AA74"/>
      <c r="AB74"/>
      <c r="AC74"/>
      <c r="AD74"/>
      <c r="AE74"/>
      <c r="AF74"/>
      <c r="AG74"/>
      <c r="AH74"/>
      <c r="AI74"/>
      <c r="AJ74"/>
      <c r="AK74"/>
    </row>
    <row r="75" spans="1:37" ht="19.2" x14ac:dyDescent="0.4">
      <c r="A75" s="210"/>
      <c r="B75" s="32"/>
      <c r="C75" s="32"/>
      <c r="D75" s="33" t="s">
        <v>75</v>
      </c>
      <c r="E75" s="32"/>
      <c r="F75" s="101"/>
      <c r="G75" s="239"/>
      <c r="H75" s="34"/>
      <c r="I75"/>
      <c r="J75"/>
      <c r="K75"/>
      <c r="L75"/>
      <c r="M75"/>
      <c r="N75"/>
      <c r="O75"/>
      <c r="P75"/>
      <c r="Q75"/>
      <c r="R75"/>
      <c r="S75"/>
      <c r="T75"/>
      <c r="U75"/>
      <c r="V75"/>
      <c r="W75"/>
      <c r="X75"/>
      <c r="Y75"/>
      <c r="Z75"/>
      <c r="AA75"/>
      <c r="AB75"/>
      <c r="AC75"/>
      <c r="AD75"/>
      <c r="AE75"/>
      <c r="AF75"/>
      <c r="AG75"/>
      <c r="AH75"/>
      <c r="AI75"/>
      <c r="AJ75"/>
      <c r="AK75"/>
    </row>
  </sheetData>
  <mergeCells count="26">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65:G65"/>
    <mergeCell ref="C71:G71"/>
    <mergeCell ref="D19:H19"/>
    <mergeCell ref="E30:G30"/>
    <mergeCell ref="B36:G36"/>
    <mergeCell ref="B43:G43"/>
    <mergeCell ref="B48:G48"/>
    <mergeCell ref="B63:G63"/>
  </mergeCells>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10 - Дел 2а- Анекс 1
Реф. Бр.: LRCP-9034-MK-RFB-A.2.1.10 - Тендер 10 - Дел2а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Лозово&amp;CРеконструкција на пат Каратманово&amp;R&amp;P/&amp;N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ECDD-15E0-4FB1-BE28-6A9B2A3B3906}">
  <sheetPr>
    <pageSetUpPr fitToPage="1"/>
  </sheetPr>
  <dimension ref="B1:L51"/>
  <sheetViews>
    <sheetView view="pageBreakPreview" zoomScale="70" zoomScaleNormal="100" zoomScaleSheetLayoutView="70" workbookViewId="0">
      <selection activeCell="C35" sqref="C35:H35"/>
    </sheetView>
  </sheetViews>
  <sheetFormatPr defaultColWidth="25" defaultRowHeight="15.6" x14ac:dyDescent="0.3"/>
  <cols>
    <col min="1" max="1" width="4" customWidth="1"/>
    <col min="2" max="2" width="6.33203125" customWidth="1"/>
    <col min="3" max="7" width="9.109375" style="6" customWidth="1"/>
    <col min="8" max="8" width="16.5546875" style="6" customWidth="1"/>
    <col min="9" max="9" width="23" style="6" customWidth="1"/>
    <col min="10" max="10" width="27.88671875" customWidth="1"/>
    <col min="11" max="11" width="22.109375" customWidth="1"/>
    <col min="12" max="12" width="5.5546875" customWidth="1"/>
    <col min="13" max="245" width="9.109375" customWidth="1"/>
    <col min="246" max="246" width="6.33203125" customWidth="1"/>
    <col min="247" max="251" width="9.109375" customWidth="1"/>
    <col min="252" max="252" width="20.88671875" customWidth="1"/>
  </cols>
  <sheetData>
    <row r="1" spans="2:12" ht="93.75" customHeight="1" thickBot="1" x14ac:dyDescent="0.35">
      <c r="C1" s="2164" t="s">
        <v>829</v>
      </c>
      <c r="D1" s="2165"/>
      <c r="E1" s="2165"/>
      <c r="F1" s="2165"/>
      <c r="G1" s="2165"/>
      <c r="H1" s="2165"/>
      <c r="I1" s="2165"/>
      <c r="J1" s="2165"/>
      <c r="K1" s="2166"/>
    </row>
    <row r="2" spans="2:12" ht="24.75" customHeight="1" thickBot="1" x14ac:dyDescent="0.35">
      <c r="C2" s="2167" t="s">
        <v>827</v>
      </c>
      <c r="D2" s="2168"/>
      <c r="E2" s="2168"/>
      <c r="F2" s="2168"/>
      <c r="G2" s="2168"/>
      <c r="H2" s="2168"/>
      <c r="I2" s="2168"/>
      <c r="J2" s="2168"/>
      <c r="K2" s="2169"/>
    </row>
    <row r="3" spans="2:12" ht="39" thickBot="1" x14ac:dyDescent="0.35">
      <c r="C3" s="2170"/>
      <c r="D3" s="2171"/>
      <c r="E3" s="2171"/>
      <c r="F3" s="2171"/>
      <c r="G3" s="2171"/>
      <c r="H3" s="2171"/>
      <c r="I3" s="9" t="s">
        <v>59</v>
      </c>
      <c r="J3" s="10" t="s">
        <v>96</v>
      </c>
      <c r="K3" s="11" t="s">
        <v>58</v>
      </c>
    </row>
    <row r="4" spans="2:12" ht="57.75" customHeight="1" thickBot="1" x14ac:dyDescent="0.5">
      <c r="C4" s="2159" t="s">
        <v>850</v>
      </c>
      <c r="D4" s="2160"/>
      <c r="E4" s="2160"/>
      <c r="F4" s="2160"/>
      <c r="G4" s="2160"/>
      <c r="H4" s="2160"/>
      <c r="I4" s="1615">
        <f>'Општина Студеничани'!H87</f>
        <v>0</v>
      </c>
      <c r="J4" s="1616">
        <f t="shared" ref="J4:J5" si="0">I4*10%</f>
        <v>0</v>
      </c>
      <c r="K4" s="1621">
        <f t="shared" ref="K4" si="1">SUM(I4:J4)</f>
        <v>0</v>
      </c>
      <c r="L4" s="170"/>
    </row>
    <row r="5" spans="2:12" ht="41.25" customHeight="1" thickBot="1" x14ac:dyDescent="0.35">
      <c r="B5" s="1211">
        <v>1</v>
      </c>
      <c r="C5" s="2154" t="s">
        <v>776</v>
      </c>
      <c r="D5" s="2155"/>
      <c r="E5" s="2155"/>
      <c r="F5" s="2155"/>
      <c r="G5" s="2155"/>
      <c r="H5" s="2156"/>
      <c r="I5" s="1620">
        <f>SUM(I4:I4)</f>
        <v>0</v>
      </c>
      <c r="J5" s="1618">
        <f t="shared" si="0"/>
        <v>0</v>
      </c>
      <c r="K5" s="1618">
        <f>SUM(I5:J5)</f>
        <v>0</v>
      </c>
      <c r="L5" s="170"/>
    </row>
    <row r="6" spans="2:12" ht="51.75" customHeight="1" x14ac:dyDescent="0.45">
      <c r="C6" s="2157" t="s">
        <v>749</v>
      </c>
      <c r="D6" s="2158"/>
      <c r="E6" s="2158"/>
      <c r="F6" s="2158"/>
      <c r="G6" s="2158"/>
      <c r="H6" s="2158"/>
      <c r="I6" s="169">
        <f>'Општина Сопиште'!H76</f>
        <v>0</v>
      </c>
      <c r="J6" s="118">
        <f>I6*10%</f>
        <v>0</v>
      </c>
      <c r="K6" s="119">
        <f>SUM(I6:J6)</f>
        <v>0</v>
      </c>
      <c r="L6" s="170"/>
    </row>
    <row r="7" spans="2:12" ht="53.25" customHeight="1" thickBot="1" x14ac:dyDescent="0.5">
      <c r="C7" s="2159" t="s">
        <v>750</v>
      </c>
      <c r="D7" s="2160"/>
      <c r="E7" s="2160"/>
      <c r="F7" s="2160"/>
      <c r="G7" s="2160"/>
      <c r="H7" s="2160"/>
      <c r="I7" s="1615">
        <f>'Општина Сопиште'!H173</f>
        <v>0</v>
      </c>
      <c r="J7" s="1622">
        <f t="shared" ref="J7" si="2">I7*10%</f>
        <v>0</v>
      </c>
      <c r="K7" s="1617">
        <f t="shared" ref="K7" si="3">SUM(I7:J7)</f>
        <v>0</v>
      </c>
      <c r="L7" s="170"/>
    </row>
    <row r="8" spans="2:12" ht="29.25" customHeight="1" thickBot="1" x14ac:dyDescent="0.35">
      <c r="B8" s="1211">
        <v>2</v>
      </c>
      <c r="C8" s="2154" t="s">
        <v>751</v>
      </c>
      <c r="D8" s="2155"/>
      <c r="E8" s="2155"/>
      <c r="F8" s="2155"/>
      <c r="G8" s="2155"/>
      <c r="H8" s="2156"/>
      <c r="I8" s="1620">
        <f>SUM(I6:I7)</f>
        <v>0</v>
      </c>
      <c r="J8" s="1618">
        <f>I8*10%</f>
        <v>0</v>
      </c>
      <c r="K8" s="1618">
        <f>SUM(I8:J8)</f>
        <v>0</v>
      </c>
      <c r="L8" s="170"/>
    </row>
    <row r="9" spans="2:12" ht="51.75" customHeight="1" thickBot="1" x14ac:dyDescent="0.5">
      <c r="C9" s="2152" t="s">
        <v>696</v>
      </c>
      <c r="D9" s="2153"/>
      <c r="E9" s="2153"/>
      <c r="F9" s="2153"/>
      <c r="G9" s="2153"/>
      <c r="H9" s="2153"/>
      <c r="I9" s="1615">
        <f>'Општина Желино'!H75</f>
        <v>0</v>
      </c>
      <c r="J9" s="1616">
        <f t="shared" ref="J9:J10" si="4">I9*10%</f>
        <v>0</v>
      </c>
      <c r="K9" s="1621">
        <f t="shared" ref="K9:K10" si="5">SUM(I9:J9)</f>
        <v>0</v>
      </c>
      <c r="L9" s="171"/>
    </row>
    <row r="10" spans="2:12" ht="26.25" customHeight="1" thickBot="1" x14ac:dyDescent="0.35">
      <c r="B10" s="1211">
        <v>3</v>
      </c>
      <c r="C10" s="2154" t="s">
        <v>694</v>
      </c>
      <c r="D10" s="2155"/>
      <c r="E10" s="2155"/>
      <c r="F10" s="2155"/>
      <c r="G10" s="2155"/>
      <c r="H10" s="2156"/>
      <c r="I10" s="1620">
        <f>I9</f>
        <v>0</v>
      </c>
      <c r="J10" s="1618">
        <f t="shared" si="4"/>
        <v>0</v>
      </c>
      <c r="K10" s="1618">
        <f t="shared" si="5"/>
        <v>0</v>
      </c>
      <c r="L10" s="170"/>
    </row>
    <row r="11" spans="2:12" ht="57.75" customHeight="1" thickBot="1" x14ac:dyDescent="0.5">
      <c r="C11" s="2152" t="s">
        <v>695</v>
      </c>
      <c r="D11" s="2153"/>
      <c r="E11" s="2153"/>
      <c r="F11" s="2153"/>
      <c r="G11" s="2153"/>
      <c r="H11" s="2153"/>
      <c r="I11" s="1615">
        <f>'Општина Боговиње'!H86</f>
        <v>0</v>
      </c>
      <c r="J11" s="1616">
        <f t="shared" ref="J11:J12" si="6">I11*10%</f>
        <v>0</v>
      </c>
      <c r="K11" s="1623">
        <f t="shared" ref="K11:K12" si="7">SUM(I11:J11)</f>
        <v>0</v>
      </c>
      <c r="L11" s="171"/>
    </row>
    <row r="12" spans="2:12" ht="27.75" customHeight="1" thickBot="1" x14ac:dyDescent="0.35">
      <c r="B12" s="1211">
        <v>4</v>
      </c>
      <c r="C12" s="2154" t="s">
        <v>485</v>
      </c>
      <c r="D12" s="2155"/>
      <c r="E12" s="2155"/>
      <c r="F12" s="2155"/>
      <c r="G12" s="2155"/>
      <c r="H12" s="2156"/>
      <c r="I12" s="1620">
        <f>I11</f>
        <v>0</v>
      </c>
      <c r="J12" s="1618">
        <f t="shared" si="6"/>
        <v>0</v>
      </c>
      <c r="K12" s="1618">
        <f t="shared" si="7"/>
        <v>0</v>
      </c>
      <c r="L12" s="170"/>
    </row>
    <row r="13" spans="2:12" ht="57.75" customHeight="1" thickBot="1" x14ac:dyDescent="0.5">
      <c r="C13" s="2172" t="s">
        <v>205</v>
      </c>
      <c r="D13" s="2173"/>
      <c r="E13" s="2173"/>
      <c r="F13" s="2173"/>
      <c r="G13" s="2173"/>
      <c r="H13" s="2173"/>
      <c r="I13" s="1615">
        <f>'Општина Теарце'!H84</f>
        <v>0</v>
      </c>
      <c r="J13" s="1616">
        <f t="shared" ref="J13:J20" si="8">I13*10%</f>
        <v>0</v>
      </c>
      <c r="K13" s="1623">
        <f t="shared" ref="K13:K19" si="9">SUM(I13:J13)</f>
        <v>0</v>
      </c>
      <c r="L13" s="171"/>
    </row>
    <row r="14" spans="2:12" ht="29.25" customHeight="1" thickBot="1" x14ac:dyDescent="0.35">
      <c r="B14" s="1211">
        <v>5</v>
      </c>
      <c r="C14" s="2154" t="s">
        <v>125</v>
      </c>
      <c r="D14" s="2155"/>
      <c r="E14" s="2155"/>
      <c r="F14" s="2155"/>
      <c r="G14" s="2155"/>
      <c r="H14" s="2156"/>
      <c r="I14" s="1620">
        <f>I13</f>
        <v>0</v>
      </c>
      <c r="J14" s="1618">
        <f t="shared" si="8"/>
        <v>0</v>
      </c>
      <c r="K14" s="1618">
        <f t="shared" si="9"/>
        <v>0</v>
      </c>
      <c r="L14" s="170"/>
    </row>
    <row r="15" spans="2:12" ht="57" customHeight="1" thickBot="1" x14ac:dyDescent="0.5">
      <c r="C15" s="2172" t="s">
        <v>204</v>
      </c>
      <c r="D15" s="2173"/>
      <c r="E15" s="2173"/>
      <c r="F15" s="2173"/>
      <c r="G15" s="2173"/>
      <c r="H15" s="2173"/>
      <c r="I15" s="1624">
        <f>'Општина Брвеница'!H70</f>
        <v>0</v>
      </c>
      <c r="J15" s="1616">
        <f t="shared" si="8"/>
        <v>0</v>
      </c>
      <c r="K15" s="1621">
        <f t="shared" si="9"/>
        <v>0</v>
      </c>
      <c r="L15" s="171"/>
    </row>
    <row r="16" spans="2:12" ht="27.75" customHeight="1" thickBot="1" x14ac:dyDescent="0.35">
      <c r="B16" s="1211">
        <v>6</v>
      </c>
      <c r="C16" s="2154" t="s">
        <v>126</v>
      </c>
      <c r="D16" s="2155"/>
      <c r="E16" s="2155"/>
      <c r="F16" s="2155"/>
      <c r="G16" s="2155"/>
      <c r="H16" s="2156"/>
      <c r="I16" s="1620">
        <f>I15</f>
        <v>0</v>
      </c>
      <c r="J16" s="1618">
        <f t="shared" si="8"/>
        <v>0</v>
      </c>
      <c r="K16" s="1618">
        <f t="shared" si="9"/>
        <v>0</v>
      </c>
      <c r="L16" s="170"/>
    </row>
    <row r="17" spans="2:12" ht="54" customHeight="1" thickBot="1" x14ac:dyDescent="0.5">
      <c r="C17" s="2152" t="s">
        <v>199</v>
      </c>
      <c r="D17" s="2153"/>
      <c r="E17" s="2153"/>
      <c r="F17" s="2153"/>
      <c r="G17" s="2153"/>
      <c r="H17" s="2153"/>
      <c r="I17" s="1624">
        <f>'Општина Врапчиште'!H137</f>
        <v>0</v>
      </c>
      <c r="J17" s="1616">
        <f t="shared" ref="J17:J18" si="10">I17*10%</f>
        <v>0</v>
      </c>
      <c r="K17" s="1621">
        <f t="shared" ref="K17" si="11">SUM(I17:J17)</f>
        <v>0</v>
      </c>
      <c r="L17" s="330"/>
    </row>
    <row r="18" spans="2:12" ht="29.25" customHeight="1" thickBot="1" x14ac:dyDescent="0.35">
      <c r="B18" s="1211">
        <v>7</v>
      </c>
      <c r="C18" s="2154" t="s">
        <v>127</v>
      </c>
      <c r="D18" s="2155"/>
      <c r="E18" s="2155"/>
      <c r="F18" s="2155"/>
      <c r="G18" s="2155"/>
      <c r="H18" s="2156"/>
      <c r="I18" s="1620">
        <f>I17</f>
        <v>0</v>
      </c>
      <c r="J18" s="1618">
        <f t="shared" si="10"/>
        <v>0</v>
      </c>
      <c r="K18" s="1618">
        <f>SUM(I18:J18)</f>
        <v>0</v>
      </c>
      <c r="L18" s="170"/>
    </row>
    <row r="19" spans="2:12" ht="44.25" customHeight="1" thickBot="1" x14ac:dyDescent="0.5">
      <c r="C19" s="2152" t="s">
        <v>129</v>
      </c>
      <c r="D19" s="2153"/>
      <c r="E19" s="2153"/>
      <c r="F19" s="2153"/>
      <c r="G19" s="2153"/>
      <c r="H19" s="2153"/>
      <c r="I19" s="1615">
        <f>'Општина Карпош'!H77</f>
        <v>0</v>
      </c>
      <c r="J19" s="1616">
        <f t="shared" si="8"/>
        <v>0</v>
      </c>
      <c r="K19" s="1617">
        <f t="shared" si="9"/>
        <v>0</v>
      </c>
      <c r="L19" s="170"/>
    </row>
    <row r="20" spans="2:12" ht="29.25" customHeight="1" thickBot="1" x14ac:dyDescent="0.35">
      <c r="B20" s="1211">
        <v>8</v>
      </c>
      <c r="C20" s="2154" t="s">
        <v>128</v>
      </c>
      <c r="D20" s="2155"/>
      <c r="E20" s="2155"/>
      <c r="F20" s="2155"/>
      <c r="G20" s="2155"/>
      <c r="H20" s="2156"/>
      <c r="I20" s="1620">
        <f>SUM(I19:I19)</f>
        <v>0</v>
      </c>
      <c r="J20" s="1618">
        <f t="shared" si="8"/>
        <v>0</v>
      </c>
      <c r="K20" s="1618">
        <f>SUM(I20:J20)</f>
        <v>0</v>
      </c>
      <c r="L20" s="170"/>
    </row>
    <row r="21" spans="2:12" ht="44.25" customHeight="1" thickBot="1" x14ac:dyDescent="0.5">
      <c r="C21" s="2152" t="s">
        <v>795</v>
      </c>
      <c r="D21" s="2153"/>
      <c r="E21" s="2153"/>
      <c r="F21" s="2153"/>
      <c r="G21" s="2153"/>
      <c r="H21" s="2153"/>
      <c r="I21" s="1615">
        <f>'Општина Ѓорче Петров '!H68</f>
        <v>0</v>
      </c>
      <c r="J21" s="1616">
        <f t="shared" ref="J21:J22" si="12">I21*10%</f>
        <v>0</v>
      </c>
      <c r="K21" s="1617">
        <f t="shared" ref="K21" si="13">SUM(I21:J21)</f>
        <v>0</v>
      </c>
      <c r="L21" s="170"/>
    </row>
    <row r="22" spans="2:12" ht="37.5" customHeight="1" thickBot="1" x14ac:dyDescent="0.35">
      <c r="B22" s="1211">
        <v>9</v>
      </c>
      <c r="C22" s="2154" t="s">
        <v>794</v>
      </c>
      <c r="D22" s="2155"/>
      <c r="E22" s="2155"/>
      <c r="F22" s="2155"/>
      <c r="G22" s="2155"/>
      <c r="H22" s="2156"/>
      <c r="I22" s="1620">
        <f>SUM(I21:I21)</f>
        <v>0</v>
      </c>
      <c r="J22" s="1618">
        <f t="shared" si="12"/>
        <v>0</v>
      </c>
      <c r="K22" s="1618">
        <f>SUM(I22:J22)</f>
        <v>0</v>
      </c>
      <c r="L22" s="170"/>
    </row>
    <row r="23" spans="2:12" ht="118.5" customHeight="1" thickBot="1" x14ac:dyDescent="0.5">
      <c r="C23" s="2152" t="s">
        <v>282</v>
      </c>
      <c r="D23" s="2153"/>
      <c r="E23" s="2153"/>
      <c r="F23" s="2153"/>
      <c r="G23" s="2153"/>
      <c r="H23" s="2153"/>
      <c r="I23" s="1615">
        <f>'Општина Кратово'!H116</f>
        <v>0</v>
      </c>
      <c r="J23" s="1616">
        <f t="shared" ref="J23:J26" si="14">I23*10%</f>
        <v>0</v>
      </c>
      <c r="K23" s="1617">
        <f t="shared" ref="K23" si="15">SUM(I23:J23)</f>
        <v>0</v>
      </c>
      <c r="L23" s="170"/>
    </row>
    <row r="24" spans="2:12" ht="29.25" customHeight="1" thickBot="1" x14ac:dyDescent="0.35">
      <c r="B24" s="1211">
        <v>10</v>
      </c>
      <c r="C24" s="2154" t="s">
        <v>281</v>
      </c>
      <c r="D24" s="2155"/>
      <c r="E24" s="2155"/>
      <c r="F24" s="2155"/>
      <c r="G24" s="2155"/>
      <c r="H24" s="2156"/>
      <c r="I24" s="1620">
        <f>SUM(I23:I23)</f>
        <v>0</v>
      </c>
      <c r="J24" s="1618">
        <f t="shared" si="14"/>
        <v>0</v>
      </c>
      <c r="K24" s="1618">
        <f>SUM(I24:J24)</f>
        <v>0</v>
      </c>
      <c r="L24" s="170"/>
    </row>
    <row r="25" spans="2:12" ht="44.25" customHeight="1" thickBot="1" x14ac:dyDescent="0.5">
      <c r="C25" s="2152" t="s">
        <v>348</v>
      </c>
      <c r="D25" s="2153"/>
      <c r="E25" s="2153"/>
      <c r="F25" s="2153"/>
      <c r="G25" s="2153"/>
      <c r="H25" s="2153"/>
      <c r="I25" s="1615">
        <f>'Општина Кочани'!H108</f>
        <v>0</v>
      </c>
      <c r="J25" s="1616">
        <f t="shared" si="14"/>
        <v>0</v>
      </c>
      <c r="K25" s="1621">
        <f t="shared" ref="K25" si="16">SUM(I25:J25)</f>
        <v>0</v>
      </c>
      <c r="L25" s="170"/>
    </row>
    <row r="26" spans="2:12" ht="29.25" customHeight="1" thickBot="1" x14ac:dyDescent="0.35">
      <c r="B26" s="1211">
        <v>11</v>
      </c>
      <c r="C26" s="2154" t="s">
        <v>349</v>
      </c>
      <c r="D26" s="2155"/>
      <c r="E26" s="2155"/>
      <c r="F26" s="2155"/>
      <c r="G26" s="2155"/>
      <c r="H26" s="2156"/>
      <c r="I26" s="1620">
        <f>SUM(I25:I25)</f>
        <v>0</v>
      </c>
      <c r="J26" s="1618">
        <f t="shared" si="14"/>
        <v>0</v>
      </c>
      <c r="K26" s="1618">
        <f>SUM(I26:J26)</f>
        <v>0</v>
      </c>
      <c r="L26" s="170"/>
    </row>
    <row r="27" spans="2:12" ht="56.25" customHeight="1" thickBot="1" x14ac:dyDescent="0.5">
      <c r="C27" s="2152" t="s">
        <v>377</v>
      </c>
      <c r="D27" s="2153"/>
      <c r="E27" s="2153"/>
      <c r="F27" s="2153"/>
      <c r="G27" s="2153"/>
      <c r="H27" s="2153"/>
      <c r="I27" s="1615">
        <f>'Општина Делчево'!H78</f>
        <v>0</v>
      </c>
      <c r="J27" s="1616">
        <f t="shared" ref="J27:J31" si="17">I27*10%</f>
        <v>0</v>
      </c>
      <c r="K27" s="1621">
        <f t="shared" ref="K27" si="18">SUM(I27:J27)</f>
        <v>0</v>
      </c>
      <c r="L27" s="170"/>
    </row>
    <row r="28" spans="2:12" ht="29.25" customHeight="1" thickBot="1" x14ac:dyDescent="0.35">
      <c r="B28" s="1211">
        <v>12</v>
      </c>
      <c r="C28" s="2154" t="s">
        <v>376</v>
      </c>
      <c r="D28" s="2155"/>
      <c r="E28" s="2155"/>
      <c r="F28" s="2155"/>
      <c r="G28" s="2155"/>
      <c r="H28" s="2156"/>
      <c r="I28" s="1620">
        <f>SUM(I27:I27)</f>
        <v>0</v>
      </c>
      <c r="J28" s="1618">
        <f t="shared" si="17"/>
        <v>0</v>
      </c>
      <c r="K28" s="1618">
        <f>SUM(I28:J28)</f>
        <v>0</v>
      </c>
      <c r="L28" s="170"/>
    </row>
    <row r="29" spans="2:12" ht="174.75" customHeight="1" thickBot="1" x14ac:dyDescent="0.5">
      <c r="C29" s="2178" t="s">
        <v>808</v>
      </c>
      <c r="D29" s="2179"/>
      <c r="E29" s="2179"/>
      <c r="F29" s="2179"/>
      <c r="G29" s="2179"/>
      <c r="H29" s="2180"/>
      <c r="I29" s="1615">
        <f>'Општина Македонска Каменица'!H70</f>
        <v>0</v>
      </c>
      <c r="J29" s="1616">
        <f t="shared" ref="J29:J30" si="19">I29*10%</f>
        <v>0</v>
      </c>
      <c r="K29" s="1623">
        <f t="shared" ref="K29" si="20">SUM(I29:J29)</f>
        <v>0</v>
      </c>
      <c r="L29" s="170"/>
    </row>
    <row r="30" spans="2:12" ht="36.75" customHeight="1" thickBot="1" x14ac:dyDescent="0.35">
      <c r="B30" s="1211">
        <v>13</v>
      </c>
      <c r="C30" s="2154" t="s">
        <v>810</v>
      </c>
      <c r="D30" s="2155"/>
      <c r="E30" s="2155"/>
      <c r="F30" s="2155"/>
      <c r="G30" s="2155"/>
      <c r="H30" s="2156"/>
      <c r="I30" s="1620">
        <f>SUM(I29:I29)</f>
        <v>0</v>
      </c>
      <c r="J30" s="1618">
        <f t="shared" si="19"/>
        <v>0</v>
      </c>
      <c r="K30" s="1618">
        <f>SUM(I30:J30)</f>
        <v>0</v>
      </c>
      <c r="L30" s="170"/>
    </row>
    <row r="31" spans="2:12" ht="44.25" customHeight="1" x14ac:dyDescent="0.45">
      <c r="C31" s="2157" t="s">
        <v>458</v>
      </c>
      <c r="D31" s="2158"/>
      <c r="E31" s="2158"/>
      <c r="F31" s="2158"/>
      <c r="G31" s="2158"/>
      <c r="H31" s="2158"/>
      <c r="I31" s="169">
        <f>'О.Виница-ул.Страшо Пинџур'!H72</f>
        <v>0</v>
      </c>
      <c r="J31" s="118">
        <f t="shared" si="17"/>
        <v>0</v>
      </c>
      <c r="K31" s="119">
        <f t="shared" ref="K31" si="21">SUM(I31:J31)</f>
        <v>0</v>
      </c>
      <c r="L31" s="170"/>
    </row>
    <row r="32" spans="2:12" ht="44.25" customHeight="1" x14ac:dyDescent="0.45">
      <c r="C32" s="2176" t="s">
        <v>459</v>
      </c>
      <c r="D32" s="2177"/>
      <c r="E32" s="2177"/>
      <c r="F32" s="2177"/>
      <c r="G32" s="2177"/>
      <c r="H32" s="2177"/>
      <c r="I32" s="169">
        <f>'О.Виница-ул.2 с.Јакимово'!H86</f>
        <v>0</v>
      </c>
      <c r="J32" s="498">
        <f>I32*10%</f>
        <v>0</v>
      </c>
      <c r="K32" s="119">
        <f>SUM(I32:J32)</f>
        <v>0</v>
      </c>
      <c r="L32" s="170"/>
    </row>
    <row r="33" spans="2:12" ht="44.25" customHeight="1" thickBot="1" x14ac:dyDescent="0.5">
      <c r="C33" s="2159" t="s">
        <v>461</v>
      </c>
      <c r="D33" s="2160"/>
      <c r="E33" s="2160"/>
      <c r="F33" s="2160"/>
      <c r="G33" s="2160"/>
      <c r="H33" s="2160"/>
      <c r="I33" s="1615">
        <f>'О.Виница-Црн Камен'!H73</f>
        <v>0</v>
      </c>
      <c r="J33" s="1622">
        <f t="shared" ref="J33" si="22">I33*10%</f>
        <v>0</v>
      </c>
      <c r="K33" s="1617">
        <f t="shared" ref="K33" si="23">SUM(I33:J33)</f>
        <v>0</v>
      </c>
      <c r="L33" s="170"/>
    </row>
    <row r="34" spans="2:12" ht="29.25" customHeight="1" thickBot="1" x14ac:dyDescent="0.35">
      <c r="B34" s="1211">
        <v>14</v>
      </c>
      <c r="C34" s="2154" t="s">
        <v>460</v>
      </c>
      <c r="D34" s="2155"/>
      <c r="E34" s="2155"/>
      <c r="F34" s="2155"/>
      <c r="G34" s="2155"/>
      <c r="H34" s="2156"/>
      <c r="I34" s="1620">
        <f>SUM(I31:I33)</f>
        <v>0</v>
      </c>
      <c r="J34" s="1618">
        <f>I34*10%</f>
        <v>0</v>
      </c>
      <c r="K34" s="1618">
        <f>SUM(I34:J34)</f>
        <v>0</v>
      </c>
      <c r="L34" s="170"/>
    </row>
    <row r="35" spans="2:12" ht="56.25" customHeight="1" x14ac:dyDescent="0.45">
      <c r="C35" s="2183" t="s">
        <v>852</v>
      </c>
      <c r="D35" s="2184"/>
      <c r="E35" s="2184"/>
      <c r="F35" s="2184"/>
      <c r="G35" s="2184"/>
      <c r="H35" s="2184"/>
      <c r="I35" s="169">
        <f>-'О. Ново Село до  вилите'!H193</f>
        <v>0</v>
      </c>
      <c r="J35" s="118">
        <f>I35*10%</f>
        <v>0</v>
      </c>
      <c r="K35" s="119">
        <f>SUM(I35:J35)</f>
        <v>0</v>
      </c>
      <c r="L35" s="170"/>
    </row>
    <row r="36" spans="2:12" ht="60" customHeight="1" thickBot="1" x14ac:dyDescent="0.5">
      <c r="C36" s="2159" t="s">
        <v>624</v>
      </c>
      <c r="D36" s="2160"/>
      <c r="E36" s="2160"/>
      <c r="F36" s="2160"/>
      <c r="G36" s="2160"/>
      <c r="H36" s="2160"/>
      <c r="I36" s="1615">
        <f>'О.Ново Село-Смоларе '!H273</f>
        <v>0</v>
      </c>
      <c r="J36" s="1622">
        <f t="shared" ref="J36" si="24">I36*10%</f>
        <v>0</v>
      </c>
      <c r="K36" s="1617">
        <f t="shared" ref="K36" si="25">SUM(I36:J36)</f>
        <v>0</v>
      </c>
      <c r="L36" s="170"/>
    </row>
    <row r="37" spans="2:12" ht="29.25" customHeight="1" thickBot="1" x14ac:dyDescent="0.35">
      <c r="B37" s="1211">
        <v>15</v>
      </c>
      <c r="C37" s="2154" t="s">
        <v>625</v>
      </c>
      <c r="D37" s="2155"/>
      <c r="E37" s="2155"/>
      <c r="F37" s="2155"/>
      <c r="G37" s="2155"/>
      <c r="H37" s="2156"/>
      <c r="I37" s="1620">
        <f>SUM(I35:I36)</f>
        <v>0</v>
      </c>
      <c r="J37" s="1618">
        <f>I37*10%</f>
        <v>0</v>
      </c>
      <c r="K37" s="1618">
        <f>SUM(I37:J37)</f>
        <v>0</v>
      </c>
      <c r="L37" s="170"/>
    </row>
    <row r="38" spans="2:12" ht="76.5" customHeight="1" thickBot="1" x14ac:dyDescent="0.5">
      <c r="C38" s="2152" t="s">
        <v>657</v>
      </c>
      <c r="D38" s="2153"/>
      <c r="E38" s="2153"/>
      <c r="F38" s="2153"/>
      <c r="G38" s="2153"/>
      <c r="H38" s="2153"/>
      <c r="I38" s="1615">
        <f>'Општина Градско '!H132</f>
        <v>0</v>
      </c>
      <c r="J38" s="1616">
        <f t="shared" ref="J38:J39" si="26">I38*10%</f>
        <v>0</v>
      </c>
      <c r="K38" s="1617">
        <f t="shared" ref="K38" si="27">SUM(I38:J38)</f>
        <v>0</v>
      </c>
      <c r="L38" s="170"/>
    </row>
    <row r="39" spans="2:12" ht="29.25" customHeight="1" thickBot="1" x14ac:dyDescent="0.35">
      <c r="B39" s="1211">
        <v>16</v>
      </c>
      <c r="C39" s="2154" t="s">
        <v>670</v>
      </c>
      <c r="D39" s="2155"/>
      <c r="E39" s="2155"/>
      <c r="F39" s="2155"/>
      <c r="G39" s="2155"/>
      <c r="H39" s="2156"/>
      <c r="I39" s="1620">
        <f>SUM(I38:I38)</f>
        <v>0</v>
      </c>
      <c r="J39" s="1618">
        <f t="shared" si="26"/>
        <v>0</v>
      </c>
      <c r="K39" s="1618">
        <f>SUM(I39:J39)</f>
        <v>0</v>
      </c>
      <c r="L39" s="170"/>
    </row>
    <row r="40" spans="2:12" ht="77.25" customHeight="1" thickBot="1" x14ac:dyDescent="0.5">
      <c r="C40" s="2152" t="s">
        <v>671</v>
      </c>
      <c r="D40" s="2153"/>
      <c r="E40" s="2153"/>
      <c r="F40" s="2153"/>
      <c r="G40" s="2153"/>
      <c r="H40" s="2153"/>
      <c r="I40" s="1615">
        <f>'Општина Конче '!H77</f>
        <v>0</v>
      </c>
      <c r="J40" s="1616">
        <f t="shared" ref="J40:J41" si="28">I40*10%</f>
        <v>0</v>
      </c>
      <c r="K40" s="1621">
        <f t="shared" ref="K40" si="29">SUM(I40:J40)</f>
        <v>0</v>
      </c>
      <c r="L40" s="170"/>
    </row>
    <row r="41" spans="2:12" ht="29.25" customHeight="1" thickBot="1" x14ac:dyDescent="0.35">
      <c r="B41" s="1211">
        <v>17</v>
      </c>
      <c r="C41" s="2154" t="s">
        <v>669</v>
      </c>
      <c r="D41" s="2155"/>
      <c r="E41" s="2155"/>
      <c r="F41" s="2155"/>
      <c r="G41" s="2155"/>
      <c r="H41" s="2156"/>
      <c r="I41" s="1620">
        <f>SUM(I40:I40)</f>
        <v>0</v>
      </c>
      <c r="J41" s="1618">
        <f t="shared" si="28"/>
        <v>0</v>
      </c>
      <c r="K41" s="1618">
        <f>SUM(I41:J41)</f>
        <v>0</v>
      </c>
      <c r="L41" s="170"/>
    </row>
    <row r="42" spans="2:12" ht="59.25" customHeight="1" thickBot="1" x14ac:dyDescent="0.5">
      <c r="C42" s="2181" t="s">
        <v>851</v>
      </c>
      <c r="D42" s="2182"/>
      <c r="E42" s="2182"/>
      <c r="F42" s="2182"/>
      <c r="G42" s="2182"/>
      <c r="H42" s="2182"/>
      <c r="I42" s="1615">
        <f>'Општина Лозово'!H71</f>
        <v>0</v>
      </c>
      <c r="J42" s="1616">
        <f t="shared" ref="J42:J43" si="30">I42*10%</f>
        <v>0</v>
      </c>
      <c r="K42" s="1617">
        <f t="shared" ref="K42" si="31">SUM(I42:J42)</f>
        <v>0</v>
      </c>
      <c r="L42" s="170"/>
    </row>
    <row r="43" spans="2:12" ht="29.25" customHeight="1" thickBot="1" x14ac:dyDescent="0.35">
      <c r="B43" s="1614">
        <v>18</v>
      </c>
      <c r="C43" s="2154" t="s">
        <v>685</v>
      </c>
      <c r="D43" s="2155"/>
      <c r="E43" s="2155"/>
      <c r="F43" s="2155"/>
      <c r="G43" s="2155"/>
      <c r="H43" s="2156"/>
      <c r="I43" s="1619">
        <f>SUM(I42:I42)</f>
        <v>0</v>
      </c>
      <c r="J43" s="1618">
        <f t="shared" si="30"/>
        <v>0</v>
      </c>
      <c r="K43" s="1618">
        <f>SUM(I43:J43)</f>
        <v>0</v>
      </c>
      <c r="L43" s="170"/>
    </row>
    <row r="44" spans="2:12" ht="39.75" customHeight="1" thickBot="1" x14ac:dyDescent="0.35">
      <c r="C44" s="2174" t="s">
        <v>212</v>
      </c>
      <c r="D44" s="2175"/>
      <c r="E44" s="2175"/>
      <c r="F44" s="2175"/>
      <c r="G44" s="2175"/>
      <c r="H44" s="2175"/>
      <c r="I44" s="389">
        <f>I5+I8+I10+I12+I20+I22+I16+I18+I14+I24+I26+I28+I30+I34+I37+I39+I41+I43</f>
        <v>0</v>
      </c>
      <c r="J44" s="390">
        <f>J5+J8+J10+J12+J20+J22+J16+J18+J14+J24+J26+J28+J30+J34+J37+J39+J41+J43</f>
        <v>0</v>
      </c>
      <c r="K44" s="390">
        <f>SUM(I44:J44)</f>
        <v>0</v>
      </c>
      <c r="L44" s="172"/>
    </row>
    <row r="45" spans="2:12" ht="29.25" customHeight="1" thickBot="1" x14ac:dyDescent="0.35">
      <c r="C45" s="2161" t="s">
        <v>60</v>
      </c>
      <c r="D45" s="2162"/>
      <c r="E45" s="2162"/>
      <c r="F45" s="2162"/>
      <c r="G45" s="2162"/>
      <c r="H45" s="2162"/>
      <c r="I45" s="2162"/>
      <c r="J45" s="2163"/>
      <c r="K45" s="154">
        <f>K5+K8+K10+K12+K14+K16+K18+K20+K22+K24+K26+K28+K30+K34+K37+K39+K41+K43</f>
        <v>0</v>
      </c>
      <c r="L45" s="155"/>
    </row>
    <row r="46" spans="2:12" x14ac:dyDescent="0.3">
      <c r="I46" s="117"/>
      <c r="J46" s="117"/>
      <c r="K46" s="117"/>
      <c r="L46" s="388"/>
    </row>
    <row r="49" spans="4:4" ht="19.2" x14ac:dyDescent="0.3">
      <c r="D49" s="1251" t="s">
        <v>73</v>
      </c>
    </row>
    <row r="50" spans="4:4" ht="19.2" x14ac:dyDescent="0.3">
      <c r="D50" s="1251" t="s">
        <v>74</v>
      </c>
    </row>
    <row r="51" spans="4:4" ht="19.2" x14ac:dyDescent="0.3">
      <c r="D51" s="1251" t="s">
        <v>75</v>
      </c>
    </row>
  </sheetData>
  <mergeCells count="45">
    <mergeCell ref="C4:H4"/>
    <mergeCell ref="C5:H5"/>
    <mergeCell ref="C21:H21"/>
    <mergeCell ref="C22:H22"/>
    <mergeCell ref="C29:H29"/>
    <mergeCell ref="C37:H37"/>
    <mergeCell ref="C26:H26"/>
    <mergeCell ref="C27:H27"/>
    <mergeCell ref="C28:H28"/>
    <mergeCell ref="C31:H31"/>
    <mergeCell ref="C34:H34"/>
    <mergeCell ref="C32:H32"/>
    <mergeCell ref="C33:H33"/>
    <mergeCell ref="C45:J45"/>
    <mergeCell ref="C1:K1"/>
    <mergeCell ref="C2:K2"/>
    <mergeCell ref="C3:H3"/>
    <mergeCell ref="C13:H13"/>
    <mergeCell ref="C20:H20"/>
    <mergeCell ref="C15:H15"/>
    <mergeCell ref="C14:H14"/>
    <mergeCell ref="C16:H16"/>
    <mergeCell ref="C19:H19"/>
    <mergeCell ref="C18:H18"/>
    <mergeCell ref="C44:H44"/>
    <mergeCell ref="C17:H17"/>
    <mergeCell ref="C23:H23"/>
    <mergeCell ref="C24:H24"/>
    <mergeCell ref="C25:H25"/>
    <mergeCell ref="C42:H42"/>
    <mergeCell ref="C43:H43"/>
    <mergeCell ref="C9:H9"/>
    <mergeCell ref="C10:H10"/>
    <mergeCell ref="C6:H6"/>
    <mergeCell ref="C7:H7"/>
    <mergeCell ref="C8:H8"/>
    <mergeCell ref="C38:H38"/>
    <mergeCell ref="C39:H39"/>
    <mergeCell ref="C40:H40"/>
    <mergeCell ref="C41:H41"/>
    <mergeCell ref="C11:H11"/>
    <mergeCell ref="C12:H12"/>
    <mergeCell ref="C35:H35"/>
    <mergeCell ref="C30:H30"/>
    <mergeCell ref="C36:H36"/>
  </mergeCells>
  <pageMargins left="0.70866141732283505" right="0.70866141732283505" top="0.99803149599999996" bottom="0.99803149599999996" header="0.31496062992126" footer="0.31496062992126"/>
  <pageSetup paperSize="9" scale="59" fitToHeight="0" orientation="portrait" r:id="rId1"/>
  <headerFooter>
    <oddHeader>&amp;CБАРАЊЕ ЗА ПОНУДИ - Тендер 10 - Дел 2а- АНЕКС БР. 1
Реф. Бр.: LRCP-9210-MK-RFB-A.2.1.10 -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10 Дел 2а&amp;R&amp;P/&amp;N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3FDA-5DAF-4BCE-BB19-13B83A09517F}">
  <sheetPr>
    <pageSetUpPr fitToPage="1"/>
  </sheetPr>
  <dimension ref="A1:AK82"/>
  <sheetViews>
    <sheetView view="pageBreakPreview" zoomScale="80" zoomScaleNormal="80" zoomScaleSheetLayoutView="80" zoomScalePageLayoutView="40" workbookViewId="0">
      <selection activeCell="B1" sqref="B1:H1"/>
    </sheetView>
  </sheetViews>
  <sheetFormatPr defaultRowHeight="16.8" x14ac:dyDescent="0.3"/>
  <cols>
    <col min="1" max="1" width="3.88671875" customWidth="1"/>
    <col min="2" max="2" width="7.6640625" style="21" customWidth="1"/>
    <col min="3" max="3" width="11.6640625" style="21" customWidth="1"/>
    <col min="4" max="4" width="64.109375" style="22" customWidth="1"/>
    <col min="5" max="5" width="13.6640625" style="21" customWidth="1"/>
    <col min="6" max="6" width="12.88671875" style="1017" customWidth="1"/>
    <col min="7" max="7" width="15.44140625" style="56" customWidth="1"/>
    <col min="8" max="8" width="21.5546875" style="23" customWidth="1"/>
    <col min="9"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35">
      <c r="B1" s="1883" t="s">
        <v>832</v>
      </c>
      <c r="C1" s="1884"/>
      <c r="D1" s="1884"/>
      <c r="E1" s="1884"/>
      <c r="F1" s="1884"/>
      <c r="G1" s="1884"/>
      <c r="H1" s="1885"/>
    </row>
    <row r="2" spans="1:37" ht="19.8" thickBot="1" x14ac:dyDescent="0.35">
      <c r="B2" s="1886" t="s">
        <v>0</v>
      </c>
      <c r="C2" s="1887"/>
      <c r="D2" s="1887"/>
      <c r="E2" s="1887"/>
      <c r="F2" s="1887"/>
      <c r="G2" s="1887"/>
      <c r="H2" s="1888"/>
    </row>
    <row r="3" spans="1:37" ht="19.2" customHeight="1" thickBot="1" x14ac:dyDescent="0.35">
      <c r="B3" s="1889" t="s">
        <v>693</v>
      </c>
      <c r="C3" s="1890"/>
      <c r="D3" s="1890"/>
      <c r="E3" s="1890"/>
      <c r="F3" s="1890"/>
      <c r="G3" s="1890"/>
      <c r="H3" s="1891"/>
    </row>
    <row r="4" spans="1:37" ht="24" customHeight="1" thickBot="1" x14ac:dyDescent="0.35">
      <c r="B4" s="598"/>
      <c r="C4" s="599"/>
      <c r="D4" s="1892" t="s">
        <v>1</v>
      </c>
      <c r="E4" s="1892"/>
      <c r="F4" s="1892"/>
      <c r="G4" s="1892"/>
      <c r="H4" s="1893"/>
    </row>
    <row r="5" spans="1:37" ht="35.25" customHeight="1" x14ac:dyDescent="0.3">
      <c r="B5" s="601"/>
      <c r="C5" s="602" t="s">
        <v>2</v>
      </c>
      <c r="D5" s="1867" t="s">
        <v>3</v>
      </c>
      <c r="E5" s="1868"/>
      <c r="F5" s="1868"/>
      <c r="G5" s="1868"/>
      <c r="H5" s="1869"/>
    </row>
    <row r="6" spans="1:37" ht="133.5" customHeight="1" x14ac:dyDescent="0.3">
      <c r="B6" s="603"/>
      <c r="C6" s="604" t="s">
        <v>4</v>
      </c>
      <c r="D6" s="1820" t="s">
        <v>5</v>
      </c>
      <c r="E6" s="1820"/>
      <c r="F6" s="1820"/>
      <c r="G6" s="1820"/>
      <c r="H6" s="1821"/>
    </row>
    <row r="7" spans="1:37" ht="83.25" customHeight="1" x14ac:dyDescent="0.3">
      <c r="B7" s="605"/>
      <c r="C7" s="604" t="s">
        <v>6</v>
      </c>
      <c r="D7" s="1820" t="s">
        <v>7</v>
      </c>
      <c r="E7" s="1820"/>
      <c r="F7" s="1820"/>
      <c r="G7" s="1820"/>
      <c r="H7" s="1821"/>
    </row>
    <row r="8" spans="1:37" ht="78.75" customHeight="1" x14ac:dyDescent="0.3">
      <c r="B8" s="605"/>
      <c r="C8" s="604" t="s">
        <v>8</v>
      </c>
      <c r="D8" s="1820" t="s">
        <v>70</v>
      </c>
      <c r="E8" s="1820"/>
      <c r="F8" s="1820"/>
      <c r="G8" s="1820"/>
      <c r="H8" s="1821"/>
    </row>
    <row r="9" spans="1:37" ht="138" customHeight="1" x14ac:dyDescent="0.3">
      <c r="B9" s="605"/>
      <c r="C9" s="604" t="s">
        <v>9</v>
      </c>
      <c r="D9" s="1820" t="s">
        <v>56</v>
      </c>
      <c r="E9" s="1820"/>
      <c r="F9" s="1820"/>
      <c r="G9" s="1820"/>
      <c r="H9" s="1821"/>
    </row>
    <row r="10" spans="1:37" ht="78" customHeight="1" x14ac:dyDescent="0.3">
      <c r="B10" s="605"/>
      <c r="C10" s="604" t="s">
        <v>10</v>
      </c>
      <c r="D10" s="1820" t="s">
        <v>57</v>
      </c>
      <c r="E10" s="1820"/>
      <c r="F10" s="1820"/>
      <c r="G10" s="1820"/>
      <c r="H10" s="1821"/>
    </row>
    <row r="11" spans="1:37" ht="42.75" customHeight="1" x14ac:dyDescent="0.3">
      <c r="B11" s="605"/>
      <c r="C11" s="604" t="s">
        <v>11</v>
      </c>
      <c r="D11" s="1820" t="s">
        <v>12</v>
      </c>
      <c r="E11" s="1820"/>
      <c r="F11" s="1820"/>
      <c r="G11" s="1820"/>
      <c r="H11" s="1821"/>
    </row>
    <row r="12" spans="1:37" ht="138" customHeight="1" x14ac:dyDescent="0.3">
      <c r="B12" s="605"/>
      <c r="C12" s="604" t="s">
        <v>13</v>
      </c>
      <c r="D12" s="1820" t="s">
        <v>78</v>
      </c>
      <c r="E12" s="1820"/>
      <c r="F12" s="1820"/>
      <c r="G12" s="1820"/>
      <c r="H12" s="1821"/>
    </row>
    <row r="13" spans="1:37" ht="79.5" customHeight="1" x14ac:dyDescent="0.3">
      <c r="B13" s="605"/>
      <c r="C13" s="606" t="s">
        <v>14</v>
      </c>
      <c r="D13" s="1820" t="s">
        <v>15</v>
      </c>
      <c r="E13" s="1820"/>
      <c r="F13" s="1820"/>
      <c r="G13" s="1820"/>
      <c r="H13" s="1821"/>
    </row>
    <row r="14" spans="1:37" ht="137.25" customHeight="1" x14ac:dyDescent="0.3">
      <c r="B14" s="605"/>
      <c r="C14" s="604" t="s">
        <v>16</v>
      </c>
      <c r="D14" s="1820" t="s">
        <v>687</v>
      </c>
      <c r="E14" s="1820"/>
      <c r="F14" s="1820"/>
      <c r="G14" s="1820"/>
      <c r="H14" s="1821"/>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56" customHeight="1" x14ac:dyDescent="0.3">
      <c r="B16" s="605"/>
      <c r="C16" s="604" t="s">
        <v>19</v>
      </c>
      <c r="D16" s="1820" t="s">
        <v>20</v>
      </c>
      <c r="E16" s="1820"/>
      <c r="F16" s="1820"/>
      <c r="G16" s="1820"/>
      <c r="H16" s="1821"/>
    </row>
    <row r="17" spans="2:37" ht="99" customHeight="1" x14ac:dyDescent="0.3">
      <c r="B17" s="605"/>
      <c r="C17" s="604" t="s">
        <v>21</v>
      </c>
      <c r="D17" s="1820" t="s">
        <v>22</v>
      </c>
      <c r="E17" s="1820"/>
      <c r="F17" s="1820"/>
      <c r="G17" s="1820"/>
      <c r="H17" s="1821"/>
    </row>
    <row r="18" spans="2:37" ht="75.75" customHeight="1" x14ac:dyDescent="0.3">
      <c r="B18" s="605"/>
      <c r="C18" s="604" t="s">
        <v>23</v>
      </c>
      <c r="D18" s="1820" t="s">
        <v>81</v>
      </c>
      <c r="E18" s="1820"/>
      <c r="F18" s="1820"/>
      <c r="G18" s="1820"/>
      <c r="H18" s="1821"/>
    </row>
    <row r="19" spans="2:37" ht="57" customHeight="1" thickBot="1" x14ac:dyDescent="0.35">
      <c r="B19" s="607"/>
      <c r="C19" s="608" t="s">
        <v>24</v>
      </c>
      <c r="D19" s="1846" t="s">
        <v>71</v>
      </c>
      <c r="E19" s="1846"/>
      <c r="F19" s="1846"/>
      <c r="G19" s="1846"/>
      <c r="H19" s="1847"/>
    </row>
    <row r="20" spans="2:37" ht="15.6" thickBot="1" x14ac:dyDescent="0.35">
      <c r="B20" s="942"/>
      <c r="C20" s="942"/>
      <c r="D20" s="942"/>
      <c r="E20" s="942"/>
      <c r="F20" s="943"/>
      <c r="G20" s="943"/>
      <c r="H20" s="1234"/>
    </row>
    <row r="21" spans="2:37" s="946" customFormat="1" ht="57.6" x14ac:dyDescent="0.4">
      <c r="B21" s="601" t="s">
        <v>25</v>
      </c>
      <c r="C21" s="612" t="s">
        <v>50</v>
      </c>
      <c r="D21" s="612" t="s">
        <v>26</v>
      </c>
      <c r="E21" s="612" t="s">
        <v>27</v>
      </c>
      <c r="F21" s="944" t="s">
        <v>28</v>
      </c>
      <c r="G21" s="944" t="s">
        <v>29</v>
      </c>
      <c r="H21" s="615" t="s">
        <v>30</v>
      </c>
      <c r="I21" s="945"/>
      <c r="J21" s="945"/>
      <c r="K21" s="945"/>
      <c r="L21" s="945"/>
      <c r="M21" s="945"/>
      <c r="N21" s="945"/>
      <c r="O21" s="945"/>
      <c r="P21" s="945"/>
      <c r="Q21" s="945"/>
      <c r="R21" s="945"/>
      <c r="S21" s="945"/>
      <c r="T21" s="945"/>
      <c r="U21" s="945"/>
      <c r="V21" s="945"/>
      <c r="W21" s="945"/>
      <c r="X21" s="945"/>
      <c r="Y21" s="945"/>
      <c r="Z21" s="945"/>
      <c r="AA21" s="945"/>
      <c r="AB21" s="945"/>
      <c r="AC21" s="945"/>
      <c r="AD21" s="945"/>
      <c r="AE21" s="945"/>
      <c r="AF21" s="945"/>
      <c r="AG21" s="945"/>
      <c r="AH21" s="945"/>
      <c r="AI21" s="945"/>
      <c r="AJ21" s="945"/>
      <c r="AK21" s="945"/>
    </row>
    <row r="22" spans="2:37" s="946" customFormat="1" ht="19.8" thickBot="1" x14ac:dyDescent="0.45">
      <c r="B22" s="616">
        <v>1</v>
      </c>
      <c r="C22" s="617">
        <v>2</v>
      </c>
      <c r="D22" s="617">
        <v>3</v>
      </c>
      <c r="E22" s="617">
        <v>4</v>
      </c>
      <c r="F22" s="947">
        <v>5</v>
      </c>
      <c r="G22" s="947">
        <v>6</v>
      </c>
      <c r="H22" s="1235">
        <v>7</v>
      </c>
      <c r="I22" s="945"/>
      <c r="J22" s="945"/>
      <c r="K22" s="945"/>
      <c r="L22" s="945"/>
      <c r="M22" s="945"/>
      <c r="N22" s="945"/>
      <c r="O22" s="945"/>
      <c r="P22" s="945"/>
      <c r="Q22" s="945"/>
      <c r="R22" s="945"/>
      <c r="S22" s="945"/>
      <c r="T22" s="945"/>
      <c r="U22" s="945"/>
      <c r="V22" s="945"/>
      <c r="W22" s="945"/>
      <c r="X22" s="945"/>
      <c r="Y22" s="945"/>
      <c r="Z22" s="945"/>
      <c r="AA22" s="945"/>
      <c r="AB22" s="945"/>
      <c r="AC22" s="945"/>
      <c r="AD22" s="945"/>
      <c r="AE22" s="945"/>
      <c r="AF22" s="945"/>
      <c r="AG22" s="945"/>
      <c r="AH22" s="945"/>
      <c r="AI22" s="945"/>
      <c r="AJ22" s="945"/>
      <c r="AK22" s="945"/>
    </row>
    <row r="23" spans="2:37" s="946" customFormat="1" ht="19.2" x14ac:dyDescent="0.4">
      <c r="B23" s="601"/>
      <c r="C23" s="612"/>
      <c r="D23" s="948" t="s">
        <v>31</v>
      </c>
      <c r="E23" s="648"/>
      <c r="F23" s="949"/>
      <c r="G23" s="950"/>
      <c r="H23" s="1236"/>
      <c r="I23" s="945"/>
      <c r="J23" s="945"/>
      <c r="K23" s="945"/>
      <c r="L23" s="945"/>
      <c r="M23" s="945"/>
      <c r="N23" s="945"/>
      <c r="O23" s="945"/>
      <c r="P23" s="945"/>
      <c r="Q23" s="945"/>
      <c r="R23" s="945"/>
      <c r="S23" s="945"/>
      <c r="T23" s="945"/>
      <c r="U23" s="945"/>
      <c r="V23" s="945"/>
      <c r="W23" s="945"/>
      <c r="X23" s="945"/>
      <c r="Y23" s="945"/>
      <c r="Z23" s="945"/>
      <c r="AA23" s="945"/>
      <c r="AB23" s="945"/>
      <c r="AC23" s="945"/>
      <c r="AD23" s="945"/>
      <c r="AE23" s="945"/>
      <c r="AF23" s="945"/>
      <c r="AG23" s="945"/>
      <c r="AH23" s="945"/>
      <c r="AI23" s="945"/>
      <c r="AJ23" s="945"/>
      <c r="AK23" s="945"/>
    </row>
    <row r="24" spans="2:37" s="946" customFormat="1" ht="19.2" x14ac:dyDescent="0.45">
      <c r="B24" s="676">
        <v>1</v>
      </c>
      <c r="C24" s="675" t="s">
        <v>61</v>
      </c>
      <c r="D24" s="951" t="s">
        <v>32</v>
      </c>
      <c r="E24" s="626" t="s">
        <v>33</v>
      </c>
      <c r="F24" s="627">
        <v>1</v>
      </c>
      <c r="G24" s="952"/>
      <c r="H24" s="629">
        <f t="shared" ref="H24:H29" si="0">F24*G24</f>
        <v>0</v>
      </c>
      <c r="I24" s="945"/>
      <c r="J24" s="945"/>
      <c r="K24" s="945"/>
      <c r="L24" s="945"/>
      <c r="M24" s="945"/>
      <c r="N24" s="945"/>
      <c r="O24" s="945"/>
      <c r="P24" s="945"/>
      <c r="Q24" s="945"/>
      <c r="R24" s="945"/>
      <c r="S24" s="945"/>
      <c r="T24" s="945"/>
      <c r="U24" s="945"/>
      <c r="V24" s="945"/>
      <c r="W24" s="945"/>
      <c r="X24" s="945"/>
      <c r="Y24" s="945"/>
      <c r="Z24" s="945"/>
      <c r="AA24" s="945"/>
      <c r="AB24" s="945"/>
      <c r="AC24" s="945"/>
      <c r="AD24" s="945"/>
      <c r="AE24" s="945"/>
      <c r="AF24" s="945"/>
      <c r="AG24" s="945"/>
      <c r="AH24" s="945"/>
      <c r="AI24" s="945"/>
      <c r="AJ24" s="945"/>
      <c r="AK24" s="945"/>
    </row>
    <row r="25" spans="2:37" s="946" customFormat="1" ht="42.75" customHeight="1" x14ac:dyDescent="0.45">
      <c r="B25" s="630">
        <v>2</v>
      </c>
      <c r="C25" s="953" t="s">
        <v>51</v>
      </c>
      <c r="D25" s="954" t="s">
        <v>34</v>
      </c>
      <c r="E25" s="632" t="s">
        <v>33</v>
      </c>
      <c r="F25" s="633">
        <v>1</v>
      </c>
      <c r="G25" s="955"/>
      <c r="H25" s="635">
        <f t="shared" si="0"/>
        <v>0</v>
      </c>
      <c r="I25" s="945"/>
      <c r="J25" s="945"/>
      <c r="K25" s="945"/>
      <c r="L25" s="945"/>
      <c r="M25" s="945"/>
      <c r="N25" s="945"/>
      <c r="O25" s="945"/>
      <c r="P25" s="945"/>
      <c r="Q25" s="945"/>
      <c r="R25" s="945"/>
      <c r="S25" s="945"/>
      <c r="T25" s="945"/>
      <c r="U25" s="945"/>
      <c r="V25" s="945"/>
      <c r="W25" s="945"/>
      <c r="X25" s="945"/>
      <c r="Y25" s="945"/>
      <c r="Z25" s="945"/>
      <c r="AA25" s="945"/>
      <c r="AB25" s="945"/>
      <c r="AC25" s="945"/>
      <c r="AD25" s="945"/>
      <c r="AE25" s="945"/>
      <c r="AF25" s="945"/>
      <c r="AG25" s="945"/>
      <c r="AH25" s="945"/>
      <c r="AI25" s="945"/>
      <c r="AJ25" s="945"/>
      <c r="AK25" s="945"/>
    </row>
    <row r="26" spans="2:37" s="946" customFormat="1" ht="26.25" customHeight="1" x14ac:dyDescent="0.45">
      <c r="B26" s="630">
        <v>3</v>
      </c>
      <c r="C26" s="582" t="s">
        <v>62</v>
      </c>
      <c r="D26" s="956" t="s">
        <v>35</v>
      </c>
      <c r="E26" s="632" t="s">
        <v>33</v>
      </c>
      <c r="F26" s="633">
        <v>1</v>
      </c>
      <c r="G26" s="955"/>
      <c r="H26" s="635">
        <f t="shared" si="0"/>
        <v>0</v>
      </c>
      <c r="I26" s="945"/>
      <c r="J26" s="945"/>
      <c r="K26" s="945"/>
      <c r="L26" s="945"/>
      <c r="M26" s="945"/>
      <c r="N26" s="945"/>
      <c r="O26" s="945"/>
      <c r="P26" s="945"/>
      <c r="Q26" s="945"/>
      <c r="R26" s="945"/>
      <c r="S26" s="945"/>
      <c r="T26" s="945"/>
      <c r="U26" s="945"/>
      <c r="V26" s="945"/>
      <c r="W26" s="945"/>
      <c r="X26" s="945"/>
      <c r="Y26" s="945"/>
      <c r="Z26" s="945"/>
      <c r="AA26" s="945"/>
      <c r="AB26" s="945"/>
      <c r="AC26" s="945"/>
      <c r="AD26" s="945"/>
      <c r="AE26" s="945"/>
      <c r="AF26" s="945"/>
      <c r="AG26" s="945"/>
      <c r="AH26" s="945"/>
      <c r="AI26" s="945"/>
      <c r="AJ26" s="945"/>
      <c r="AK26" s="945"/>
    </row>
    <row r="27" spans="2:37" s="946" customFormat="1" ht="37.5" customHeight="1" x14ac:dyDescent="0.45">
      <c r="B27" s="630">
        <v>4</v>
      </c>
      <c r="C27" s="582" t="s">
        <v>63</v>
      </c>
      <c r="D27" s="956" t="s">
        <v>53</v>
      </c>
      <c r="E27" s="632" t="s">
        <v>33</v>
      </c>
      <c r="F27" s="633">
        <v>1</v>
      </c>
      <c r="G27" s="955"/>
      <c r="H27" s="635">
        <f t="shared" si="0"/>
        <v>0</v>
      </c>
      <c r="I27" s="945"/>
      <c r="J27" s="945"/>
      <c r="K27" s="945"/>
      <c r="L27" s="945"/>
      <c r="M27" s="945"/>
      <c r="N27" s="945"/>
      <c r="O27" s="945"/>
      <c r="P27" s="945"/>
      <c r="Q27" s="945"/>
      <c r="R27" s="945"/>
      <c r="S27" s="945"/>
      <c r="T27" s="945"/>
      <c r="U27" s="945"/>
      <c r="V27" s="945"/>
      <c r="W27" s="945"/>
      <c r="X27" s="945"/>
      <c r="Y27" s="945"/>
      <c r="Z27" s="945"/>
      <c r="AA27" s="945"/>
      <c r="AB27" s="945"/>
      <c r="AC27" s="945"/>
      <c r="AD27" s="945"/>
      <c r="AE27" s="945"/>
      <c r="AF27" s="945"/>
      <c r="AG27" s="945"/>
      <c r="AH27" s="945"/>
      <c r="AI27" s="945"/>
      <c r="AJ27" s="945"/>
      <c r="AK27" s="945"/>
    </row>
    <row r="28" spans="2:37" s="946" customFormat="1" ht="81" customHeight="1" x14ac:dyDescent="0.45">
      <c r="B28" s="630">
        <v>5</v>
      </c>
      <c r="C28" s="582" t="s">
        <v>64</v>
      </c>
      <c r="D28" s="956" t="s">
        <v>55</v>
      </c>
      <c r="E28" s="632" t="s">
        <v>33</v>
      </c>
      <c r="F28" s="633">
        <v>1</v>
      </c>
      <c r="G28" s="955"/>
      <c r="H28" s="635">
        <f t="shared" si="0"/>
        <v>0</v>
      </c>
      <c r="I28" s="945"/>
      <c r="J28" s="945"/>
      <c r="K28" s="945"/>
      <c r="L28" s="945"/>
      <c r="M28" s="945"/>
      <c r="N28" s="945"/>
      <c r="O28" s="945"/>
      <c r="P28" s="945"/>
      <c r="Q28" s="945"/>
      <c r="R28" s="945"/>
      <c r="S28" s="945"/>
      <c r="T28" s="945"/>
      <c r="U28" s="945"/>
      <c r="V28" s="945"/>
      <c r="W28" s="945"/>
      <c r="X28" s="945"/>
      <c r="Y28" s="945"/>
      <c r="Z28" s="945"/>
      <c r="AA28" s="945"/>
      <c r="AB28" s="945"/>
      <c r="AC28" s="945"/>
      <c r="AD28" s="945"/>
      <c r="AE28" s="945"/>
      <c r="AF28" s="945"/>
      <c r="AG28" s="945"/>
      <c r="AH28" s="945"/>
      <c r="AI28" s="945"/>
      <c r="AJ28" s="945"/>
      <c r="AK28" s="945"/>
    </row>
    <row r="29" spans="2:37" s="946" customFormat="1" ht="42" customHeight="1" thickBot="1" x14ac:dyDescent="0.5">
      <c r="B29" s="636">
        <v>6</v>
      </c>
      <c r="C29" s="957">
        <v>14</v>
      </c>
      <c r="D29" s="958" t="s">
        <v>72</v>
      </c>
      <c r="E29" s="638" t="s">
        <v>33</v>
      </c>
      <c r="F29" s="639">
        <v>1</v>
      </c>
      <c r="G29" s="959"/>
      <c r="H29" s="641">
        <f t="shared" si="0"/>
        <v>0</v>
      </c>
      <c r="I29" s="945"/>
      <c r="J29" s="945"/>
      <c r="K29" s="945"/>
      <c r="L29" s="945"/>
      <c r="M29" s="945"/>
      <c r="N29" s="945"/>
      <c r="O29" s="945"/>
      <c r="P29" s="945"/>
      <c r="Q29" s="945"/>
      <c r="R29" s="945"/>
      <c r="S29" s="945"/>
      <c r="T29" s="945"/>
      <c r="U29" s="945"/>
      <c r="V29" s="945"/>
      <c r="W29" s="945"/>
      <c r="X29" s="945"/>
      <c r="Y29" s="945"/>
      <c r="Z29" s="945"/>
      <c r="AA29" s="945"/>
      <c r="AB29" s="945"/>
      <c r="AC29" s="945"/>
      <c r="AD29" s="945"/>
      <c r="AE29" s="945"/>
      <c r="AF29" s="945"/>
      <c r="AG29" s="945"/>
      <c r="AH29" s="945"/>
      <c r="AI29" s="945"/>
      <c r="AJ29" s="945"/>
      <c r="AK29" s="945"/>
    </row>
    <row r="30" spans="2:37" s="946" customFormat="1" ht="21" customHeight="1" thickBot="1" x14ac:dyDescent="0.45">
      <c r="B30" s="642"/>
      <c r="C30" s="643"/>
      <c r="D30" s="643"/>
      <c r="E30" s="1876" t="s">
        <v>52</v>
      </c>
      <c r="F30" s="1876"/>
      <c r="G30" s="1877"/>
      <c r="H30" s="644">
        <f>SUM(H24:H29)</f>
        <v>0</v>
      </c>
      <c r="I30" s="945"/>
      <c r="J30" s="945"/>
      <c r="K30" s="945"/>
      <c r="L30" s="945"/>
      <c r="M30" s="945"/>
      <c r="N30" s="945"/>
      <c r="O30" s="945"/>
      <c r="P30" s="945"/>
      <c r="Q30" s="945"/>
      <c r="R30" s="945"/>
      <c r="S30" s="945"/>
      <c r="T30" s="945"/>
      <c r="U30" s="945"/>
      <c r="V30" s="945"/>
      <c r="W30" s="945"/>
      <c r="X30" s="945"/>
      <c r="Y30" s="945"/>
      <c r="Z30" s="945"/>
      <c r="AA30" s="945"/>
      <c r="AB30" s="945"/>
      <c r="AC30" s="945"/>
      <c r="AD30" s="945"/>
      <c r="AE30" s="945"/>
      <c r="AF30" s="945"/>
      <c r="AG30" s="945"/>
      <c r="AH30" s="945"/>
      <c r="AI30" s="945"/>
      <c r="AJ30" s="945"/>
      <c r="AK30" s="945"/>
    </row>
    <row r="31" spans="2:37" s="964" customFormat="1" ht="21.75" customHeight="1" x14ac:dyDescent="0.4">
      <c r="B31" s="960"/>
      <c r="C31" s="961"/>
      <c r="D31" s="653" t="s">
        <v>36</v>
      </c>
      <c r="E31" s="962"/>
      <c r="F31" s="963"/>
      <c r="G31" s="963"/>
      <c r="H31" s="1237"/>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row>
    <row r="32" spans="2:37" s="964" customFormat="1" ht="22.5" customHeight="1" x14ac:dyDescent="0.45">
      <c r="B32" s="676">
        <v>7</v>
      </c>
      <c r="C32" s="675" t="s">
        <v>65</v>
      </c>
      <c r="D32" s="718" t="s">
        <v>86</v>
      </c>
      <c r="E32" s="626" t="s">
        <v>37</v>
      </c>
      <c r="F32" s="965">
        <v>0.6</v>
      </c>
      <c r="G32" s="952"/>
      <c r="H32" s="629">
        <f>F32*G32</f>
        <v>0</v>
      </c>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row>
    <row r="33" spans="2:37" s="964" customFormat="1" ht="20.100000000000001" customHeight="1" x14ac:dyDescent="0.45">
      <c r="B33" s="630">
        <v>8</v>
      </c>
      <c r="C33" s="582" t="s">
        <v>102</v>
      </c>
      <c r="D33" s="653" t="s">
        <v>103</v>
      </c>
      <c r="E33" s="632" t="s">
        <v>37</v>
      </c>
      <c r="F33" s="966">
        <v>1.5</v>
      </c>
      <c r="G33" s="955"/>
      <c r="H33" s="635">
        <f>F33*G33</f>
        <v>0</v>
      </c>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row>
    <row r="34" spans="2:37" s="494" customFormat="1" ht="63" customHeight="1" x14ac:dyDescent="0.45">
      <c r="B34" s="630">
        <v>9</v>
      </c>
      <c r="C34" s="582" t="s">
        <v>87</v>
      </c>
      <c r="D34" s="653" t="s">
        <v>106</v>
      </c>
      <c r="E34" s="632" t="s">
        <v>39</v>
      </c>
      <c r="F34" s="966">
        <v>45</v>
      </c>
      <c r="G34" s="955"/>
      <c r="H34" s="635">
        <f t="shared" ref="H34:H36" si="1">F34*G34</f>
        <v>0</v>
      </c>
    </row>
    <row r="35" spans="2:37" s="964" customFormat="1" ht="38.4" x14ac:dyDescent="0.45">
      <c r="B35" s="967">
        <v>10</v>
      </c>
      <c r="C35" s="968" t="s">
        <v>88</v>
      </c>
      <c r="D35" s="969" t="s">
        <v>463</v>
      </c>
      <c r="E35" s="632" t="s">
        <v>38</v>
      </c>
      <c r="F35" s="966">
        <v>45</v>
      </c>
      <c r="G35" s="955"/>
      <c r="H35" s="635">
        <f t="shared" si="1"/>
        <v>0</v>
      </c>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row>
    <row r="36" spans="2:37" s="964" customFormat="1" ht="22.5" customHeight="1" thickBot="1" x14ac:dyDescent="0.5">
      <c r="B36" s="630">
        <v>11</v>
      </c>
      <c r="C36" s="582" t="s">
        <v>161</v>
      </c>
      <c r="D36" s="653" t="s">
        <v>162</v>
      </c>
      <c r="E36" s="632" t="s">
        <v>41</v>
      </c>
      <c r="F36" s="966">
        <v>7</v>
      </c>
      <c r="G36" s="955"/>
      <c r="H36" s="635">
        <f t="shared" si="1"/>
        <v>0</v>
      </c>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row>
    <row r="37" spans="2:37" s="964" customFormat="1" ht="19.95" customHeight="1" thickBot="1" x14ac:dyDescent="0.5">
      <c r="B37" s="1878" t="s">
        <v>42</v>
      </c>
      <c r="C37" s="1879"/>
      <c r="D37" s="1879"/>
      <c r="E37" s="1879"/>
      <c r="F37" s="1879"/>
      <c r="G37" s="1880"/>
      <c r="H37" s="656">
        <f>SUM(H32:H36)</f>
        <v>0</v>
      </c>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row>
    <row r="38" spans="2:37" s="964" customFormat="1" ht="16.2" customHeight="1" x14ac:dyDescent="0.45">
      <c r="B38" s="975"/>
      <c r="C38" s="976"/>
      <c r="D38" s="653" t="s">
        <v>89</v>
      </c>
      <c r="E38" s="977"/>
      <c r="F38" s="978"/>
      <c r="G38" s="979"/>
      <c r="H38" s="1238"/>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4"/>
      <c r="AJ38" s="494"/>
      <c r="AK38" s="494"/>
    </row>
    <row r="39" spans="2:37" s="984" customFormat="1" ht="76.8" x14ac:dyDescent="0.45">
      <c r="B39" s="676">
        <v>12</v>
      </c>
      <c r="C39" s="675" t="s">
        <v>66</v>
      </c>
      <c r="D39" s="981" t="s">
        <v>104</v>
      </c>
      <c r="E39" s="982" t="s">
        <v>40</v>
      </c>
      <c r="F39" s="952">
        <v>1796.27</v>
      </c>
      <c r="G39" s="952"/>
      <c r="H39" s="629">
        <f>F39*G39</f>
        <v>0</v>
      </c>
      <c r="I39" s="983"/>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3"/>
      <c r="AJ39" s="983"/>
      <c r="AK39" s="983"/>
    </row>
    <row r="40" spans="2:37" s="984" customFormat="1" ht="21.75" customHeight="1" x14ac:dyDescent="0.45">
      <c r="B40" s="630">
        <v>13</v>
      </c>
      <c r="C40" s="582" t="s">
        <v>163</v>
      </c>
      <c r="D40" s="969" t="s">
        <v>164</v>
      </c>
      <c r="E40" s="583" t="s">
        <v>39</v>
      </c>
      <c r="F40" s="955">
        <v>4798.57</v>
      </c>
      <c r="G40" s="955"/>
      <c r="H40" s="635">
        <f>F40*G40</f>
        <v>0</v>
      </c>
      <c r="I40" s="983"/>
      <c r="J40" s="983"/>
      <c r="K40" s="983"/>
      <c r="L40" s="983"/>
      <c r="M40" s="983"/>
      <c r="N40" s="983"/>
      <c r="O40" s="983"/>
      <c r="P40" s="983"/>
      <c r="Q40" s="983"/>
      <c r="R40" s="983"/>
      <c r="S40" s="983"/>
      <c r="T40" s="983"/>
      <c r="U40" s="983"/>
      <c r="V40" s="983"/>
      <c r="W40" s="983"/>
      <c r="X40" s="983"/>
      <c r="Y40" s="983"/>
      <c r="Z40" s="983"/>
      <c r="AA40" s="983"/>
      <c r="AB40" s="983"/>
      <c r="AC40" s="983"/>
      <c r="AD40" s="983"/>
      <c r="AE40" s="983"/>
      <c r="AF40" s="983"/>
      <c r="AG40" s="983"/>
      <c r="AH40" s="983"/>
      <c r="AI40" s="983"/>
      <c r="AJ40" s="983"/>
      <c r="AK40" s="983"/>
    </row>
    <row r="41" spans="2:37" s="964" customFormat="1" ht="38.4" x14ac:dyDescent="0.45">
      <c r="B41" s="630">
        <v>14</v>
      </c>
      <c r="C41" s="582" t="s">
        <v>120</v>
      </c>
      <c r="D41" s="969" t="s">
        <v>464</v>
      </c>
      <c r="E41" s="583" t="s">
        <v>40</v>
      </c>
      <c r="F41" s="955">
        <v>363.33</v>
      </c>
      <c r="G41" s="955"/>
      <c r="H41" s="635">
        <f>F41*G41</f>
        <v>0</v>
      </c>
      <c r="I41" s="494"/>
      <c r="J41" s="494"/>
      <c r="K41" s="494"/>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494"/>
      <c r="AI41" s="494"/>
      <c r="AJ41" s="494"/>
      <c r="AK41" s="494"/>
    </row>
    <row r="42" spans="2:37" s="964" customFormat="1" ht="19.5" customHeight="1" x14ac:dyDescent="0.45">
      <c r="B42" s="630">
        <v>15</v>
      </c>
      <c r="C42" s="582" t="s">
        <v>67</v>
      </c>
      <c r="D42" s="969" t="s">
        <v>449</v>
      </c>
      <c r="E42" s="583" t="s">
        <v>39</v>
      </c>
      <c r="F42" s="955">
        <v>4798.57</v>
      </c>
      <c r="G42" s="955"/>
      <c r="H42" s="635">
        <f t="shared" ref="H42:H43" si="2">F42*G42</f>
        <v>0</v>
      </c>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row>
    <row r="43" spans="2:37" s="946" customFormat="1" ht="33" customHeight="1" thickBot="1" x14ac:dyDescent="0.5">
      <c r="B43" s="970">
        <v>16</v>
      </c>
      <c r="C43" s="971" t="s">
        <v>166</v>
      </c>
      <c r="D43" s="985" t="s">
        <v>167</v>
      </c>
      <c r="E43" s="986" t="s">
        <v>39</v>
      </c>
      <c r="F43" s="974">
        <v>477.01</v>
      </c>
      <c r="G43" s="974"/>
      <c r="H43" s="655">
        <f t="shared" si="2"/>
        <v>0</v>
      </c>
      <c r="I43" s="945"/>
      <c r="J43" s="945"/>
      <c r="K43" s="945"/>
      <c r="L43" s="945"/>
      <c r="M43" s="945"/>
      <c r="N43" s="945"/>
      <c r="O43" s="945"/>
      <c r="P43" s="945"/>
      <c r="Q43" s="945"/>
      <c r="R43" s="945"/>
      <c r="S43" s="945"/>
      <c r="T43" s="945"/>
      <c r="U43" s="945"/>
      <c r="V43" s="945"/>
      <c r="W43" s="945"/>
      <c r="X43" s="945"/>
      <c r="Y43" s="945"/>
      <c r="Z43" s="945"/>
      <c r="AA43" s="945"/>
      <c r="AB43" s="945"/>
      <c r="AC43" s="945"/>
      <c r="AD43" s="945"/>
      <c r="AE43" s="945"/>
      <c r="AF43" s="945"/>
      <c r="AG43" s="945"/>
      <c r="AH43" s="945"/>
      <c r="AI43" s="945"/>
      <c r="AJ43" s="945"/>
      <c r="AK43" s="945"/>
    </row>
    <row r="44" spans="2:37" s="964" customFormat="1" ht="18.75" customHeight="1" thickBot="1" x14ac:dyDescent="0.5">
      <c r="B44" s="1878" t="s">
        <v>43</v>
      </c>
      <c r="C44" s="1879"/>
      <c r="D44" s="1879"/>
      <c r="E44" s="1879"/>
      <c r="F44" s="1879"/>
      <c r="G44" s="1880"/>
      <c r="H44" s="656">
        <f>SUM(H39:H43)</f>
        <v>0</v>
      </c>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row>
    <row r="45" spans="2:37" s="964" customFormat="1" ht="16.95" customHeight="1" x14ac:dyDescent="0.45">
      <c r="B45" s="987"/>
      <c r="C45" s="988"/>
      <c r="D45" s="989" t="s">
        <v>44</v>
      </c>
      <c r="E45" s="632"/>
      <c r="F45" s="990"/>
      <c r="G45" s="990"/>
      <c r="H45" s="1239"/>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row>
    <row r="46" spans="2:37" s="964" customFormat="1" ht="57.6" x14ac:dyDescent="0.45">
      <c r="B46" s="676">
        <v>17</v>
      </c>
      <c r="C46" s="675" t="s">
        <v>68</v>
      </c>
      <c r="D46" s="718" t="s">
        <v>170</v>
      </c>
      <c r="E46" s="626" t="s">
        <v>40</v>
      </c>
      <c r="F46" s="952">
        <v>1679.5</v>
      </c>
      <c r="G46" s="952"/>
      <c r="H46" s="629">
        <f t="shared" ref="H46:H51" si="3">(F46*G46)</f>
        <v>0</v>
      </c>
      <c r="I46" s="991"/>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J46" s="494"/>
      <c r="AK46" s="494"/>
    </row>
    <row r="47" spans="2:37" s="964" customFormat="1" ht="38.4" x14ac:dyDescent="0.45">
      <c r="B47" s="630">
        <v>18</v>
      </c>
      <c r="C47" s="582" t="s">
        <v>147</v>
      </c>
      <c r="D47" s="653" t="s">
        <v>187</v>
      </c>
      <c r="E47" s="632" t="s">
        <v>39</v>
      </c>
      <c r="F47" s="955">
        <v>3405.43</v>
      </c>
      <c r="G47" s="1037"/>
      <c r="H47" s="635">
        <f t="shared" si="3"/>
        <v>0</v>
      </c>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494"/>
    </row>
    <row r="48" spans="2:37" s="946" customFormat="1" ht="38.4" x14ac:dyDescent="0.45">
      <c r="B48" s="630">
        <v>19</v>
      </c>
      <c r="C48" s="992" t="s">
        <v>69</v>
      </c>
      <c r="D48" s="777" t="s">
        <v>76</v>
      </c>
      <c r="E48" s="993" t="s">
        <v>38</v>
      </c>
      <c r="F48" s="955">
        <v>42</v>
      </c>
      <c r="G48" s="955"/>
      <c r="H48" s="635">
        <f t="shared" si="3"/>
        <v>0</v>
      </c>
    </row>
    <row r="49" spans="2:37" s="964" customFormat="1" ht="38.4" x14ac:dyDescent="0.45">
      <c r="B49" s="630">
        <v>20</v>
      </c>
      <c r="C49" s="582" t="s">
        <v>82</v>
      </c>
      <c r="D49" s="653" t="s">
        <v>688</v>
      </c>
      <c r="E49" s="632" t="s">
        <v>38</v>
      </c>
      <c r="F49" s="955">
        <v>619.16999999999996</v>
      </c>
      <c r="G49" s="955"/>
      <c r="H49" s="635">
        <f t="shared" si="3"/>
        <v>0</v>
      </c>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c r="AK49" s="494"/>
    </row>
    <row r="50" spans="2:37" s="964" customFormat="1" ht="38.4" x14ac:dyDescent="0.45">
      <c r="B50" s="630">
        <v>21</v>
      </c>
      <c r="C50" s="582" t="s">
        <v>689</v>
      </c>
      <c r="D50" s="653" t="s">
        <v>690</v>
      </c>
      <c r="E50" s="632" t="s">
        <v>38</v>
      </c>
      <c r="F50" s="955">
        <v>619.16999999999996</v>
      </c>
      <c r="G50" s="955"/>
      <c r="H50" s="635">
        <f t="shared" si="3"/>
        <v>0</v>
      </c>
      <c r="I50" s="494"/>
      <c r="J50" s="494"/>
      <c r="K50" s="494"/>
      <c r="L50" s="494"/>
      <c r="M50" s="494"/>
      <c r="N50" s="494"/>
      <c r="O50" s="494"/>
      <c r="P50" s="494"/>
      <c r="Q50" s="494"/>
      <c r="R50" s="494"/>
      <c r="S50" s="494"/>
      <c r="T50" s="494"/>
      <c r="U50" s="494"/>
      <c r="V50" s="494"/>
      <c r="W50" s="494"/>
      <c r="X50" s="494"/>
      <c r="Y50" s="494"/>
      <c r="Z50" s="494"/>
      <c r="AA50" s="494"/>
      <c r="AB50" s="494"/>
      <c r="AC50" s="494"/>
      <c r="AD50" s="494"/>
      <c r="AE50" s="494"/>
      <c r="AF50" s="494"/>
      <c r="AG50" s="494"/>
      <c r="AH50" s="494"/>
      <c r="AI50" s="494"/>
      <c r="AJ50" s="494"/>
      <c r="AK50" s="494"/>
    </row>
    <row r="51" spans="2:37" s="494" customFormat="1" ht="55.5" customHeight="1" thickBot="1" x14ac:dyDescent="0.5">
      <c r="B51" s="630">
        <v>22</v>
      </c>
      <c r="C51" s="992" t="s">
        <v>79</v>
      </c>
      <c r="D51" s="994" t="s">
        <v>691</v>
      </c>
      <c r="E51" s="993" t="s">
        <v>39</v>
      </c>
      <c r="F51" s="955">
        <v>928.75</v>
      </c>
      <c r="G51" s="955"/>
      <c r="H51" s="635">
        <f t="shared" si="3"/>
        <v>0</v>
      </c>
    </row>
    <row r="52" spans="2:37" s="494" customFormat="1" ht="20.399999999999999" customHeight="1" thickBot="1" x14ac:dyDescent="0.45">
      <c r="B52" s="1881" t="s">
        <v>45</v>
      </c>
      <c r="C52" s="1882"/>
      <c r="D52" s="1882"/>
      <c r="E52" s="1882"/>
      <c r="F52" s="1882"/>
      <c r="G52" s="1882"/>
      <c r="H52" s="656">
        <f>SUM(H46:H51)</f>
        <v>0</v>
      </c>
    </row>
    <row r="53" spans="2:37" s="494" customFormat="1" ht="23.4" customHeight="1" x14ac:dyDescent="0.45">
      <c r="B53" s="995"/>
      <c r="C53" s="659"/>
      <c r="D53" s="996" t="s">
        <v>177</v>
      </c>
      <c r="E53" s="997"/>
      <c r="F53" s="998"/>
      <c r="G53" s="999"/>
      <c r="H53" s="1240"/>
    </row>
    <row r="54" spans="2:37" s="494" customFormat="1" ht="81" customHeight="1" thickBot="1" x14ac:dyDescent="0.5">
      <c r="B54" s="970">
        <v>23</v>
      </c>
      <c r="C54" s="1000"/>
      <c r="D54" s="972" t="s">
        <v>692</v>
      </c>
      <c r="E54" s="973" t="s">
        <v>38</v>
      </c>
      <c r="F54" s="974">
        <v>620</v>
      </c>
      <c r="G54" s="974"/>
      <c r="H54" s="635">
        <f t="shared" ref="H54" si="4">(F54*G54)</f>
        <v>0</v>
      </c>
    </row>
    <row r="55" spans="2:37" s="946" customFormat="1" ht="24" customHeight="1" thickBot="1" x14ac:dyDescent="0.5">
      <c r="B55" s="1878" t="s">
        <v>114</v>
      </c>
      <c r="C55" s="1879"/>
      <c r="D55" s="1879"/>
      <c r="E55" s="1879"/>
      <c r="F55" s="1879"/>
      <c r="G55" s="1880"/>
      <c r="H55" s="1241">
        <f>SUM(H54:H54)</f>
        <v>0</v>
      </c>
      <c r="I55" s="945"/>
    </row>
    <row r="56" spans="2:37" s="946" customFormat="1" ht="19.2" x14ac:dyDescent="0.45">
      <c r="B56" s="1018"/>
      <c r="C56" s="1019"/>
      <c r="D56" s="1020" t="s">
        <v>115</v>
      </c>
      <c r="E56" s="1021"/>
      <c r="F56" s="1022"/>
      <c r="G56" s="1022"/>
      <c r="H56" s="1242"/>
    </row>
    <row r="57" spans="2:37" s="946" customFormat="1" ht="19.2" x14ac:dyDescent="0.45">
      <c r="B57" s="1023"/>
      <c r="C57" s="1024"/>
      <c r="D57" s="1025" t="s">
        <v>116</v>
      </c>
      <c r="E57" s="1026"/>
      <c r="F57" s="1027"/>
      <c r="G57" s="1028"/>
      <c r="H57" s="1243"/>
    </row>
    <row r="58" spans="2:37" s="946" customFormat="1" ht="57.6" x14ac:dyDescent="0.45">
      <c r="B58" s="1029">
        <v>24</v>
      </c>
      <c r="C58" s="1030" t="s">
        <v>121</v>
      </c>
      <c r="D58" s="1025" t="s">
        <v>149</v>
      </c>
      <c r="E58" s="1031" t="s">
        <v>41</v>
      </c>
      <c r="F58" s="1032">
        <v>2</v>
      </c>
      <c r="G58" s="1033"/>
      <c r="H58" s="1244">
        <f t="shared" ref="H58:H62" si="5">(F58*G58)</f>
        <v>0</v>
      </c>
    </row>
    <row r="59" spans="2:37" s="946" customFormat="1" ht="63" customHeight="1" x14ac:dyDescent="0.45">
      <c r="B59" s="1034">
        <v>25</v>
      </c>
      <c r="C59" s="992" t="s">
        <v>121</v>
      </c>
      <c r="D59" s="1035" t="s">
        <v>340</v>
      </c>
      <c r="E59" s="1036" t="s">
        <v>41</v>
      </c>
      <c r="F59" s="1037">
        <v>17</v>
      </c>
      <c r="G59" s="1037"/>
      <c r="H59" s="1226">
        <f t="shared" si="5"/>
        <v>0</v>
      </c>
    </row>
    <row r="60" spans="2:37" s="946" customFormat="1" ht="57.6" x14ac:dyDescent="0.45">
      <c r="B60" s="1034">
        <v>26</v>
      </c>
      <c r="C60" s="992" t="s">
        <v>121</v>
      </c>
      <c r="D60" s="1035" t="s">
        <v>135</v>
      </c>
      <c r="E60" s="1038" t="s">
        <v>41</v>
      </c>
      <c r="F60" s="1037">
        <v>11</v>
      </c>
      <c r="G60" s="1032"/>
      <c r="H60" s="1226">
        <f t="shared" si="5"/>
        <v>0</v>
      </c>
    </row>
    <row r="61" spans="2:37" s="946" customFormat="1" ht="76.8" x14ac:dyDescent="0.45">
      <c r="B61" s="496">
        <v>27</v>
      </c>
      <c r="C61" s="992" t="s">
        <v>121</v>
      </c>
      <c r="D61" s="1035" t="s">
        <v>83</v>
      </c>
      <c r="E61" s="1036" t="s">
        <v>38</v>
      </c>
      <c r="F61" s="1037">
        <v>64</v>
      </c>
      <c r="G61" s="1037"/>
      <c r="H61" s="1226">
        <f t="shared" si="5"/>
        <v>0</v>
      </c>
      <c r="I61" s="1039"/>
    </row>
    <row r="62" spans="2:37" s="946" customFormat="1" ht="67.5" customHeight="1" x14ac:dyDescent="0.45">
      <c r="B62" s="1034">
        <v>28</v>
      </c>
      <c r="C62" s="992" t="s">
        <v>123</v>
      </c>
      <c r="D62" s="1035" t="s">
        <v>183</v>
      </c>
      <c r="E62" s="1036" t="s">
        <v>40</v>
      </c>
      <c r="F62" s="1037">
        <v>1.36</v>
      </c>
      <c r="G62" s="1037"/>
      <c r="H62" s="1226">
        <f t="shared" si="5"/>
        <v>0</v>
      </c>
      <c r="I62" s="1039"/>
    </row>
    <row r="63" spans="2:37" s="946" customFormat="1" ht="19.2" x14ac:dyDescent="0.45">
      <c r="B63" s="1040"/>
      <c r="C63" s="1024"/>
      <c r="D63" s="1035" t="s">
        <v>117</v>
      </c>
      <c r="E63" s="1041"/>
      <c r="F63" s="1037"/>
      <c r="G63" s="1037"/>
      <c r="H63" s="1245"/>
    </row>
    <row r="64" spans="2:37" s="1042" customFormat="1" ht="57.6" x14ac:dyDescent="0.45">
      <c r="B64" s="1034">
        <v>29</v>
      </c>
      <c r="C64" s="992" t="s">
        <v>124</v>
      </c>
      <c r="D64" s="777" t="s">
        <v>93</v>
      </c>
      <c r="E64" s="1036" t="s">
        <v>39</v>
      </c>
      <c r="F64" s="1037">
        <v>79</v>
      </c>
      <c r="G64" s="1037"/>
      <c r="H64" s="1226">
        <f t="shared" ref="H64:H65" si="6">(F64*G64)</f>
        <v>0</v>
      </c>
    </row>
    <row r="65" spans="2:37" s="1042" customFormat="1" ht="58.2" thickBot="1" x14ac:dyDescent="0.5">
      <c r="B65" s="1043">
        <v>30</v>
      </c>
      <c r="C65" s="681" t="s">
        <v>124</v>
      </c>
      <c r="D65" s="917" t="s">
        <v>84</v>
      </c>
      <c r="E65" s="1044" t="s">
        <v>39</v>
      </c>
      <c r="F65" s="1045">
        <v>113</v>
      </c>
      <c r="G65" s="1045"/>
      <c r="H65" s="719">
        <f t="shared" si="6"/>
        <v>0</v>
      </c>
    </row>
    <row r="66" spans="2:37" s="946" customFormat="1" ht="26.25" customHeight="1" thickBot="1" x14ac:dyDescent="0.5">
      <c r="B66" s="1870" t="s">
        <v>119</v>
      </c>
      <c r="C66" s="1871"/>
      <c r="D66" s="1871"/>
      <c r="E66" s="1871"/>
      <c r="F66" s="1871"/>
      <c r="G66" s="1872"/>
      <c r="H66" s="1246">
        <f>SUM(H58:H65)</f>
        <v>0</v>
      </c>
    </row>
    <row r="67" spans="2:37" s="946" customFormat="1" ht="15.9" customHeight="1" thickBot="1" x14ac:dyDescent="0.45">
      <c r="B67" s="1001"/>
      <c r="C67" s="1002"/>
      <c r="D67" s="1003"/>
      <c r="E67" s="729"/>
      <c r="F67" s="1004"/>
      <c r="G67" s="1005"/>
      <c r="H67" s="1247"/>
      <c r="I67" s="945"/>
      <c r="J67" s="945"/>
      <c r="K67" s="945"/>
      <c r="L67" s="945"/>
      <c r="M67" s="945"/>
      <c r="N67" s="945"/>
      <c r="O67" s="945"/>
      <c r="P67" s="945"/>
      <c r="Q67" s="945"/>
      <c r="R67" s="945"/>
      <c r="S67" s="945"/>
      <c r="T67" s="945"/>
      <c r="U67" s="945"/>
      <c r="V67" s="945"/>
      <c r="W67" s="945"/>
      <c r="X67" s="945"/>
      <c r="Y67" s="945"/>
      <c r="Z67" s="945"/>
      <c r="AA67" s="945"/>
      <c r="AB67" s="945"/>
      <c r="AC67" s="945"/>
      <c r="AD67" s="945"/>
      <c r="AE67" s="945"/>
      <c r="AF67" s="945"/>
      <c r="AG67" s="945"/>
      <c r="AH67" s="945"/>
      <c r="AI67" s="945"/>
      <c r="AJ67" s="945"/>
      <c r="AK67" s="945"/>
    </row>
    <row r="68" spans="2:37" s="946" customFormat="1" ht="22.5" customHeight="1" thickBot="1" x14ac:dyDescent="0.45">
      <c r="B68" s="1006"/>
      <c r="C68" s="1007"/>
      <c r="D68" s="1873" t="s">
        <v>686</v>
      </c>
      <c r="E68" s="1874"/>
      <c r="F68" s="1874"/>
      <c r="G68" s="1875"/>
      <c r="H68" s="736"/>
      <c r="I68" s="945"/>
      <c r="J68" s="945"/>
      <c r="K68" s="945"/>
      <c r="L68" s="945"/>
      <c r="M68" s="945"/>
      <c r="N68" s="945"/>
      <c r="O68" s="945"/>
      <c r="P68" s="945"/>
      <c r="Q68" s="945"/>
      <c r="R68" s="945"/>
      <c r="S68" s="945"/>
      <c r="T68" s="945"/>
      <c r="U68" s="945"/>
      <c r="V68" s="945"/>
      <c r="W68" s="945"/>
      <c r="X68" s="945"/>
      <c r="Y68" s="945"/>
      <c r="Z68" s="945"/>
      <c r="AA68" s="945"/>
      <c r="AB68" s="945"/>
      <c r="AC68" s="945"/>
      <c r="AD68" s="945"/>
      <c r="AE68" s="945"/>
      <c r="AF68" s="945"/>
      <c r="AG68" s="945"/>
      <c r="AH68" s="945"/>
      <c r="AI68" s="945"/>
      <c r="AJ68" s="945"/>
      <c r="AK68" s="945"/>
    </row>
    <row r="69" spans="2:37" s="946" customFormat="1" ht="19.2" x14ac:dyDescent="0.4">
      <c r="B69" s="1008"/>
      <c r="C69" s="624"/>
      <c r="D69" s="1046" t="s">
        <v>46</v>
      </c>
      <c r="E69" s="1046"/>
      <c r="F69" s="1047"/>
      <c r="G69" s="1047"/>
      <c r="H69" s="739">
        <f>SUM(H30)</f>
        <v>0</v>
      </c>
      <c r="I69" s="945"/>
      <c r="J69" s="945"/>
      <c r="K69" s="945"/>
      <c r="L69" s="945"/>
      <c r="M69" s="945"/>
      <c r="N69" s="945"/>
      <c r="O69" s="945"/>
      <c r="P69" s="945"/>
      <c r="Q69" s="945"/>
      <c r="R69" s="945"/>
      <c r="S69" s="945"/>
      <c r="T69" s="945"/>
      <c r="U69" s="945"/>
      <c r="V69" s="945"/>
      <c r="W69" s="945"/>
      <c r="X69" s="945"/>
      <c r="Y69" s="945"/>
      <c r="Z69" s="945"/>
      <c r="AA69" s="945"/>
      <c r="AB69" s="945"/>
      <c r="AC69" s="945"/>
      <c r="AD69" s="945"/>
      <c r="AE69" s="945"/>
      <c r="AF69" s="945"/>
      <c r="AG69" s="945"/>
      <c r="AH69" s="945"/>
      <c r="AI69" s="945"/>
      <c r="AJ69" s="945"/>
      <c r="AK69" s="945"/>
    </row>
    <row r="70" spans="2:37" s="945" customFormat="1" ht="19.2" x14ac:dyDescent="0.4">
      <c r="B70" s="1009"/>
      <c r="C70" s="630"/>
      <c r="D70" s="1048" t="s">
        <v>47</v>
      </c>
      <c r="E70" s="1048"/>
      <c r="F70" s="1049"/>
      <c r="G70" s="980"/>
      <c r="H70" s="743">
        <f>SUM(H37)</f>
        <v>0</v>
      </c>
    </row>
    <row r="71" spans="2:37" s="945" customFormat="1" ht="19.2" x14ac:dyDescent="0.4">
      <c r="B71" s="1010"/>
      <c r="C71" s="744"/>
      <c r="D71" s="1048" t="s">
        <v>48</v>
      </c>
      <c r="E71" s="745"/>
      <c r="F71" s="1049"/>
      <c r="G71" s="980"/>
      <c r="H71" s="743">
        <f>SUM(H44)</f>
        <v>0</v>
      </c>
    </row>
    <row r="72" spans="2:37" s="945" customFormat="1" ht="19.2" x14ac:dyDescent="0.4">
      <c r="B72" s="1011"/>
      <c r="C72" s="747"/>
      <c r="D72" s="745" t="s">
        <v>181</v>
      </c>
      <c r="E72" s="745"/>
      <c r="F72" s="1050"/>
      <c r="G72" s="1050"/>
      <c r="H72" s="743">
        <f>SUM(H52)</f>
        <v>0</v>
      </c>
    </row>
    <row r="73" spans="2:37" s="945" customFormat="1" ht="19.8" thickBot="1" x14ac:dyDescent="0.45">
      <c r="B73" s="1011"/>
      <c r="C73" s="747"/>
      <c r="D73" s="745" t="s">
        <v>112</v>
      </c>
      <c r="E73" s="745"/>
      <c r="F73" s="1050"/>
      <c r="G73" s="1050"/>
      <c r="H73" s="743">
        <f>SUM(H55)</f>
        <v>0</v>
      </c>
    </row>
    <row r="74" spans="2:37" s="945" customFormat="1" ht="39" thickBot="1" x14ac:dyDescent="0.45">
      <c r="B74" s="1012"/>
      <c r="C74" s="1013"/>
      <c r="D74" s="1051" t="s">
        <v>111</v>
      </c>
      <c r="E74" s="1052"/>
      <c r="F74" s="1053"/>
      <c r="G74" s="1053"/>
      <c r="H74" s="1248">
        <f>SUM(H66)</f>
        <v>0</v>
      </c>
    </row>
    <row r="75" spans="2:37" s="946" customFormat="1" ht="27.75" customHeight="1" thickBot="1" x14ac:dyDescent="0.5">
      <c r="B75" s="41"/>
      <c r="C75" s="85"/>
      <c r="D75" s="1801" t="s">
        <v>94</v>
      </c>
      <c r="E75" s="1802"/>
      <c r="F75" s="1802" t="s">
        <v>95</v>
      </c>
      <c r="G75" s="1803"/>
      <c r="H75" s="1249">
        <f>SUM(H69:H74)</f>
        <v>0</v>
      </c>
      <c r="I75" s="945"/>
      <c r="J75" s="945"/>
      <c r="K75" s="945"/>
      <c r="L75" s="945"/>
      <c r="M75" s="945"/>
      <c r="N75" s="945"/>
      <c r="O75" s="945"/>
      <c r="P75" s="945"/>
      <c r="Q75" s="945"/>
      <c r="R75" s="945"/>
      <c r="S75" s="945"/>
      <c r="T75" s="945"/>
      <c r="U75" s="945"/>
      <c r="V75" s="945"/>
      <c r="W75" s="945"/>
      <c r="X75" s="945"/>
      <c r="Y75" s="945"/>
      <c r="Z75" s="945"/>
      <c r="AA75" s="945"/>
      <c r="AB75" s="945"/>
      <c r="AC75" s="945"/>
      <c r="AD75" s="945"/>
      <c r="AE75" s="945"/>
      <c r="AF75" s="945"/>
      <c r="AG75" s="945"/>
      <c r="AH75" s="945"/>
      <c r="AI75" s="945"/>
      <c r="AJ75" s="945"/>
      <c r="AK75" s="945"/>
    </row>
    <row r="76" spans="2:37" s="946" customFormat="1" ht="19.2" x14ac:dyDescent="0.4">
      <c r="B76" s="1014"/>
      <c r="C76" s="1014"/>
      <c r="D76" s="757"/>
      <c r="E76" s="1014"/>
      <c r="F76" s="1015"/>
      <c r="G76" s="1016"/>
      <c r="H76" s="1250"/>
    </row>
    <row r="77" spans="2:37" s="946" customFormat="1" ht="19.2" x14ac:dyDescent="0.4">
      <c r="B77" s="1014"/>
      <c r="C77" s="1014"/>
      <c r="D77" s="33" t="s">
        <v>73</v>
      </c>
      <c r="E77" s="1014"/>
      <c r="F77" s="1015"/>
      <c r="G77" s="1016"/>
      <c r="H77" s="1250"/>
      <c r="I77" s="945"/>
      <c r="J77" s="945"/>
      <c r="K77" s="945"/>
      <c r="L77" s="945"/>
      <c r="M77" s="945"/>
      <c r="N77" s="945"/>
      <c r="O77" s="945"/>
      <c r="P77" s="945"/>
      <c r="Q77" s="945"/>
      <c r="R77" s="945"/>
      <c r="S77" s="945"/>
      <c r="T77" s="945"/>
      <c r="U77" s="945"/>
      <c r="V77" s="945"/>
      <c r="W77" s="945"/>
      <c r="X77" s="945"/>
      <c r="Y77" s="945"/>
      <c r="Z77" s="945"/>
      <c r="AA77" s="945"/>
      <c r="AB77" s="945"/>
      <c r="AC77" s="945"/>
      <c r="AD77" s="945"/>
      <c r="AE77" s="945"/>
      <c r="AF77" s="945"/>
      <c r="AG77" s="945"/>
      <c r="AH77" s="945"/>
      <c r="AI77" s="945"/>
      <c r="AJ77" s="945"/>
      <c r="AK77" s="945"/>
    </row>
    <row r="78" spans="2:37" ht="19.2" x14ac:dyDescent="0.3">
      <c r="D78" s="33" t="s">
        <v>74</v>
      </c>
    </row>
    <row r="79" spans="2:37" ht="19.2" x14ac:dyDescent="0.3">
      <c r="D79" s="33" t="s">
        <v>75</v>
      </c>
    </row>
    <row r="82" spans="4:37" s="21" customFormat="1" x14ac:dyDescent="0.3">
      <c r="D82" s="848"/>
      <c r="F82" s="1017"/>
      <c r="G82" s="56"/>
      <c r="H82" s="23"/>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66:G66"/>
    <mergeCell ref="D68:G68"/>
    <mergeCell ref="D75:G75"/>
    <mergeCell ref="D19:H19"/>
    <mergeCell ref="E30:G30"/>
    <mergeCell ref="B37:G37"/>
    <mergeCell ref="B44:G44"/>
    <mergeCell ref="B52:G52"/>
    <mergeCell ref="B55:G55"/>
  </mergeCells>
  <pageMargins left="0.70866141732283505" right="0.70866141732283505" top="0.74803040244969399" bottom="0.74803040244969399" header="0.31496062992126" footer="0.31496062992126"/>
  <pageSetup paperSize="9" scale="59" fitToHeight="0" orientation="portrait" r:id="rId1"/>
  <headerFooter>
    <oddHeader>&amp;CБАРАЊЕ ЗА ПОНУДИ - Тендер 10-Дел 2а-Анекс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Желино&amp;CРеконструкција на локален пат во с.Требош&amp;R&amp;P/&amp;N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242E-F2F0-4B44-B318-225E9B24F675}">
  <sheetPr>
    <pageSetUpPr fitToPage="1"/>
  </sheetPr>
  <dimension ref="A1:AK91"/>
  <sheetViews>
    <sheetView view="pageBreakPreview" zoomScale="91" zoomScaleNormal="115" zoomScaleSheetLayoutView="91" zoomScalePageLayoutView="40" workbookViewId="0">
      <selection activeCell="B1" sqref="B1:H1"/>
    </sheetView>
  </sheetViews>
  <sheetFormatPr defaultRowHeight="16.8" x14ac:dyDescent="0.4"/>
  <cols>
    <col min="1" max="1" width="3.44140625" style="153" customWidth="1"/>
    <col min="2" max="2" width="7.6640625" style="21" customWidth="1"/>
    <col min="3" max="3" width="11.6640625" style="21" customWidth="1"/>
    <col min="4" max="4" width="64.109375" style="22" customWidth="1"/>
    <col min="5" max="5" width="9" style="21" customWidth="1"/>
    <col min="6" max="6" width="17.88671875" style="96" customWidth="1"/>
    <col min="7" max="7" width="15.44140625" style="228" customWidth="1"/>
    <col min="8" max="8" width="23" style="23" customWidth="1"/>
    <col min="9" max="9" width="11.5546875" style="1" bestFit="1" customWidth="1"/>
    <col min="10"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45">
      <c r="B1" s="1896" t="s">
        <v>828</v>
      </c>
      <c r="C1" s="1897"/>
      <c r="D1" s="1897"/>
      <c r="E1" s="1897"/>
      <c r="F1" s="1897"/>
      <c r="G1" s="1897"/>
      <c r="H1" s="1898"/>
    </row>
    <row r="2" spans="1:37" ht="19.8" thickBot="1" x14ac:dyDescent="0.45">
      <c r="B2" s="1825" t="s">
        <v>0</v>
      </c>
      <c r="C2" s="1826"/>
      <c r="D2" s="1826"/>
      <c r="E2" s="1826"/>
      <c r="F2" s="1826"/>
      <c r="G2" s="1826"/>
      <c r="H2" s="1899"/>
    </row>
    <row r="3" spans="1:37" ht="19.2" customHeight="1" thickBot="1" x14ac:dyDescent="0.45">
      <c r="B3" s="1900" t="s">
        <v>462</v>
      </c>
      <c r="C3" s="1901"/>
      <c r="D3" s="1901"/>
      <c r="E3" s="1901"/>
      <c r="F3" s="1901"/>
      <c r="G3" s="1901"/>
      <c r="H3" s="1902"/>
    </row>
    <row r="4" spans="1:37" ht="24" customHeight="1" thickBot="1" x14ac:dyDescent="0.45">
      <c r="B4" s="178"/>
      <c r="C4" s="179"/>
      <c r="D4" s="1903" t="s">
        <v>1</v>
      </c>
      <c r="E4" s="1903"/>
      <c r="F4" s="1903"/>
      <c r="G4" s="1903"/>
      <c r="H4" s="1904"/>
    </row>
    <row r="5" spans="1:37" ht="46.5" customHeight="1" x14ac:dyDescent="0.4">
      <c r="A5" s="180"/>
      <c r="B5" s="12"/>
      <c r="C5" s="145" t="s">
        <v>2</v>
      </c>
      <c r="D5" s="1905" t="s">
        <v>3</v>
      </c>
      <c r="E5" s="1906"/>
      <c r="F5" s="1906"/>
      <c r="G5" s="1906"/>
      <c r="H5" s="1907"/>
    </row>
    <row r="6" spans="1:37" ht="134.25" customHeight="1" x14ac:dyDescent="0.4">
      <c r="A6" s="180"/>
      <c r="B6" s="13"/>
      <c r="C6" s="181" t="s">
        <v>4</v>
      </c>
      <c r="D6" s="1908" t="s">
        <v>5</v>
      </c>
      <c r="E6" s="1909"/>
      <c r="F6" s="1909"/>
      <c r="G6" s="1909"/>
      <c r="H6" s="1910"/>
    </row>
    <row r="7" spans="1:37" ht="81" customHeight="1" x14ac:dyDescent="0.4">
      <c r="A7" s="180"/>
      <c r="B7" s="29"/>
      <c r="C7" s="181" t="s">
        <v>6</v>
      </c>
      <c r="D7" s="1908" t="s">
        <v>7</v>
      </c>
      <c r="E7" s="1909"/>
      <c r="F7" s="1909"/>
      <c r="G7" s="1909"/>
      <c r="H7" s="1910"/>
    </row>
    <row r="8" spans="1:37" ht="73.5" customHeight="1" x14ac:dyDescent="0.4">
      <c r="A8" s="180"/>
      <c r="B8" s="29"/>
      <c r="C8" s="181" t="s">
        <v>8</v>
      </c>
      <c r="D8" s="1908" t="s">
        <v>70</v>
      </c>
      <c r="E8" s="1909"/>
      <c r="F8" s="1909"/>
      <c r="G8" s="1909"/>
      <c r="H8" s="1910"/>
    </row>
    <row r="9" spans="1:37" ht="143.25" customHeight="1" x14ac:dyDescent="0.4">
      <c r="A9" s="180"/>
      <c r="B9" s="29"/>
      <c r="C9" s="181" t="s">
        <v>9</v>
      </c>
      <c r="D9" s="1908" t="s">
        <v>56</v>
      </c>
      <c r="E9" s="1909"/>
      <c r="F9" s="1909"/>
      <c r="G9" s="1909"/>
      <c r="H9" s="1910"/>
    </row>
    <row r="10" spans="1:37" ht="88.5" customHeight="1" x14ac:dyDescent="0.4">
      <c r="A10" s="180"/>
      <c r="B10" s="29"/>
      <c r="C10" s="181" t="s">
        <v>10</v>
      </c>
      <c r="D10" s="1908" t="s">
        <v>57</v>
      </c>
      <c r="E10" s="1909"/>
      <c r="F10" s="1909"/>
      <c r="G10" s="1909"/>
      <c r="H10" s="1910"/>
    </row>
    <row r="11" spans="1:37" ht="45" customHeight="1" x14ac:dyDescent="0.4">
      <c r="A11" s="180"/>
      <c r="B11" s="29"/>
      <c r="C11" s="181" t="s">
        <v>11</v>
      </c>
      <c r="D11" s="1908" t="s">
        <v>12</v>
      </c>
      <c r="E11" s="1909"/>
      <c r="F11" s="1909"/>
      <c r="G11" s="1909"/>
      <c r="H11" s="1910"/>
    </row>
    <row r="12" spans="1:37" ht="121.5" customHeight="1" x14ac:dyDescent="0.4">
      <c r="A12" s="180"/>
      <c r="B12" s="29"/>
      <c r="C12" s="181" t="s">
        <v>13</v>
      </c>
      <c r="D12" s="1894" t="s">
        <v>286</v>
      </c>
      <c r="E12" s="1894"/>
      <c r="F12" s="1894"/>
      <c r="G12" s="1894"/>
      <c r="H12" s="1895"/>
    </row>
    <row r="13" spans="1:37" ht="62.25" customHeight="1" x14ac:dyDescent="0.4">
      <c r="A13" s="180"/>
      <c r="B13" s="29"/>
      <c r="C13" s="182" t="s">
        <v>14</v>
      </c>
      <c r="D13" s="1908" t="s">
        <v>15</v>
      </c>
      <c r="E13" s="1909"/>
      <c r="F13" s="1909"/>
      <c r="G13" s="1909"/>
      <c r="H13" s="1910"/>
    </row>
    <row r="14" spans="1:37" ht="113.25" customHeight="1" x14ac:dyDescent="0.4">
      <c r="A14" s="180"/>
      <c r="B14" s="29"/>
      <c r="C14" s="181" t="s">
        <v>16</v>
      </c>
      <c r="D14" s="1894" t="s">
        <v>286</v>
      </c>
      <c r="E14" s="1894"/>
      <c r="F14" s="1894"/>
      <c r="G14" s="1894"/>
      <c r="H14" s="1895"/>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61.25" customHeight="1" x14ac:dyDescent="0.4">
      <c r="A16" s="180"/>
      <c r="B16" s="29"/>
      <c r="C16" s="181" t="s">
        <v>19</v>
      </c>
      <c r="D16" s="1908" t="s">
        <v>20</v>
      </c>
      <c r="E16" s="1909"/>
      <c r="F16" s="1909"/>
      <c r="G16" s="1909"/>
      <c r="H16" s="1910"/>
    </row>
    <row r="17" spans="1:37" ht="106.5" customHeight="1" x14ac:dyDescent="0.4">
      <c r="A17" s="180"/>
      <c r="B17" s="29"/>
      <c r="C17" s="181" t="s">
        <v>21</v>
      </c>
      <c r="D17" s="1908" t="s">
        <v>22</v>
      </c>
      <c r="E17" s="1909"/>
      <c r="F17" s="1909"/>
      <c r="G17" s="1909"/>
      <c r="H17" s="1910"/>
    </row>
    <row r="18" spans="1:37" ht="79.5" customHeight="1" x14ac:dyDescent="0.4">
      <c r="A18" s="180"/>
      <c r="B18" s="29"/>
      <c r="C18" s="181" t="s">
        <v>23</v>
      </c>
      <c r="D18" s="1908" t="s">
        <v>81</v>
      </c>
      <c r="E18" s="1909"/>
      <c r="F18" s="1909"/>
      <c r="G18" s="1909"/>
      <c r="H18" s="1910"/>
    </row>
    <row r="19" spans="1:37" ht="70.5" customHeight="1" thickBot="1" x14ac:dyDescent="0.45">
      <c r="A19" s="180"/>
      <c r="B19" s="14"/>
      <c r="C19" s="183" t="s">
        <v>24</v>
      </c>
      <c r="D19" s="1913" t="s">
        <v>71</v>
      </c>
      <c r="E19" s="1914"/>
      <c r="F19" s="1914"/>
      <c r="G19" s="1914"/>
      <c r="H19" s="1915"/>
    </row>
    <row r="20" spans="1:37" ht="17.399999999999999" thickBot="1" x14ac:dyDescent="0.45">
      <c r="B20" s="15"/>
      <c r="C20" s="15"/>
      <c r="D20" s="15"/>
      <c r="E20" s="15"/>
      <c r="F20" s="91"/>
      <c r="G20" s="15"/>
      <c r="H20" s="15"/>
    </row>
    <row r="21" spans="1:37" ht="57.6" x14ac:dyDescent="0.4">
      <c r="B21" s="12" t="s">
        <v>25</v>
      </c>
      <c r="C21" s="16" t="s">
        <v>50</v>
      </c>
      <c r="D21" s="16" t="s">
        <v>26</v>
      </c>
      <c r="E21" s="16" t="s">
        <v>27</v>
      </c>
      <c r="F21" s="92" t="s">
        <v>28</v>
      </c>
      <c r="G21" s="184" t="s">
        <v>29</v>
      </c>
      <c r="H21" s="17" t="s">
        <v>30</v>
      </c>
    </row>
    <row r="22" spans="1:37" ht="19.8" thickBot="1" x14ac:dyDescent="0.45">
      <c r="B22" s="185">
        <v>1</v>
      </c>
      <c r="C22" s="186">
        <v>2</v>
      </c>
      <c r="D22" s="186">
        <v>3</v>
      </c>
      <c r="E22" s="186">
        <v>4</v>
      </c>
      <c r="F22" s="186">
        <v>5</v>
      </c>
      <c r="G22" s="187">
        <v>6</v>
      </c>
      <c r="H22" s="188">
        <v>7</v>
      </c>
    </row>
    <row r="23" spans="1:37" ht="19.2" x14ac:dyDescent="0.4">
      <c r="B23" s="12"/>
      <c r="C23" s="16"/>
      <c r="D23" s="275" t="s">
        <v>31</v>
      </c>
      <c r="E23" s="244"/>
      <c r="F23" s="275"/>
      <c r="G23" s="778"/>
      <c r="H23" s="779"/>
    </row>
    <row r="24" spans="1:37" ht="15.75" customHeight="1" x14ac:dyDescent="0.45">
      <c r="B24" s="35">
        <v>1</v>
      </c>
      <c r="C24" s="220" t="s">
        <v>61</v>
      </c>
      <c r="D24" s="72" t="s">
        <v>32</v>
      </c>
      <c r="E24" s="442" t="s">
        <v>33</v>
      </c>
      <c r="F24" s="93">
        <v>1</v>
      </c>
      <c r="G24" s="222"/>
      <c r="H24" s="36">
        <f t="shared" ref="H24:H29" si="0">F24*G24</f>
        <v>0</v>
      </c>
    </row>
    <row r="25" spans="1:37" ht="36" customHeight="1" x14ac:dyDescent="0.45">
      <c r="B25" s="27">
        <v>2</v>
      </c>
      <c r="C25" s="392" t="s">
        <v>51</v>
      </c>
      <c r="D25" s="42" t="s">
        <v>34</v>
      </c>
      <c r="E25" s="198" t="s">
        <v>33</v>
      </c>
      <c r="F25" s="94">
        <v>1</v>
      </c>
      <c r="G25" s="157"/>
      <c r="H25" s="20">
        <f t="shared" si="0"/>
        <v>0</v>
      </c>
    </row>
    <row r="26" spans="1:37" ht="21" customHeight="1" x14ac:dyDescent="0.45">
      <c r="B26" s="27">
        <v>3</v>
      </c>
      <c r="C26" s="156" t="s">
        <v>62</v>
      </c>
      <c r="D26" s="19" t="s">
        <v>35</v>
      </c>
      <c r="E26" s="198" t="s">
        <v>33</v>
      </c>
      <c r="F26" s="94">
        <v>1</v>
      </c>
      <c r="G26" s="157"/>
      <c r="H26" s="20">
        <f t="shared" si="0"/>
        <v>0</v>
      </c>
    </row>
    <row r="27" spans="1:37" ht="33.6" customHeight="1" x14ac:dyDescent="0.45">
      <c r="B27" s="27">
        <v>4</v>
      </c>
      <c r="C27" s="156" t="s">
        <v>63</v>
      </c>
      <c r="D27" s="19" t="s">
        <v>53</v>
      </c>
      <c r="E27" s="198" t="s">
        <v>33</v>
      </c>
      <c r="F27" s="94">
        <v>1</v>
      </c>
      <c r="G27" s="157"/>
      <c r="H27" s="20">
        <f t="shared" si="0"/>
        <v>0</v>
      </c>
    </row>
    <row r="28" spans="1:37" ht="54.75" customHeight="1" x14ac:dyDescent="0.45">
      <c r="B28" s="27">
        <v>5</v>
      </c>
      <c r="C28" s="156" t="s">
        <v>64</v>
      </c>
      <c r="D28" s="19" t="s">
        <v>55</v>
      </c>
      <c r="E28" s="198" t="s">
        <v>33</v>
      </c>
      <c r="F28" s="94">
        <v>1</v>
      </c>
      <c r="G28" s="157"/>
      <c r="H28" s="20">
        <f t="shared" si="0"/>
        <v>0</v>
      </c>
    </row>
    <row r="29" spans="1:37" ht="39" customHeight="1" thickBot="1" x14ac:dyDescent="0.5">
      <c r="B29" s="45">
        <v>6</v>
      </c>
      <c r="C29" s="146">
        <v>14</v>
      </c>
      <c r="D29" s="46" t="s">
        <v>72</v>
      </c>
      <c r="E29" s="199" t="s">
        <v>33</v>
      </c>
      <c r="F29" s="95">
        <v>1</v>
      </c>
      <c r="G29" s="200"/>
      <c r="H29" s="48">
        <f t="shared" si="0"/>
        <v>0</v>
      </c>
    </row>
    <row r="30" spans="1:37" ht="21" customHeight="1" thickBot="1" x14ac:dyDescent="0.45">
      <c r="B30" s="49"/>
      <c r="C30" s="1815" t="s">
        <v>52</v>
      </c>
      <c r="D30" s="1815"/>
      <c r="E30" s="1815"/>
      <c r="F30" s="1815"/>
      <c r="G30" s="1916"/>
      <c r="H30" s="50">
        <f>SUM(H24:H29)</f>
        <v>0</v>
      </c>
    </row>
    <row r="31" spans="1:37" s="3" customFormat="1" ht="19.2" x14ac:dyDescent="0.3">
      <c r="A31" s="2"/>
      <c r="B31" s="447"/>
      <c r="C31" s="780"/>
      <c r="D31" s="202" t="s">
        <v>36</v>
      </c>
      <c r="E31" s="781"/>
      <c r="F31" s="782"/>
      <c r="G31" s="782"/>
      <c r="H31" s="783"/>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37" s="3" customFormat="1" ht="18" customHeight="1" x14ac:dyDescent="0.45">
      <c r="A32" s="2"/>
      <c r="B32" s="35">
        <v>7</v>
      </c>
      <c r="C32" s="220" t="s">
        <v>65</v>
      </c>
      <c r="D32" s="30" t="s">
        <v>86</v>
      </c>
      <c r="E32" s="37" t="s">
        <v>37</v>
      </c>
      <c r="F32" s="221">
        <v>1.41</v>
      </c>
      <c r="G32" s="222"/>
      <c r="H32" s="36">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s="3" customFormat="1" ht="33.6" customHeight="1" x14ac:dyDescent="0.45">
      <c r="A33" s="2"/>
      <c r="B33" s="27">
        <v>8</v>
      </c>
      <c r="C33" s="156" t="s">
        <v>102</v>
      </c>
      <c r="D33" s="4" t="s">
        <v>103</v>
      </c>
      <c r="E33" s="28" t="s">
        <v>37</v>
      </c>
      <c r="F33" s="158">
        <v>2.8</v>
      </c>
      <c r="G33" s="157"/>
      <c r="H33" s="20">
        <f>F33*G33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s="3" customFormat="1" ht="38.25" customHeight="1" thickBot="1" x14ac:dyDescent="0.5">
      <c r="A34" s="2"/>
      <c r="B34" s="765">
        <v>9</v>
      </c>
      <c r="C34" s="546" t="s">
        <v>88</v>
      </c>
      <c r="D34" s="399" t="s">
        <v>463</v>
      </c>
      <c r="E34" s="28" t="s">
        <v>38</v>
      </c>
      <c r="F34" s="158">
        <v>3.71</v>
      </c>
      <c r="G34" s="157"/>
      <c r="H34" s="39">
        <f t="shared" ref="H34" si="1">F34*G34</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s="3" customFormat="1" ht="19.95" customHeight="1" thickBot="1" x14ac:dyDescent="0.5">
      <c r="A35" s="2"/>
      <c r="B35" s="1811" t="s">
        <v>42</v>
      </c>
      <c r="C35" s="1812"/>
      <c r="D35" s="1812"/>
      <c r="E35" s="1812"/>
      <c r="F35" s="1812"/>
      <c r="G35" s="1813"/>
      <c r="H35" s="152">
        <f>SUM(H32:H34)</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3" customFormat="1" ht="16.2" customHeight="1" x14ac:dyDescent="0.45">
      <c r="A36" s="2"/>
      <c r="B36" s="113"/>
      <c r="C36" s="454"/>
      <c r="D36" s="244" t="s">
        <v>89</v>
      </c>
      <c r="E36" s="398"/>
      <c r="F36" s="784"/>
      <c r="G36" s="784"/>
      <c r="H36" s="785"/>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8" customFormat="1" ht="77.400000000000006" customHeight="1" x14ac:dyDescent="0.45">
      <c r="A37" s="7"/>
      <c r="B37" s="27">
        <v>10</v>
      </c>
      <c r="C37" s="156" t="s">
        <v>66</v>
      </c>
      <c r="D37" s="399" t="s">
        <v>104</v>
      </c>
      <c r="E37" s="400" t="s">
        <v>40</v>
      </c>
      <c r="F37" s="158">
        <v>4968.2299999999996</v>
      </c>
      <c r="G37" s="157"/>
      <c r="H37" s="20">
        <f>F37*G37</f>
        <v>0</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7" s="8" customFormat="1" ht="21.75" customHeight="1" x14ac:dyDescent="0.45">
      <c r="A38" s="7"/>
      <c r="B38" s="27">
        <v>11</v>
      </c>
      <c r="C38" s="156" t="s">
        <v>163</v>
      </c>
      <c r="D38" s="399" t="s">
        <v>164</v>
      </c>
      <c r="E38" s="400" t="s">
        <v>39</v>
      </c>
      <c r="F38" s="158">
        <v>10704.63</v>
      </c>
      <c r="G38" s="157"/>
      <c r="H38" s="20">
        <f>G38*F38</f>
        <v>0</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1:37" s="3" customFormat="1" ht="38.25" customHeight="1" x14ac:dyDescent="0.45">
      <c r="A39" s="2"/>
      <c r="B39" s="27">
        <v>12</v>
      </c>
      <c r="C39" s="156" t="s">
        <v>120</v>
      </c>
      <c r="D39" s="399" t="s">
        <v>464</v>
      </c>
      <c r="E39" s="400" t="s">
        <v>40</v>
      </c>
      <c r="F39" s="158">
        <v>37.01</v>
      </c>
      <c r="G39" s="157"/>
      <c r="H39" s="20">
        <f>F39*G39</f>
        <v>0</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1:37" s="3" customFormat="1" ht="57.6" x14ac:dyDescent="0.45">
      <c r="A40" s="2"/>
      <c r="B40" s="27">
        <v>13</v>
      </c>
      <c r="C40" s="156" t="s">
        <v>67</v>
      </c>
      <c r="D40" s="399" t="s">
        <v>465</v>
      </c>
      <c r="E40" s="400" t="s">
        <v>40</v>
      </c>
      <c r="F40" s="158">
        <v>2068</v>
      </c>
      <c r="G40" s="157"/>
      <c r="H40" s="20">
        <f t="shared" ref="H40:H41" si="2">F40*G40</f>
        <v>0</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spans="1:37" ht="39" thickBot="1" x14ac:dyDescent="0.5">
      <c r="B41" s="27">
        <v>14</v>
      </c>
      <c r="C41" s="156" t="s">
        <v>166</v>
      </c>
      <c r="D41" s="399" t="s">
        <v>167</v>
      </c>
      <c r="E41" s="400" t="s">
        <v>39</v>
      </c>
      <c r="F41" s="158">
        <v>1915</v>
      </c>
      <c r="G41" s="157"/>
      <c r="H41" s="39">
        <f t="shared" si="2"/>
        <v>0</v>
      </c>
    </row>
    <row r="42" spans="1:37" s="3" customFormat="1" ht="21" customHeight="1" thickBot="1" x14ac:dyDescent="0.5">
      <c r="A42" s="2"/>
      <c r="B42" s="1811" t="s">
        <v>43</v>
      </c>
      <c r="C42" s="1812"/>
      <c r="D42" s="1812"/>
      <c r="E42" s="1812"/>
      <c r="F42" s="1812"/>
      <c r="G42" s="1813"/>
      <c r="H42" s="152">
        <f>SUM(H37:H41)</f>
        <v>0</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s="3" customFormat="1" ht="16.95" customHeight="1" x14ac:dyDescent="0.45">
      <c r="A43" s="2"/>
      <c r="B43" s="477"/>
      <c r="C43" s="786"/>
      <c r="D43" s="787" t="s">
        <v>44</v>
      </c>
      <c r="E43" s="207"/>
      <c r="F43" s="458"/>
      <c r="G43" s="458"/>
      <c r="H43" s="164"/>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s="3" customFormat="1" ht="50.25" customHeight="1" x14ac:dyDescent="0.45">
      <c r="A44" s="2"/>
      <c r="B44" s="35">
        <v>15</v>
      </c>
      <c r="C44" s="156" t="s">
        <v>68</v>
      </c>
      <c r="D44" s="4" t="s">
        <v>170</v>
      </c>
      <c r="E44" s="28" t="s">
        <v>40</v>
      </c>
      <c r="F44" s="158">
        <v>2639.13</v>
      </c>
      <c r="G44" s="157"/>
      <c r="H44" s="36">
        <f t="shared" ref="H44:H45" si="3">(F44*G44)</f>
        <v>0</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s="3" customFormat="1" ht="42.75" customHeight="1" thickBot="1" x14ac:dyDescent="0.5">
      <c r="A45" s="2"/>
      <c r="B45" s="27">
        <v>16</v>
      </c>
      <c r="C45" s="156" t="s">
        <v>147</v>
      </c>
      <c r="D45" s="4" t="s">
        <v>187</v>
      </c>
      <c r="E45" s="28" t="s">
        <v>39</v>
      </c>
      <c r="F45" s="158">
        <v>8401.08</v>
      </c>
      <c r="G45" s="157"/>
      <c r="H45" s="39">
        <f t="shared" si="3"/>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s="3" customFormat="1" ht="20.25" customHeight="1" thickBot="1" x14ac:dyDescent="0.35">
      <c r="A46" s="2"/>
      <c r="B46" s="1814" t="s">
        <v>45</v>
      </c>
      <c r="C46" s="1815"/>
      <c r="D46" s="1815"/>
      <c r="E46" s="1815"/>
      <c r="F46" s="1815"/>
      <c r="G46" s="1815"/>
      <c r="H46" s="152">
        <f>SUM(H44:H45)</f>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s="2" customFormat="1" ht="20.399999999999999" customHeight="1" x14ac:dyDescent="0.45">
      <c r="B47" s="264"/>
      <c r="C47" s="246"/>
      <c r="D47" s="246" t="s">
        <v>177</v>
      </c>
      <c r="E47" s="122"/>
      <c r="F47" s="397"/>
      <c r="G47" s="789"/>
      <c r="H47" s="164"/>
    </row>
    <row r="48" spans="1:37" s="2" customFormat="1" ht="24" customHeight="1" x14ac:dyDescent="0.45">
      <c r="B48" s="790"/>
      <c r="C48" s="791"/>
      <c r="D48" s="792" t="s">
        <v>466</v>
      </c>
      <c r="E48" s="28"/>
      <c r="F48" s="399"/>
      <c r="G48" s="793"/>
      <c r="H48" s="59"/>
    </row>
    <row r="49" spans="2:8" s="2" customFormat="1" ht="57" customHeight="1" x14ac:dyDescent="0.45">
      <c r="B49" s="27">
        <v>17</v>
      </c>
      <c r="C49" s="794">
        <v>2.4</v>
      </c>
      <c r="D49" s="792" t="s">
        <v>467</v>
      </c>
      <c r="E49" s="28" t="s">
        <v>39</v>
      </c>
      <c r="F49" s="342">
        <v>4772</v>
      </c>
      <c r="G49" s="400"/>
      <c r="H49" s="157">
        <f>G49*F49</f>
        <v>0</v>
      </c>
    </row>
    <row r="50" spans="2:8" s="2" customFormat="1" ht="37.5" customHeight="1" x14ac:dyDescent="0.45">
      <c r="B50" s="27">
        <v>18</v>
      </c>
      <c r="C50" s="149">
        <v>2.2000000000000002</v>
      </c>
      <c r="D50" s="795" t="s">
        <v>468</v>
      </c>
      <c r="E50" s="463" t="s">
        <v>37</v>
      </c>
      <c r="F50" s="796">
        <v>2.34</v>
      </c>
      <c r="G50" s="222"/>
      <c r="H50" s="40">
        <f>G50*F50</f>
        <v>0</v>
      </c>
    </row>
    <row r="51" spans="2:8" s="2" customFormat="1" ht="72.75" customHeight="1" x14ac:dyDescent="0.45">
      <c r="B51" s="410">
        <v>19</v>
      </c>
      <c r="C51" s="156" t="s">
        <v>66</v>
      </c>
      <c r="D51" s="399" t="s">
        <v>469</v>
      </c>
      <c r="E51" s="400" t="s">
        <v>40</v>
      </c>
      <c r="F51" s="158">
        <v>4199.3599999999997</v>
      </c>
      <c r="G51" s="157"/>
      <c r="H51" s="20">
        <f>F51*G51</f>
        <v>0</v>
      </c>
    </row>
    <row r="52" spans="2:8" s="2" customFormat="1" ht="63.75" customHeight="1" x14ac:dyDescent="0.45">
      <c r="B52" s="259">
        <v>20</v>
      </c>
      <c r="C52" s="156" t="s">
        <v>120</v>
      </c>
      <c r="D52" s="399" t="s">
        <v>470</v>
      </c>
      <c r="E52" s="429" t="s">
        <v>40</v>
      </c>
      <c r="F52" s="158">
        <v>419.94</v>
      </c>
      <c r="G52" s="157"/>
      <c r="H52" s="20">
        <f>F52*G52</f>
        <v>0</v>
      </c>
    </row>
    <row r="53" spans="2:8" s="2" customFormat="1" ht="63.75" customHeight="1" x14ac:dyDescent="0.45">
      <c r="B53" s="259">
        <v>21</v>
      </c>
      <c r="C53" s="220" t="s">
        <v>163</v>
      </c>
      <c r="D53" s="797" t="s">
        <v>471</v>
      </c>
      <c r="E53" s="28" t="s">
        <v>39</v>
      </c>
      <c r="F53" s="342">
        <v>2386</v>
      </c>
      <c r="G53" s="222"/>
      <c r="H53" s="20">
        <f>F53*G53</f>
        <v>0</v>
      </c>
    </row>
    <row r="54" spans="2:8" s="2" customFormat="1" ht="74.25" customHeight="1" x14ac:dyDescent="0.45">
      <c r="B54" s="27">
        <v>22</v>
      </c>
      <c r="C54" s="156" t="s">
        <v>66</v>
      </c>
      <c r="D54" s="399" t="s">
        <v>472</v>
      </c>
      <c r="E54" s="400" t="s">
        <v>40</v>
      </c>
      <c r="F54" s="158">
        <v>3779.42</v>
      </c>
      <c r="G54" s="157"/>
      <c r="H54" s="20">
        <f>F54*G54</f>
        <v>0</v>
      </c>
    </row>
    <row r="55" spans="2:8" s="2" customFormat="1" ht="21.75" customHeight="1" x14ac:dyDescent="0.3">
      <c r="B55" s="1911" t="s">
        <v>473</v>
      </c>
      <c r="C55" s="1912"/>
      <c r="D55" s="1912"/>
      <c r="E55" s="1912"/>
      <c r="F55" s="1912"/>
      <c r="G55" s="1912"/>
      <c r="H55" s="798">
        <f>SUM(H53:H54)</f>
        <v>0</v>
      </c>
    </row>
    <row r="56" spans="2:8" s="2" customFormat="1" ht="26.25" customHeight="1" x14ac:dyDescent="0.45">
      <c r="B56" s="35"/>
      <c r="C56" s="799"/>
      <c r="D56" s="800" t="s">
        <v>474</v>
      </c>
      <c r="E56" s="463"/>
      <c r="F56" s="801"/>
      <c r="G56" s="802"/>
      <c r="H56" s="788"/>
    </row>
    <row r="57" spans="2:8" s="2" customFormat="1" ht="91.5" customHeight="1" x14ac:dyDescent="0.45">
      <c r="B57" s="27">
        <v>23</v>
      </c>
      <c r="C57" s="803"/>
      <c r="D57" s="4" t="s">
        <v>475</v>
      </c>
      <c r="E57" s="400" t="s">
        <v>40</v>
      </c>
      <c r="F57" s="158">
        <v>954.4</v>
      </c>
      <c r="G57" s="157"/>
      <c r="H57" s="20">
        <f>G57*F57</f>
        <v>0</v>
      </c>
    </row>
    <row r="58" spans="2:8" s="2" customFormat="1" ht="51.75" customHeight="1" x14ac:dyDescent="0.45">
      <c r="B58" s="27">
        <v>24</v>
      </c>
      <c r="C58" s="803"/>
      <c r="D58" s="4" t="s">
        <v>476</v>
      </c>
      <c r="E58" s="400" t="s">
        <v>250</v>
      </c>
      <c r="F58" s="158">
        <v>88759.2</v>
      </c>
      <c r="G58" s="157"/>
      <c r="H58" s="20">
        <f>G58*F58</f>
        <v>0</v>
      </c>
    </row>
    <row r="59" spans="2:8" s="2" customFormat="1" ht="50.25" customHeight="1" x14ac:dyDescent="0.45">
      <c r="B59" s="27">
        <v>25</v>
      </c>
      <c r="C59" s="803"/>
      <c r="D59" s="4" t="s">
        <v>477</v>
      </c>
      <c r="E59" s="28" t="s">
        <v>38</v>
      </c>
      <c r="F59" s="158">
        <v>1590.67</v>
      </c>
      <c r="G59" s="157"/>
      <c r="H59" s="20">
        <f t="shared" ref="H59:H61" si="4">(F59*G59)</f>
        <v>0</v>
      </c>
    </row>
    <row r="60" spans="2:8" s="2" customFormat="1" ht="60.75" customHeight="1" x14ac:dyDescent="0.45">
      <c r="B60" s="27">
        <v>26</v>
      </c>
      <c r="C60" s="803"/>
      <c r="D60" s="4" t="s">
        <v>478</v>
      </c>
      <c r="E60" s="28" t="s">
        <v>38</v>
      </c>
      <c r="F60" s="158">
        <v>1590.67</v>
      </c>
      <c r="G60" s="157"/>
      <c r="H60" s="20">
        <f t="shared" si="4"/>
        <v>0</v>
      </c>
    </row>
    <row r="61" spans="2:8" s="2" customFormat="1" ht="114.75" customHeight="1" x14ac:dyDescent="0.45">
      <c r="B61" s="27">
        <v>27</v>
      </c>
      <c r="C61" s="804"/>
      <c r="D61" s="4" t="s">
        <v>479</v>
      </c>
      <c r="E61" s="28" t="s">
        <v>38</v>
      </c>
      <c r="F61" s="158">
        <v>1590.67</v>
      </c>
      <c r="G61" s="157"/>
      <c r="H61" s="20">
        <f t="shared" si="4"/>
        <v>0</v>
      </c>
    </row>
    <row r="62" spans="2:8" s="2" customFormat="1" ht="190.5" customHeight="1" x14ac:dyDescent="0.45">
      <c r="B62" s="27">
        <v>28</v>
      </c>
      <c r="C62" s="804"/>
      <c r="D62" s="4" t="s">
        <v>480</v>
      </c>
      <c r="E62" s="28" t="s">
        <v>38</v>
      </c>
      <c r="F62" s="158">
        <v>1590.67</v>
      </c>
      <c r="G62" s="157"/>
      <c r="H62" s="20">
        <f>G62*F62</f>
        <v>0</v>
      </c>
    </row>
    <row r="63" spans="2:8" s="2" customFormat="1" ht="38.4" x14ac:dyDescent="0.45">
      <c r="B63" s="27">
        <v>29</v>
      </c>
      <c r="C63" s="804"/>
      <c r="D63" s="4" t="s">
        <v>481</v>
      </c>
      <c r="E63" s="28" t="s">
        <v>38</v>
      </c>
      <c r="F63" s="158">
        <v>8</v>
      </c>
      <c r="G63" s="157"/>
      <c r="H63" s="20">
        <f>G63*F63</f>
        <v>0</v>
      </c>
    </row>
    <row r="64" spans="2:8" s="2" customFormat="1" ht="20.25" customHeight="1" thickBot="1" x14ac:dyDescent="0.35">
      <c r="B64" s="1917" t="s">
        <v>482</v>
      </c>
      <c r="C64" s="1918"/>
      <c r="D64" s="1918"/>
      <c r="E64" s="1918"/>
      <c r="F64" s="1918"/>
      <c r="G64" s="1919"/>
      <c r="H64" s="805">
        <f>H63+H62+H61+H60+H59+H58+H57</f>
        <v>0</v>
      </c>
    </row>
    <row r="65" spans="1:37" ht="19.8" thickBot="1" x14ac:dyDescent="0.5">
      <c r="A65" s="1"/>
      <c r="B65" s="1811" t="s">
        <v>114</v>
      </c>
      <c r="C65" s="1812"/>
      <c r="D65" s="1812"/>
      <c r="E65" s="1812"/>
      <c r="F65" s="1812"/>
      <c r="G65" s="1813"/>
      <c r="H65" s="414">
        <f>H64+H55</f>
        <v>0</v>
      </c>
      <c r="I65"/>
      <c r="J65"/>
      <c r="K65"/>
      <c r="L65"/>
      <c r="M65"/>
      <c r="N65"/>
      <c r="O65"/>
      <c r="P65"/>
      <c r="Q65"/>
      <c r="R65"/>
      <c r="S65"/>
      <c r="T65"/>
      <c r="U65"/>
      <c r="V65"/>
      <c r="W65"/>
      <c r="X65"/>
      <c r="Y65"/>
      <c r="Z65"/>
      <c r="AA65"/>
      <c r="AB65"/>
      <c r="AC65"/>
      <c r="AD65"/>
      <c r="AE65"/>
      <c r="AF65"/>
      <c r="AG65"/>
      <c r="AH65"/>
      <c r="AI65"/>
      <c r="AJ65"/>
      <c r="AK65"/>
    </row>
    <row r="66" spans="1:37" ht="19.2" x14ac:dyDescent="0.45">
      <c r="A66"/>
      <c r="B66" s="806"/>
      <c r="C66" s="807"/>
      <c r="D66" s="433" t="s">
        <v>115</v>
      </c>
      <c r="E66" s="808"/>
      <c r="F66" s="808"/>
      <c r="G66" s="807"/>
      <c r="H66" s="809"/>
      <c r="I66"/>
      <c r="J66"/>
      <c r="K66"/>
      <c r="L66"/>
      <c r="M66"/>
      <c r="N66"/>
      <c r="O66"/>
      <c r="P66"/>
      <c r="Q66"/>
      <c r="R66"/>
      <c r="S66"/>
      <c r="T66"/>
      <c r="U66"/>
      <c r="V66"/>
      <c r="W66"/>
      <c r="X66"/>
      <c r="Y66"/>
      <c r="Z66"/>
      <c r="AA66"/>
      <c r="AB66"/>
      <c r="AC66"/>
      <c r="AD66"/>
      <c r="AE66"/>
      <c r="AF66"/>
      <c r="AG66"/>
      <c r="AH66"/>
      <c r="AI66"/>
      <c r="AJ66"/>
      <c r="AK66"/>
    </row>
    <row r="67" spans="1:37" ht="19.2" x14ac:dyDescent="0.45">
      <c r="A67"/>
      <c r="B67" s="810"/>
      <c r="C67" s="811"/>
      <c r="D67" s="88" t="s">
        <v>116</v>
      </c>
      <c r="E67" s="812"/>
      <c r="F67" s="813"/>
      <c r="G67" s="814"/>
      <c r="H67" s="815"/>
      <c r="I67"/>
      <c r="J67"/>
      <c r="K67"/>
      <c r="L67"/>
      <c r="M67"/>
      <c r="N67"/>
      <c r="O67"/>
      <c r="P67"/>
      <c r="Q67"/>
      <c r="R67"/>
      <c r="S67"/>
      <c r="T67"/>
      <c r="U67"/>
      <c r="V67"/>
      <c r="W67"/>
      <c r="X67"/>
      <c r="Y67"/>
      <c r="Z67"/>
      <c r="AA67"/>
      <c r="AB67"/>
      <c r="AC67"/>
      <c r="AD67"/>
      <c r="AE67"/>
      <c r="AF67"/>
      <c r="AG67"/>
      <c r="AH67"/>
      <c r="AI67"/>
      <c r="AJ67"/>
      <c r="AK67"/>
    </row>
    <row r="68" spans="1:37" ht="57.6" x14ac:dyDescent="0.45">
      <c r="A68"/>
      <c r="B68" s="816">
        <v>30</v>
      </c>
      <c r="C68" s="80" t="s">
        <v>121</v>
      </c>
      <c r="D68" s="462" t="s">
        <v>149</v>
      </c>
      <c r="E68" s="817" t="s">
        <v>54</v>
      </c>
      <c r="F68" s="416">
        <v>10</v>
      </c>
      <c r="G68" s="818"/>
      <c r="H68" s="439">
        <f t="shared" ref="H68:H72" si="5">(F68*G68)</f>
        <v>0</v>
      </c>
      <c r="I68"/>
      <c r="J68"/>
      <c r="K68"/>
      <c r="L68"/>
      <c r="M68"/>
      <c r="N68"/>
      <c r="O68"/>
      <c r="P68"/>
      <c r="Q68"/>
      <c r="R68"/>
      <c r="S68"/>
      <c r="T68"/>
      <c r="U68"/>
      <c r="V68"/>
      <c r="W68"/>
      <c r="X68"/>
      <c r="Y68"/>
      <c r="Z68"/>
      <c r="AA68"/>
      <c r="AB68"/>
      <c r="AC68"/>
      <c r="AD68"/>
      <c r="AE68"/>
      <c r="AF68"/>
      <c r="AG68"/>
      <c r="AH68"/>
      <c r="AI68"/>
      <c r="AJ68"/>
      <c r="AK68"/>
    </row>
    <row r="69" spans="1:37" ht="76.8" x14ac:dyDescent="0.45">
      <c r="A69"/>
      <c r="B69" s="521">
        <v>31</v>
      </c>
      <c r="C69" s="81" t="s">
        <v>121</v>
      </c>
      <c r="D69" s="88" t="s">
        <v>134</v>
      </c>
      <c r="E69" s="522" t="s">
        <v>54</v>
      </c>
      <c r="F69" s="213">
        <v>16</v>
      </c>
      <c r="G69" s="214"/>
      <c r="H69" s="209">
        <f t="shared" si="5"/>
        <v>0</v>
      </c>
      <c r="I69"/>
      <c r="J69"/>
      <c r="K69"/>
      <c r="L69"/>
      <c r="M69"/>
      <c r="N69"/>
      <c r="O69"/>
      <c r="P69"/>
      <c r="Q69"/>
      <c r="R69"/>
      <c r="S69"/>
      <c r="T69"/>
      <c r="U69"/>
      <c r="V69"/>
      <c r="W69"/>
      <c r="X69"/>
      <c r="Y69"/>
      <c r="Z69"/>
      <c r="AA69"/>
      <c r="AB69"/>
      <c r="AC69"/>
      <c r="AD69"/>
      <c r="AE69"/>
      <c r="AF69"/>
      <c r="AG69"/>
      <c r="AH69"/>
      <c r="AI69"/>
      <c r="AJ69"/>
      <c r="AK69"/>
    </row>
    <row r="70" spans="1:37" ht="57.6" x14ac:dyDescent="0.45">
      <c r="A70"/>
      <c r="B70" s="521">
        <v>32</v>
      </c>
      <c r="C70" s="81" t="s">
        <v>121</v>
      </c>
      <c r="D70" s="88" t="s">
        <v>100</v>
      </c>
      <c r="E70" s="522" t="s">
        <v>54</v>
      </c>
      <c r="F70" s="213">
        <v>3</v>
      </c>
      <c r="G70" s="214"/>
      <c r="H70" s="209">
        <f t="shared" si="5"/>
        <v>0</v>
      </c>
      <c r="I70"/>
      <c r="J70"/>
      <c r="K70"/>
      <c r="L70"/>
      <c r="M70"/>
      <c r="N70"/>
      <c r="O70"/>
      <c r="P70"/>
      <c r="Q70"/>
      <c r="R70"/>
      <c r="S70"/>
      <c r="T70"/>
      <c r="U70"/>
      <c r="V70"/>
      <c r="W70"/>
      <c r="X70"/>
      <c r="Y70"/>
      <c r="Z70"/>
      <c r="AA70"/>
      <c r="AB70"/>
      <c r="AC70"/>
      <c r="AD70"/>
      <c r="AE70"/>
      <c r="AF70"/>
      <c r="AG70"/>
      <c r="AH70"/>
      <c r="AI70"/>
      <c r="AJ70"/>
      <c r="AK70"/>
    </row>
    <row r="71" spans="1:37" ht="76.8" x14ac:dyDescent="0.45">
      <c r="A71"/>
      <c r="B71" s="819">
        <v>33</v>
      </c>
      <c r="C71" s="81" t="s">
        <v>121</v>
      </c>
      <c r="D71" s="88" t="s">
        <v>83</v>
      </c>
      <c r="E71" s="522" t="s">
        <v>38</v>
      </c>
      <c r="F71" s="213">
        <v>70</v>
      </c>
      <c r="G71" s="214"/>
      <c r="H71" s="209">
        <f>(F71*G71)</f>
        <v>0</v>
      </c>
      <c r="I71"/>
      <c r="J71"/>
      <c r="K71"/>
      <c r="L71"/>
      <c r="M71"/>
      <c r="N71"/>
      <c r="O71"/>
      <c r="P71"/>
      <c r="Q71"/>
      <c r="R71"/>
      <c r="S71"/>
      <c r="T71"/>
      <c r="U71"/>
      <c r="V71"/>
      <c r="W71"/>
      <c r="X71"/>
      <c r="Y71"/>
      <c r="Z71"/>
      <c r="AA71"/>
      <c r="AB71"/>
      <c r="AC71"/>
      <c r="AD71"/>
      <c r="AE71"/>
      <c r="AF71"/>
      <c r="AG71"/>
      <c r="AH71"/>
      <c r="AI71"/>
      <c r="AJ71"/>
      <c r="AK71"/>
    </row>
    <row r="72" spans="1:37" ht="57.6" x14ac:dyDescent="0.45">
      <c r="A72"/>
      <c r="B72" s="521">
        <v>34</v>
      </c>
      <c r="C72" s="81" t="s">
        <v>123</v>
      </c>
      <c r="D72" s="88" t="s">
        <v>183</v>
      </c>
      <c r="E72" s="820" t="s">
        <v>40</v>
      </c>
      <c r="F72" s="213">
        <v>1.84</v>
      </c>
      <c r="G72" s="214"/>
      <c r="H72" s="209">
        <f t="shared" si="5"/>
        <v>0</v>
      </c>
      <c r="I72"/>
      <c r="J72"/>
      <c r="K72"/>
      <c r="L72"/>
      <c r="M72"/>
      <c r="N72"/>
      <c r="O72"/>
      <c r="P72"/>
      <c r="Q72"/>
      <c r="R72"/>
      <c r="S72"/>
      <c r="T72"/>
      <c r="U72"/>
      <c r="V72"/>
      <c r="W72"/>
      <c r="X72"/>
      <c r="Y72"/>
      <c r="Z72"/>
      <c r="AA72"/>
      <c r="AB72"/>
      <c r="AC72"/>
      <c r="AD72"/>
      <c r="AE72"/>
      <c r="AF72"/>
      <c r="AG72"/>
      <c r="AH72"/>
      <c r="AI72"/>
      <c r="AJ72"/>
      <c r="AK72"/>
    </row>
    <row r="73" spans="1:37" ht="19.2" x14ac:dyDescent="0.45">
      <c r="A73"/>
      <c r="B73" s="821"/>
      <c r="C73" s="811"/>
      <c r="D73" s="88" t="s">
        <v>117</v>
      </c>
      <c r="E73" s="812"/>
      <c r="F73" s="213"/>
      <c r="G73" s="214"/>
      <c r="H73" s="822"/>
      <c r="I73"/>
      <c r="J73"/>
      <c r="K73"/>
      <c r="L73"/>
      <c r="M73"/>
      <c r="N73"/>
      <c r="O73"/>
      <c r="P73"/>
      <c r="Q73"/>
      <c r="R73"/>
      <c r="S73"/>
      <c r="T73"/>
      <c r="U73"/>
      <c r="V73"/>
      <c r="W73"/>
      <c r="X73"/>
      <c r="Y73"/>
      <c r="Z73"/>
      <c r="AA73"/>
      <c r="AB73"/>
      <c r="AC73"/>
      <c r="AD73"/>
      <c r="AE73"/>
      <c r="AF73"/>
      <c r="AG73"/>
      <c r="AH73"/>
      <c r="AI73"/>
      <c r="AJ73"/>
      <c r="AK73"/>
    </row>
    <row r="74" spans="1:37" ht="57.6" x14ac:dyDescent="0.45">
      <c r="A74"/>
      <c r="B74" s="816">
        <v>35</v>
      </c>
      <c r="C74" s="80" t="s">
        <v>124</v>
      </c>
      <c r="D74" s="462" t="s">
        <v>93</v>
      </c>
      <c r="E74" s="817" t="s">
        <v>39</v>
      </c>
      <c r="F74" s="416">
        <v>180</v>
      </c>
      <c r="G74" s="818"/>
      <c r="H74" s="439">
        <f t="shared" ref="H74" si="6">(F74*G74)</f>
        <v>0</v>
      </c>
      <c r="I74"/>
      <c r="J74"/>
      <c r="K74"/>
      <c r="L74"/>
      <c r="M74"/>
      <c r="N74"/>
      <c r="O74"/>
      <c r="P74"/>
      <c r="Q74"/>
      <c r="R74"/>
      <c r="S74"/>
      <c r="T74"/>
      <c r="U74"/>
      <c r="V74"/>
      <c r="W74"/>
      <c r="X74"/>
      <c r="Y74"/>
      <c r="Z74"/>
      <c r="AA74"/>
      <c r="AB74"/>
      <c r="AC74"/>
      <c r="AD74"/>
      <c r="AE74"/>
      <c r="AF74"/>
      <c r="AG74"/>
      <c r="AH74"/>
      <c r="AI74"/>
      <c r="AJ74"/>
      <c r="AK74"/>
    </row>
    <row r="75" spans="1:37" ht="19.2" x14ac:dyDescent="0.45">
      <c r="A75"/>
      <c r="B75" s="821"/>
      <c r="C75" s="811"/>
      <c r="D75" s="88" t="s">
        <v>118</v>
      </c>
      <c r="E75" s="812"/>
      <c r="F75" s="213"/>
      <c r="G75" s="214"/>
      <c r="H75" s="822"/>
      <c r="I75"/>
      <c r="J75"/>
      <c r="K75"/>
      <c r="L75"/>
      <c r="M75"/>
      <c r="N75"/>
      <c r="O75"/>
      <c r="P75"/>
      <c r="Q75"/>
      <c r="R75"/>
      <c r="S75"/>
      <c r="T75"/>
      <c r="U75"/>
      <c r="V75"/>
      <c r="W75"/>
      <c r="X75"/>
      <c r="Y75"/>
      <c r="Z75"/>
      <c r="AA75"/>
      <c r="AB75"/>
      <c r="AC75"/>
      <c r="AD75"/>
      <c r="AE75"/>
      <c r="AF75"/>
      <c r="AG75"/>
      <c r="AH75"/>
      <c r="AI75"/>
      <c r="AJ75"/>
      <c r="AK75"/>
    </row>
    <row r="76" spans="1:37" ht="96.6" thickBot="1" x14ac:dyDescent="0.5">
      <c r="A76"/>
      <c r="B76" s="823">
        <v>36</v>
      </c>
      <c r="C76" s="80" t="s">
        <v>216</v>
      </c>
      <c r="D76" s="462" t="s">
        <v>483</v>
      </c>
      <c r="E76" s="817" t="s">
        <v>54</v>
      </c>
      <c r="F76" s="416">
        <v>150</v>
      </c>
      <c r="G76" s="818"/>
      <c r="H76" s="824">
        <f t="shared" ref="H76" si="7">(F76*G76)</f>
        <v>0</v>
      </c>
      <c r="I76"/>
      <c r="J76"/>
      <c r="K76"/>
      <c r="L76"/>
      <c r="M76"/>
      <c r="N76"/>
      <c r="O76"/>
      <c r="P76"/>
      <c r="Q76"/>
      <c r="R76"/>
      <c r="S76"/>
      <c r="T76"/>
      <c r="U76"/>
      <c r="V76"/>
      <c r="W76"/>
      <c r="X76"/>
      <c r="Y76"/>
      <c r="Z76"/>
      <c r="AA76"/>
      <c r="AB76"/>
      <c r="AC76"/>
      <c r="AD76"/>
      <c r="AE76"/>
      <c r="AF76"/>
      <c r="AG76"/>
      <c r="AH76"/>
      <c r="AI76"/>
      <c r="AJ76"/>
      <c r="AK76"/>
    </row>
    <row r="77" spans="1:37" ht="19.8" thickBot="1" x14ac:dyDescent="0.5">
      <c r="A77" s="825"/>
      <c r="B77" s="1795" t="s">
        <v>119</v>
      </c>
      <c r="C77" s="1796"/>
      <c r="D77" s="1796"/>
      <c r="E77" s="1796"/>
      <c r="F77" s="1796"/>
      <c r="G77" s="1796"/>
      <c r="H77" s="826">
        <f>SUM(H68:H76)</f>
        <v>0</v>
      </c>
      <c r="I77"/>
      <c r="J77"/>
      <c r="K77"/>
      <c r="L77"/>
      <c r="M77"/>
      <c r="N77"/>
      <c r="O77"/>
      <c r="P77"/>
      <c r="Q77"/>
      <c r="R77"/>
      <c r="S77"/>
      <c r="T77"/>
      <c r="U77"/>
      <c r="V77"/>
      <c r="W77"/>
      <c r="X77"/>
      <c r="Y77"/>
      <c r="Z77"/>
      <c r="AA77"/>
      <c r="AB77"/>
      <c r="AC77"/>
      <c r="AD77"/>
      <c r="AE77"/>
      <c r="AF77"/>
      <c r="AG77"/>
      <c r="AH77"/>
      <c r="AI77"/>
      <c r="AJ77"/>
      <c r="AK77"/>
    </row>
    <row r="78" spans="1:37" ht="19.8" thickBot="1" x14ac:dyDescent="0.45">
      <c r="A78" s="229"/>
      <c r="E78" s="227"/>
    </row>
    <row r="79" spans="1:37" s="1" customFormat="1" ht="39.75" customHeight="1" thickBot="1" x14ac:dyDescent="0.45">
      <c r="A79" s="229"/>
      <c r="B79" s="189"/>
      <c r="C79" s="230"/>
      <c r="D79" s="1920" t="s">
        <v>484</v>
      </c>
      <c r="E79" s="1921"/>
      <c r="F79" s="1921"/>
      <c r="G79" s="1922"/>
      <c r="H79" s="231"/>
    </row>
    <row r="80" spans="1:37" s="1" customFormat="1" ht="19.2" x14ac:dyDescent="0.4">
      <c r="A80" s="153"/>
      <c r="B80" s="12"/>
      <c r="C80" s="145"/>
      <c r="D80" s="377" t="s">
        <v>46</v>
      </c>
      <c r="E80" s="232"/>
      <c r="F80" s="233"/>
      <c r="G80" s="232"/>
      <c r="H80" s="234">
        <f>H30</f>
        <v>0</v>
      </c>
    </row>
    <row r="81" spans="1:37" s="1" customFormat="1" ht="19.2" x14ac:dyDescent="0.4">
      <c r="A81" s="153"/>
      <c r="B81" s="13"/>
      <c r="C81" s="181"/>
      <c r="D81" s="315" t="s">
        <v>47</v>
      </c>
      <c r="E81" s="25"/>
      <c r="F81" s="98"/>
      <c r="G81" s="235"/>
      <c r="H81" s="236">
        <f>H35</f>
        <v>0</v>
      </c>
    </row>
    <row r="82" spans="1:37" s="1" customFormat="1" ht="19.2" x14ac:dyDescent="0.4">
      <c r="A82" s="153"/>
      <c r="B82" s="24"/>
      <c r="C82" s="237"/>
      <c r="D82" s="315" t="s">
        <v>48</v>
      </c>
      <c r="E82" s="26"/>
      <c r="F82" s="98"/>
      <c r="G82" s="235"/>
      <c r="H82" s="236">
        <f>H42</f>
        <v>0</v>
      </c>
    </row>
    <row r="83" spans="1:37" s="1" customFormat="1" ht="25.5" customHeight="1" x14ac:dyDescent="0.4">
      <c r="A83" s="153"/>
      <c r="B83" s="5"/>
      <c r="C83" s="4"/>
      <c r="D83" s="237" t="s">
        <v>181</v>
      </c>
      <c r="E83" s="26"/>
      <c r="F83" s="99"/>
      <c r="G83" s="26"/>
      <c r="H83" s="236">
        <f>H46</f>
        <v>0</v>
      </c>
    </row>
    <row r="84" spans="1:37" s="1" customFormat="1" ht="19.2" x14ac:dyDescent="0.4">
      <c r="A84" s="153"/>
      <c r="B84" s="5"/>
      <c r="C84" s="4"/>
      <c r="D84" s="237" t="s">
        <v>112</v>
      </c>
      <c r="E84" s="26"/>
      <c r="F84" s="99"/>
      <c r="G84" s="26"/>
      <c r="H84" s="236">
        <f>H65</f>
        <v>0</v>
      </c>
      <c r="I84" s="827"/>
    </row>
    <row r="85" spans="1:37" ht="39" thickBot="1" x14ac:dyDescent="0.45">
      <c r="A85" s="210"/>
      <c r="B85" s="273"/>
      <c r="C85" s="274"/>
      <c r="D85" s="316" t="s">
        <v>111</v>
      </c>
      <c r="E85" s="249"/>
      <c r="F85" s="249"/>
      <c r="G85" s="249"/>
      <c r="H85" s="587">
        <f>H77</f>
        <v>0</v>
      </c>
      <c r="I85"/>
      <c r="J85"/>
      <c r="K85"/>
      <c r="L85"/>
      <c r="M85"/>
      <c r="N85"/>
      <c r="O85"/>
      <c r="P85"/>
      <c r="Q85"/>
      <c r="R85"/>
      <c r="S85"/>
      <c r="T85"/>
      <c r="U85"/>
      <c r="V85"/>
      <c r="W85"/>
      <c r="X85"/>
      <c r="Y85"/>
      <c r="Z85"/>
      <c r="AA85"/>
      <c r="AB85"/>
      <c r="AC85"/>
      <c r="AD85"/>
      <c r="AE85"/>
      <c r="AF85"/>
      <c r="AG85"/>
      <c r="AH85"/>
      <c r="AI85"/>
      <c r="AJ85"/>
      <c r="AK85"/>
    </row>
    <row r="86" spans="1:37" s="1" customFormat="1" ht="24" customHeight="1" thickBot="1" x14ac:dyDescent="0.5">
      <c r="B86" s="41"/>
      <c r="C86" s="85"/>
      <c r="D86" s="1801" t="s">
        <v>94</v>
      </c>
      <c r="E86" s="1802"/>
      <c r="F86" s="1802" t="s">
        <v>95</v>
      </c>
      <c r="G86" s="1803"/>
      <c r="H86" s="64">
        <f>SUM(H80:H85)</f>
        <v>0</v>
      </c>
    </row>
    <row r="87" spans="1:37" ht="19.2" x14ac:dyDescent="0.4">
      <c r="A87" s="210"/>
      <c r="B87" s="149"/>
      <c r="C87" s="149"/>
      <c r="D87" s="55"/>
      <c r="F87" s="267"/>
      <c r="G87" s="268"/>
      <c r="H87" s="67"/>
      <c r="I87"/>
      <c r="J87"/>
      <c r="K87"/>
      <c r="L87"/>
      <c r="M87"/>
      <c r="N87"/>
      <c r="O87"/>
      <c r="P87"/>
      <c r="Q87"/>
      <c r="R87"/>
      <c r="S87"/>
      <c r="T87"/>
      <c r="U87"/>
      <c r="V87"/>
      <c r="W87"/>
      <c r="X87"/>
      <c r="Y87"/>
      <c r="Z87"/>
      <c r="AA87"/>
      <c r="AB87"/>
      <c r="AC87"/>
      <c r="AD87"/>
      <c r="AE87"/>
      <c r="AF87"/>
      <c r="AG87"/>
      <c r="AH87"/>
      <c r="AI87"/>
      <c r="AJ87"/>
      <c r="AK87"/>
    </row>
    <row r="88" spans="1:37" x14ac:dyDescent="0.4">
      <c r="A88" s="210"/>
      <c r="D88" s="22" t="s">
        <v>49</v>
      </c>
      <c r="I88"/>
      <c r="J88"/>
      <c r="K88"/>
      <c r="L88"/>
      <c r="M88"/>
      <c r="N88"/>
      <c r="O88"/>
      <c r="P88"/>
      <c r="Q88"/>
      <c r="R88"/>
      <c r="S88"/>
      <c r="T88"/>
      <c r="U88"/>
      <c r="V88"/>
      <c r="W88"/>
      <c r="X88"/>
      <c r="Y88"/>
      <c r="Z88"/>
      <c r="AA88"/>
      <c r="AB88"/>
      <c r="AC88"/>
      <c r="AD88"/>
      <c r="AE88"/>
      <c r="AF88"/>
      <c r="AG88"/>
      <c r="AH88"/>
      <c r="AI88"/>
      <c r="AJ88"/>
      <c r="AK88"/>
    </row>
    <row r="89" spans="1:37" ht="19.2" x14ac:dyDescent="0.4">
      <c r="B89" s="32"/>
      <c r="C89" s="32"/>
      <c r="D89" s="33" t="s">
        <v>73</v>
      </c>
      <c r="E89" s="32"/>
      <c r="F89" s="101"/>
      <c r="G89" s="239"/>
      <c r="H89" s="34"/>
    </row>
    <row r="90" spans="1:37" ht="19.2" x14ac:dyDescent="0.4">
      <c r="B90" s="32"/>
      <c r="C90" s="32"/>
      <c r="D90" s="33" t="s">
        <v>74</v>
      </c>
      <c r="E90" s="32"/>
      <c r="F90" s="101"/>
      <c r="G90" s="239"/>
      <c r="H90" s="34"/>
    </row>
    <row r="91" spans="1:37" ht="19.2" x14ac:dyDescent="0.4">
      <c r="B91" s="32"/>
      <c r="C91" s="32"/>
      <c r="D91" s="33" t="s">
        <v>75</v>
      </c>
      <c r="E91" s="32"/>
      <c r="F91" s="101"/>
      <c r="G91" s="239"/>
      <c r="H91" s="34"/>
    </row>
  </sheetData>
  <mergeCells count="29">
    <mergeCell ref="B64:G64"/>
    <mergeCell ref="B65:G65"/>
    <mergeCell ref="B77:G77"/>
    <mergeCell ref="D79:G79"/>
    <mergeCell ref="D86:G86"/>
    <mergeCell ref="B55:G55"/>
    <mergeCell ref="D13:H13"/>
    <mergeCell ref="D14:H14"/>
    <mergeCell ref="D15:H15"/>
    <mergeCell ref="D16:H16"/>
    <mergeCell ref="D17:H17"/>
    <mergeCell ref="D18:H18"/>
    <mergeCell ref="D19:H19"/>
    <mergeCell ref="C30:G30"/>
    <mergeCell ref="B35:G35"/>
    <mergeCell ref="B42:G42"/>
    <mergeCell ref="B46:G46"/>
    <mergeCell ref="D12:H12"/>
    <mergeCell ref="B1:H1"/>
    <mergeCell ref="B2:H2"/>
    <mergeCell ref="B3:H3"/>
    <mergeCell ref="D4:H4"/>
    <mergeCell ref="D5:H5"/>
    <mergeCell ref="D6:H6"/>
    <mergeCell ref="D7:H7"/>
    <mergeCell ref="D8:H8"/>
    <mergeCell ref="D9:H9"/>
    <mergeCell ref="D10:H10"/>
    <mergeCell ref="D11:H11"/>
  </mergeCells>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10-Дел 2а-Анекс 1
Реф. Бр.: LRCP-9034-9210-MK-RFB-A.2.1.10 - Тендер 10 - Дел2а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Боговиње&amp;CРеконструкција на локален пат Боговиње-Седларце&amp;R&amp;P/&amp;N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6CC99-ED44-4E19-B34A-B0D0D430960D}">
  <sheetPr>
    <pageSetUpPr fitToPage="1"/>
  </sheetPr>
  <dimension ref="A1:AK88"/>
  <sheetViews>
    <sheetView view="pageBreakPreview" zoomScale="85" zoomScaleNormal="115" zoomScaleSheetLayoutView="85" zoomScalePageLayoutView="40" workbookViewId="0">
      <selection activeCell="B1" sqref="B1:H1"/>
    </sheetView>
  </sheetViews>
  <sheetFormatPr defaultRowHeight="16.8" x14ac:dyDescent="0.4"/>
  <cols>
    <col min="1" max="1" width="3.44140625" style="153" customWidth="1"/>
    <col min="2" max="2" width="7.6640625" style="21" customWidth="1"/>
    <col min="3" max="3" width="11.6640625" style="21" customWidth="1"/>
    <col min="4" max="4" width="64.109375" style="22" customWidth="1"/>
    <col min="5" max="5" width="9" style="21" customWidth="1"/>
    <col min="6" max="6" width="18.44140625" style="96" customWidth="1"/>
    <col min="7" max="7" width="15.44140625" style="228" customWidth="1"/>
    <col min="8" max="8" width="21.5546875" style="23" customWidth="1"/>
    <col min="9"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45">
      <c r="B1" s="1822" t="s">
        <v>831</v>
      </c>
      <c r="C1" s="1823"/>
      <c r="D1" s="1823"/>
      <c r="E1" s="1823"/>
      <c r="F1" s="1823"/>
      <c r="G1" s="1823"/>
      <c r="H1" s="1824"/>
    </row>
    <row r="2" spans="1:37" ht="19.8" thickBot="1" x14ac:dyDescent="0.45">
      <c r="B2" s="1825" t="s">
        <v>0</v>
      </c>
      <c r="C2" s="1826"/>
      <c r="D2" s="1826"/>
      <c r="E2" s="1826"/>
      <c r="F2" s="1826"/>
      <c r="G2" s="1826"/>
      <c r="H2" s="1827"/>
    </row>
    <row r="3" spans="1:37" s="241" customFormat="1" ht="48.75" customHeight="1" thickBot="1" x14ac:dyDescent="0.45">
      <c r="A3" s="240"/>
      <c r="B3" s="1900" t="s">
        <v>200</v>
      </c>
      <c r="C3" s="1901"/>
      <c r="D3" s="1901"/>
      <c r="E3" s="1901"/>
      <c r="F3" s="1901"/>
      <c r="G3" s="1901"/>
      <c r="H3" s="1902"/>
    </row>
    <row r="4" spans="1:37" ht="24" customHeight="1" thickBot="1" x14ac:dyDescent="0.45">
      <c r="B4" s="178"/>
      <c r="C4" s="179"/>
      <c r="D4" s="1831" t="s">
        <v>1</v>
      </c>
      <c r="E4" s="1831"/>
      <c r="F4" s="1831"/>
      <c r="G4" s="1831"/>
      <c r="H4" s="1832"/>
    </row>
    <row r="5" spans="1:37" ht="46.5" customHeight="1" x14ac:dyDescent="0.4">
      <c r="A5" s="180"/>
      <c r="B5" s="12"/>
      <c r="C5" s="145" t="s">
        <v>2</v>
      </c>
      <c r="D5" s="1867" t="s">
        <v>3</v>
      </c>
      <c r="E5" s="1868"/>
      <c r="F5" s="1868"/>
      <c r="G5" s="1868"/>
      <c r="H5" s="1869"/>
    </row>
    <row r="6" spans="1:37" ht="134.25" customHeight="1" x14ac:dyDescent="0.4">
      <c r="A6" s="180"/>
      <c r="B6" s="13"/>
      <c r="C6" s="181" t="s">
        <v>4</v>
      </c>
      <c r="D6" s="1820" t="s">
        <v>5</v>
      </c>
      <c r="E6" s="1820"/>
      <c r="F6" s="1820"/>
      <c r="G6" s="1820"/>
      <c r="H6" s="1821"/>
    </row>
    <row r="7" spans="1:37" ht="81" customHeight="1" x14ac:dyDescent="0.4">
      <c r="A7" s="180"/>
      <c r="B7" s="29"/>
      <c r="C7" s="181" t="s">
        <v>6</v>
      </c>
      <c r="D7" s="1820" t="s">
        <v>7</v>
      </c>
      <c r="E7" s="1820"/>
      <c r="F7" s="1820"/>
      <c r="G7" s="1820"/>
      <c r="H7" s="1821"/>
    </row>
    <row r="8" spans="1:37" ht="73.5" customHeight="1" x14ac:dyDescent="0.4">
      <c r="A8" s="180"/>
      <c r="B8" s="29"/>
      <c r="C8" s="181" t="s">
        <v>8</v>
      </c>
      <c r="D8" s="1820" t="s">
        <v>70</v>
      </c>
      <c r="E8" s="1820"/>
      <c r="F8" s="1820"/>
      <c r="G8" s="1820"/>
      <c r="H8" s="1821"/>
    </row>
    <row r="9" spans="1:37" ht="143.25" customHeight="1" x14ac:dyDescent="0.4">
      <c r="A9" s="180"/>
      <c r="B9" s="29"/>
      <c r="C9" s="181" t="s">
        <v>9</v>
      </c>
      <c r="D9" s="1820" t="s">
        <v>56</v>
      </c>
      <c r="E9" s="1820"/>
      <c r="F9" s="1820"/>
      <c r="G9" s="1820"/>
      <c r="H9" s="1821"/>
    </row>
    <row r="10" spans="1:37" ht="88.5" customHeight="1" x14ac:dyDescent="0.4">
      <c r="A10" s="180"/>
      <c r="B10" s="29"/>
      <c r="C10" s="181" t="s">
        <v>10</v>
      </c>
      <c r="D10" s="1820" t="s">
        <v>57</v>
      </c>
      <c r="E10" s="1820"/>
      <c r="F10" s="1820"/>
      <c r="G10" s="1820"/>
      <c r="H10" s="1821"/>
    </row>
    <row r="11" spans="1:37" ht="45" customHeight="1" x14ac:dyDescent="0.4">
      <c r="A11" s="180"/>
      <c r="B11" s="29"/>
      <c r="C11" s="181" t="s">
        <v>11</v>
      </c>
      <c r="D11" s="1820" t="s">
        <v>12</v>
      </c>
      <c r="E11" s="1820"/>
      <c r="F11" s="1820"/>
      <c r="G11" s="1820"/>
      <c r="H11" s="1821"/>
    </row>
    <row r="12" spans="1:37" ht="138" customHeight="1" x14ac:dyDescent="0.4">
      <c r="A12" s="180"/>
      <c r="B12" s="29"/>
      <c r="C12" s="181" t="s">
        <v>13</v>
      </c>
      <c r="D12" s="1820" t="s">
        <v>78</v>
      </c>
      <c r="E12" s="1820"/>
      <c r="F12" s="1820"/>
      <c r="G12" s="1820"/>
      <c r="H12" s="1821"/>
    </row>
    <row r="13" spans="1:37" ht="62.25" customHeight="1" x14ac:dyDescent="0.4">
      <c r="A13" s="180"/>
      <c r="B13" s="29"/>
      <c r="C13" s="182" t="s">
        <v>14</v>
      </c>
      <c r="D13" s="1820" t="s">
        <v>15</v>
      </c>
      <c r="E13" s="1820"/>
      <c r="F13" s="1820"/>
      <c r="G13" s="1820"/>
      <c r="H13" s="1821"/>
    </row>
    <row r="14" spans="1:37" ht="139.5" customHeight="1" x14ac:dyDescent="0.4">
      <c r="A14" s="180"/>
      <c r="B14" s="29"/>
      <c r="C14" s="181" t="s">
        <v>16</v>
      </c>
      <c r="D14" s="1929" t="s">
        <v>85</v>
      </c>
      <c r="E14" s="1930"/>
      <c r="F14" s="1930"/>
      <c r="G14" s="1930"/>
      <c r="H14" s="1931"/>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42.5" customHeight="1" x14ac:dyDescent="0.4">
      <c r="A16" s="180"/>
      <c r="B16" s="29"/>
      <c r="C16" s="181" t="s">
        <v>19</v>
      </c>
      <c r="D16" s="1820" t="s">
        <v>20</v>
      </c>
      <c r="E16" s="1820"/>
      <c r="F16" s="1820"/>
      <c r="G16" s="1820"/>
      <c r="H16" s="1821"/>
    </row>
    <row r="17" spans="1:37" ht="106.5" customHeight="1" x14ac:dyDescent="0.4">
      <c r="A17" s="180"/>
      <c r="B17" s="29"/>
      <c r="C17" s="181" t="s">
        <v>21</v>
      </c>
      <c r="D17" s="1820" t="s">
        <v>22</v>
      </c>
      <c r="E17" s="1820"/>
      <c r="F17" s="1820"/>
      <c r="G17" s="1820"/>
      <c r="H17" s="1821"/>
    </row>
    <row r="18" spans="1:37" ht="79.5" customHeight="1" x14ac:dyDescent="0.4">
      <c r="A18" s="180"/>
      <c r="B18" s="29"/>
      <c r="C18" s="181" t="s">
        <v>23</v>
      </c>
      <c r="D18" s="1820" t="s">
        <v>81</v>
      </c>
      <c r="E18" s="1820"/>
      <c r="F18" s="1820"/>
      <c r="G18" s="1820"/>
      <c r="H18" s="1821"/>
    </row>
    <row r="19" spans="1:37" ht="70.5" customHeight="1" thickBot="1" x14ac:dyDescent="0.45">
      <c r="A19" s="180"/>
      <c r="B19" s="14"/>
      <c r="C19" s="183" t="s">
        <v>24</v>
      </c>
      <c r="D19" s="1846" t="s">
        <v>71</v>
      </c>
      <c r="E19" s="1846"/>
      <c r="F19" s="1846"/>
      <c r="G19" s="1846"/>
      <c r="H19" s="1847"/>
    </row>
    <row r="20" spans="1:37" ht="17.399999999999999" thickBot="1" x14ac:dyDescent="0.45">
      <c r="B20" s="15"/>
      <c r="C20" s="15"/>
      <c r="D20" s="15"/>
      <c r="E20" s="15"/>
      <c r="F20" s="91"/>
      <c r="G20" s="15"/>
      <c r="H20" s="15"/>
    </row>
    <row r="21" spans="1:37" ht="57.6" x14ac:dyDescent="0.4">
      <c r="B21" s="12" t="s">
        <v>25</v>
      </c>
      <c r="C21" s="16" t="s">
        <v>50</v>
      </c>
      <c r="D21" s="16" t="s">
        <v>26</v>
      </c>
      <c r="E21" s="16" t="s">
        <v>27</v>
      </c>
      <c r="F21" s="92" t="s">
        <v>28</v>
      </c>
      <c r="G21" s="184" t="s">
        <v>29</v>
      </c>
      <c r="H21" s="17" t="s">
        <v>30</v>
      </c>
    </row>
    <row r="22" spans="1:37" ht="19.8" thickBot="1" x14ac:dyDescent="0.45">
      <c r="B22" s="185">
        <v>1</v>
      </c>
      <c r="C22" s="186">
        <v>2</v>
      </c>
      <c r="D22" s="186">
        <v>3</v>
      </c>
      <c r="E22" s="186">
        <v>4</v>
      </c>
      <c r="F22" s="186">
        <v>5</v>
      </c>
      <c r="G22" s="187">
        <v>6</v>
      </c>
      <c r="H22" s="188">
        <v>7</v>
      </c>
    </row>
    <row r="23" spans="1:37" ht="19.8" thickBot="1" x14ac:dyDescent="0.45">
      <c r="B23" s="189"/>
      <c r="C23" s="190"/>
      <c r="D23" s="191" t="s">
        <v>31</v>
      </c>
      <c r="E23" s="192"/>
      <c r="F23" s="193"/>
      <c r="G23" s="353"/>
      <c r="H23" s="354"/>
    </row>
    <row r="24" spans="1:37" ht="15.75" customHeight="1" x14ac:dyDescent="0.45">
      <c r="B24" s="138">
        <v>1</v>
      </c>
      <c r="C24" s="194" t="s">
        <v>61</v>
      </c>
      <c r="D24" s="195" t="s">
        <v>32</v>
      </c>
      <c r="E24" s="196" t="s">
        <v>33</v>
      </c>
      <c r="F24" s="115">
        <v>1</v>
      </c>
      <c r="G24" s="197"/>
      <c r="H24" s="18">
        <f t="shared" ref="H24:H29" si="0">F24*G24</f>
        <v>0</v>
      </c>
    </row>
    <row r="25" spans="1:37" ht="36" customHeight="1" x14ac:dyDescent="0.45">
      <c r="B25" s="27">
        <v>2</v>
      </c>
      <c r="C25" s="181" t="s">
        <v>51</v>
      </c>
      <c r="D25" s="42" t="s">
        <v>34</v>
      </c>
      <c r="E25" s="198" t="s">
        <v>33</v>
      </c>
      <c r="F25" s="94">
        <v>1</v>
      </c>
      <c r="G25" s="157"/>
      <c r="H25" s="20">
        <f t="shared" si="0"/>
        <v>0</v>
      </c>
    </row>
    <row r="26" spans="1:37" ht="21" customHeight="1" x14ac:dyDescent="0.45">
      <c r="B26" s="27">
        <v>3</v>
      </c>
      <c r="C26" s="156" t="s">
        <v>62</v>
      </c>
      <c r="D26" s="19" t="s">
        <v>35</v>
      </c>
      <c r="E26" s="198" t="s">
        <v>33</v>
      </c>
      <c r="F26" s="94">
        <v>1</v>
      </c>
      <c r="G26" s="157"/>
      <c r="H26" s="20">
        <f t="shared" si="0"/>
        <v>0</v>
      </c>
    </row>
    <row r="27" spans="1:37" ht="33.6" customHeight="1" x14ac:dyDescent="0.45">
      <c r="B27" s="27">
        <v>4</v>
      </c>
      <c r="C27" s="156" t="s">
        <v>63</v>
      </c>
      <c r="D27" s="19" t="s">
        <v>53</v>
      </c>
      <c r="E27" s="198" t="s">
        <v>33</v>
      </c>
      <c r="F27" s="94">
        <v>1</v>
      </c>
      <c r="G27" s="157"/>
      <c r="H27" s="20">
        <f t="shared" si="0"/>
        <v>0</v>
      </c>
    </row>
    <row r="28" spans="1:37" ht="54.75" customHeight="1" x14ac:dyDescent="0.45">
      <c r="B28" s="27">
        <v>5</v>
      </c>
      <c r="C28" s="156" t="s">
        <v>64</v>
      </c>
      <c r="D28" s="19" t="s">
        <v>55</v>
      </c>
      <c r="E28" s="198" t="s">
        <v>33</v>
      </c>
      <c r="F28" s="94">
        <v>1</v>
      </c>
      <c r="G28" s="157"/>
      <c r="H28" s="20">
        <f t="shared" si="0"/>
        <v>0</v>
      </c>
    </row>
    <row r="29" spans="1:37" ht="39" customHeight="1" thickBot="1" x14ac:dyDescent="0.5">
      <c r="B29" s="45">
        <v>6</v>
      </c>
      <c r="C29" s="146">
        <v>14</v>
      </c>
      <c r="D29" s="46" t="s">
        <v>72</v>
      </c>
      <c r="E29" s="199" t="s">
        <v>33</v>
      </c>
      <c r="F29" s="95">
        <v>1</v>
      </c>
      <c r="G29" s="200"/>
      <c r="H29" s="48">
        <f t="shared" si="0"/>
        <v>0</v>
      </c>
    </row>
    <row r="30" spans="1:37" ht="21" customHeight="1" thickBot="1" x14ac:dyDescent="0.45">
      <c r="B30" s="49"/>
      <c r="C30" s="201"/>
      <c r="D30" s="1815" t="s">
        <v>52</v>
      </c>
      <c r="E30" s="1815"/>
      <c r="F30" s="1815"/>
      <c r="G30" s="1916"/>
      <c r="H30" s="50">
        <f>SUM(H24:H29)</f>
        <v>0</v>
      </c>
    </row>
    <row r="31" spans="1:37" s="3" customFormat="1" ht="19.2" x14ac:dyDescent="0.3">
      <c r="A31" s="2"/>
      <c r="B31" s="138"/>
      <c r="C31" s="317"/>
      <c r="D31" s="202" t="s">
        <v>36</v>
      </c>
      <c r="E31" s="140"/>
      <c r="F31" s="277"/>
      <c r="G31" s="277"/>
      <c r="H31" s="143"/>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37" s="121" customFormat="1" ht="18" customHeight="1" x14ac:dyDescent="0.45">
      <c r="A32" s="120"/>
      <c r="B32" s="35">
        <v>7</v>
      </c>
      <c r="C32" s="220" t="s">
        <v>65</v>
      </c>
      <c r="D32" s="30" t="s">
        <v>86</v>
      </c>
      <c r="E32" s="37" t="s">
        <v>37</v>
      </c>
      <c r="F32" s="221">
        <v>0.95</v>
      </c>
      <c r="G32" s="222"/>
      <c r="H32" s="36">
        <f>F32*G32</f>
        <v>0</v>
      </c>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1:37" s="120" customFormat="1" ht="53.25" customHeight="1" x14ac:dyDescent="0.45">
      <c r="B33" s="27">
        <v>8</v>
      </c>
      <c r="C33" s="156" t="s">
        <v>87</v>
      </c>
      <c r="D33" s="4" t="s">
        <v>155</v>
      </c>
      <c r="E33" s="28" t="s">
        <v>39</v>
      </c>
      <c r="F33" s="158">
        <v>4450</v>
      </c>
      <c r="G33" s="157"/>
      <c r="H33" s="20">
        <f t="shared" ref="H33:H37" si="1">F33*G33</f>
        <v>0</v>
      </c>
    </row>
    <row r="34" spans="1:37" s="120" customFormat="1" ht="53.25" customHeight="1" x14ac:dyDescent="0.45">
      <c r="B34" s="27">
        <v>9</v>
      </c>
      <c r="C34" s="156" t="s">
        <v>156</v>
      </c>
      <c r="D34" s="4" t="s">
        <v>157</v>
      </c>
      <c r="E34" s="28" t="s">
        <v>39</v>
      </c>
      <c r="F34" s="158">
        <v>1500</v>
      </c>
      <c r="G34" s="157"/>
      <c r="H34" s="20">
        <f>G34*F34</f>
        <v>0</v>
      </c>
    </row>
    <row r="35" spans="1:37" s="3" customFormat="1" ht="33.6" customHeight="1" x14ac:dyDescent="0.45">
      <c r="A35" s="2"/>
      <c r="B35" s="27">
        <v>10</v>
      </c>
      <c r="C35" s="156" t="s">
        <v>158</v>
      </c>
      <c r="D35" s="4" t="s">
        <v>159</v>
      </c>
      <c r="E35" s="28" t="s">
        <v>39</v>
      </c>
      <c r="F35" s="158">
        <v>65</v>
      </c>
      <c r="G35" s="157"/>
      <c r="H35" s="20">
        <f t="shared" si="1"/>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3" customFormat="1" ht="38.25" customHeight="1" x14ac:dyDescent="0.45">
      <c r="A36" s="2"/>
      <c r="B36" s="27">
        <v>11</v>
      </c>
      <c r="C36" s="156" t="s">
        <v>88</v>
      </c>
      <c r="D36" s="4" t="s">
        <v>160</v>
      </c>
      <c r="E36" s="28" t="s">
        <v>38</v>
      </c>
      <c r="F36" s="158">
        <v>60</v>
      </c>
      <c r="G36" s="157"/>
      <c r="H36" s="20">
        <f t="shared" si="1"/>
        <v>0</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3" customFormat="1" ht="22.5" customHeight="1" thickBot="1" x14ac:dyDescent="0.5">
      <c r="A37" s="2"/>
      <c r="B37" s="45">
        <v>12</v>
      </c>
      <c r="C37" s="205" t="s">
        <v>161</v>
      </c>
      <c r="D37" s="90" t="s">
        <v>162</v>
      </c>
      <c r="E37" s="47" t="s">
        <v>41</v>
      </c>
      <c r="F37" s="206">
        <v>6</v>
      </c>
      <c r="G37" s="200"/>
      <c r="H37" s="48">
        <f t="shared" si="1"/>
        <v>0</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s="3" customFormat="1" ht="19.95" customHeight="1" thickBot="1" x14ac:dyDescent="0.5">
      <c r="A38" s="2"/>
      <c r="B38" s="1926" t="s">
        <v>42</v>
      </c>
      <c r="C38" s="1927"/>
      <c r="D38" s="1927"/>
      <c r="E38" s="1927"/>
      <c r="F38" s="1927"/>
      <c r="G38" s="1928"/>
      <c r="H38" s="50">
        <f>SUM(H32:H37)</f>
        <v>0</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s="3" customFormat="1" ht="16.2" customHeight="1" x14ac:dyDescent="0.45">
      <c r="A39" s="2"/>
      <c r="B39" s="113"/>
      <c r="C39" s="203"/>
      <c r="D39" s="243" t="s">
        <v>89</v>
      </c>
      <c r="E39" s="122"/>
      <c r="F39" s="203"/>
      <c r="G39" s="203"/>
      <c r="H39" s="204"/>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1:37" s="121" customFormat="1" ht="77.400000000000006" customHeight="1" x14ac:dyDescent="0.45">
      <c r="A40" s="120"/>
      <c r="B40" s="27">
        <v>13</v>
      </c>
      <c r="C40" s="156" t="s">
        <v>66</v>
      </c>
      <c r="D40" s="4" t="s">
        <v>104</v>
      </c>
      <c r="E40" s="28" t="s">
        <v>40</v>
      </c>
      <c r="F40" s="158">
        <v>3830</v>
      </c>
      <c r="G40" s="157"/>
      <c r="H40" s="20">
        <f>F40*G40</f>
        <v>0</v>
      </c>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row>
    <row r="41" spans="1:37" s="121" customFormat="1" ht="21.75" customHeight="1" x14ac:dyDescent="0.45">
      <c r="A41" s="120"/>
      <c r="B41" s="27">
        <v>14</v>
      </c>
      <c r="C41" s="156" t="s">
        <v>67</v>
      </c>
      <c r="D41" s="4" t="s">
        <v>182</v>
      </c>
      <c r="E41" s="28" t="s">
        <v>39</v>
      </c>
      <c r="F41" s="158">
        <v>9040</v>
      </c>
      <c r="G41" s="157"/>
      <c r="H41" s="20">
        <f>F41*G41</f>
        <v>0</v>
      </c>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2" spans="1:37" s="121" customFormat="1" ht="38.25" customHeight="1" x14ac:dyDescent="0.45">
      <c r="A42" s="120"/>
      <c r="B42" s="27">
        <v>15</v>
      </c>
      <c r="C42" s="156" t="s">
        <v>120</v>
      </c>
      <c r="D42" s="4" t="s">
        <v>165</v>
      </c>
      <c r="E42" s="28" t="s">
        <v>40</v>
      </c>
      <c r="F42" s="158">
        <v>25</v>
      </c>
      <c r="G42" s="157"/>
      <c r="H42" s="20">
        <f>F42*G42</f>
        <v>0</v>
      </c>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row>
    <row r="43" spans="1:37" s="125" customFormat="1" ht="38.4" x14ac:dyDescent="0.45">
      <c r="A43" s="123"/>
      <c r="B43" s="27">
        <v>16</v>
      </c>
      <c r="C43" s="156" t="s">
        <v>142</v>
      </c>
      <c r="D43" s="4" t="s">
        <v>143</v>
      </c>
      <c r="E43" s="28" t="s">
        <v>41</v>
      </c>
      <c r="F43" s="158">
        <v>31</v>
      </c>
      <c r="G43" s="157"/>
      <c r="H43" s="20">
        <f t="shared" ref="H43:H45" si="2">F43*G43</f>
        <v>0</v>
      </c>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row>
    <row r="44" spans="1:37" ht="38.4" x14ac:dyDescent="0.45">
      <c r="B44" s="27">
        <v>17</v>
      </c>
      <c r="C44" s="156" t="s">
        <v>166</v>
      </c>
      <c r="D44" s="4" t="s">
        <v>167</v>
      </c>
      <c r="E44" s="28" t="s">
        <v>39</v>
      </c>
      <c r="F44" s="158">
        <v>1000</v>
      </c>
      <c r="G44" s="157"/>
      <c r="H44" s="20">
        <f t="shared" si="2"/>
        <v>0</v>
      </c>
    </row>
    <row r="45" spans="1:37" s="125" customFormat="1" ht="36.75" customHeight="1" thickBot="1" x14ac:dyDescent="0.5">
      <c r="A45" s="123"/>
      <c r="B45" s="45">
        <v>18</v>
      </c>
      <c r="C45" s="205" t="s">
        <v>168</v>
      </c>
      <c r="D45" s="90" t="s">
        <v>169</v>
      </c>
      <c r="E45" s="47" t="s">
        <v>38</v>
      </c>
      <c r="F45" s="206">
        <v>1200</v>
      </c>
      <c r="G45" s="200"/>
      <c r="H45" s="48">
        <f t="shared" si="2"/>
        <v>0</v>
      </c>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row>
    <row r="46" spans="1:37" s="3" customFormat="1" ht="22.5" customHeight="1" thickBot="1" x14ac:dyDescent="0.5">
      <c r="A46" s="2"/>
      <c r="B46" s="1926" t="s">
        <v>43</v>
      </c>
      <c r="C46" s="1927"/>
      <c r="D46" s="1927"/>
      <c r="E46" s="1927"/>
      <c r="F46" s="1927"/>
      <c r="G46" s="1928"/>
      <c r="H46" s="50">
        <f>SUM(H40:H45)</f>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s="3" customFormat="1" ht="16.95" customHeight="1" x14ac:dyDescent="0.45">
      <c r="A47" s="2"/>
      <c r="B47" s="129"/>
      <c r="C47" s="160"/>
      <c r="D47" s="244" t="s">
        <v>44</v>
      </c>
      <c r="E47" s="122"/>
      <c r="F47" s="160"/>
      <c r="G47" s="160"/>
      <c r="H47" s="208"/>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1:37" s="121" customFormat="1" ht="50.25" customHeight="1" x14ac:dyDescent="0.45">
      <c r="A48" s="120"/>
      <c r="B48" s="35">
        <v>19</v>
      </c>
      <c r="C48" s="220" t="s">
        <v>68</v>
      </c>
      <c r="D48" s="30" t="s">
        <v>170</v>
      </c>
      <c r="E48" s="37" t="s">
        <v>40</v>
      </c>
      <c r="F48" s="221">
        <v>2470</v>
      </c>
      <c r="G48" s="222"/>
      <c r="H48" s="209">
        <f t="shared" ref="H48:H54" si="3">(F48*G48)</f>
        <v>0</v>
      </c>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row>
    <row r="49" spans="1:37" s="121" customFormat="1" ht="42.75" customHeight="1" x14ac:dyDescent="0.45">
      <c r="A49" s="120"/>
      <c r="B49" s="27">
        <v>20</v>
      </c>
      <c r="C49" s="156" t="s">
        <v>147</v>
      </c>
      <c r="D49" s="4" t="s">
        <v>171</v>
      </c>
      <c r="E49" s="28" t="s">
        <v>39</v>
      </c>
      <c r="F49" s="158">
        <v>5000</v>
      </c>
      <c r="G49" s="157"/>
      <c r="H49" s="209">
        <f t="shared" si="3"/>
        <v>0</v>
      </c>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row>
    <row r="50" spans="1:37" s="125" customFormat="1" ht="38.25" customHeight="1" x14ac:dyDescent="0.45">
      <c r="A50" s="248"/>
      <c r="B50" s="27">
        <v>21</v>
      </c>
      <c r="C50" s="81" t="s">
        <v>69</v>
      </c>
      <c r="D50" s="282" t="s">
        <v>76</v>
      </c>
      <c r="E50" s="211" t="s">
        <v>38</v>
      </c>
      <c r="F50" s="342">
        <v>400</v>
      </c>
      <c r="G50" s="355"/>
      <c r="H50" s="209">
        <f>F50*G50</f>
        <v>0</v>
      </c>
    </row>
    <row r="51" spans="1:37" s="121" customFormat="1" ht="57.6" x14ac:dyDescent="0.45">
      <c r="A51" s="120"/>
      <c r="B51" s="27">
        <v>22</v>
      </c>
      <c r="C51" s="156" t="s">
        <v>82</v>
      </c>
      <c r="D51" s="4" t="s">
        <v>172</v>
      </c>
      <c r="E51" s="28" t="s">
        <v>38</v>
      </c>
      <c r="F51" s="158">
        <v>1900</v>
      </c>
      <c r="G51" s="157"/>
      <c r="H51" s="209">
        <f t="shared" si="3"/>
        <v>0</v>
      </c>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row>
    <row r="52" spans="1:37" s="121" customFormat="1" ht="57.6" x14ac:dyDescent="0.45">
      <c r="A52" s="120"/>
      <c r="B52" s="27">
        <v>23</v>
      </c>
      <c r="C52" s="156" t="s">
        <v>82</v>
      </c>
      <c r="D52" s="4" t="s">
        <v>173</v>
      </c>
      <c r="E52" s="28" t="s">
        <v>38</v>
      </c>
      <c r="F52" s="158">
        <v>1900</v>
      </c>
      <c r="G52" s="157"/>
      <c r="H52" s="209">
        <f>G52*F52</f>
        <v>0</v>
      </c>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row>
    <row r="53" spans="1:37" s="212" customFormat="1" ht="57.6" x14ac:dyDescent="0.45">
      <c r="B53" s="27">
        <v>24</v>
      </c>
      <c r="C53" s="81" t="s">
        <v>174</v>
      </c>
      <c r="D53" s="88" t="s">
        <v>175</v>
      </c>
      <c r="E53" s="211" t="s">
        <v>39</v>
      </c>
      <c r="F53" s="213">
        <v>65</v>
      </c>
      <c r="G53" s="214"/>
      <c r="H53" s="209">
        <f t="shared" si="3"/>
        <v>0</v>
      </c>
    </row>
    <row r="54" spans="1:37" s="125" customFormat="1" ht="54" customHeight="1" thickBot="1" x14ac:dyDescent="0.5">
      <c r="A54" s="175"/>
      <c r="B54" s="259">
        <v>25</v>
      </c>
      <c r="C54" s="84" t="s">
        <v>79</v>
      </c>
      <c r="D54" s="271" t="s">
        <v>176</v>
      </c>
      <c r="E54" s="272" t="s">
        <v>39</v>
      </c>
      <c r="F54" s="224">
        <v>2500</v>
      </c>
      <c r="G54" s="225"/>
      <c r="H54" s="378">
        <f t="shared" si="3"/>
        <v>0</v>
      </c>
    </row>
    <row r="55" spans="1:37" s="3" customFormat="1" ht="21" customHeight="1" thickBot="1" x14ac:dyDescent="0.35">
      <c r="A55" s="2"/>
      <c r="B55" s="1814" t="s">
        <v>45</v>
      </c>
      <c r="C55" s="1815"/>
      <c r="D55" s="1815"/>
      <c r="E55" s="1815"/>
      <c r="F55" s="1815"/>
      <c r="G55" s="1916"/>
      <c r="H55" s="152">
        <f>SUM(H48:H54)</f>
        <v>0</v>
      </c>
      <c r="I55" s="247"/>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1:37" s="2" customFormat="1" ht="20.399999999999999" customHeight="1" x14ac:dyDescent="0.45">
      <c r="B56" s="245"/>
      <c r="C56" s="217"/>
      <c r="D56" s="246" t="s">
        <v>177</v>
      </c>
      <c r="E56" s="207"/>
      <c r="F56" s="356"/>
      <c r="G56" s="357"/>
      <c r="H56" s="208"/>
    </row>
    <row r="57" spans="1:37" s="120" customFormat="1" ht="93" customHeight="1" thickBot="1" x14ac:dyDescent="0.5">
      <c r="B57" s="45">
        <v>26</v>
      </c>
      <c r="C57" s="358"/>
      <c r="D57" s="90" t="s">
        <v>178</v>
      </c>
      <c r="E57" s="47" t="s">
        <v>38</v>
      </c>
      <c r="F57" s="206">
        <v>40</v>
      </c>
      <c r="G57" s="200"/>
      <c r="H57" s="48">
        <f t="shared" ref="H57" si="4">(F57*G57)</f>
        <v>0</v>
      </c>
    </row>
    <row r="58" spans="1:37" s="3" customFormat="1" ht="18.75" customHeight="1" thickBot="1" x14ac:dyDescent="0.5">
      <c r="A58" s="2"/>
      <c r="B58" s="1926" t="s">
        <v>114</v>
      </c>
      <c r="C58" s="1927"/>
      <c r="D58" s="1927"/>
      <c r="E58" s="1927"/>
      <c r="F58" s="1927"/>
      <c r="G58" s="1928"/>
      <c r="H58" s="359">
        <f>SUM(H57:H57)</f>
        <v>0</v>
      </c>
      <c r="I58" s="247"/>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7" ht="19.2" x14ac:dyDescent="0.45">
      <c r="A59" s="1"/>
      <c r="B59" s="144"/>
      <c r="C59" s="160"/>
      <c r="D59" s="202" t="s">
        <v>115</v>
      </c>
      <c r="E59" s="160"/>
      <c r="F59" s="383"/>
      <c r="G59" s="166"/>
      <c r="H59" s="164"/>
      <c r="J59"/>
      <c r="K59"/>
      <c r="L59"/>
      <c r="M59"/>
      <c r="N59"/>
      <c r="O59"/>
      <c r="P59"/>
      <c r="Q59"/>
      <c r="R59"/>
      <c r="S59"/>
      <c r="T59"/>
      <c r="U59"/>
      <c r="V59"/>
      <c r="W59"/>
      <c r="X59"/>
      <c r="Y59"/>
      <c r="Z59"/>
      <c r="AA59"/>
      <c r="AB59"/>
      <c r="AC59"/>
      <c r="AD59"/>
      <c r="AE59"/>
      <c r="AF59"/>
      <c r="AG59"/>
      <c r="AH59"/>
      <c r="AI59"/>
      <c r="AJ59"/>
      <c r="AK59"/>
    </row>
    <row r="60" spans="1:37" ht="19.2" x14ac:dyDescent="0.45">
      <c r="A60" s="1"/>
      <c r="B60" s="379"/>
      <c r="C60" s="103"/>
      <c r="D60" s="30" t="s">
        <v>116</v>
      </c>
      <c r="E60" s="380"/>
      <c r="F60" s="381"/>
      <c r="G60" s="384"/>
      <c r="H60" s="382"/>
      <c r="J60"/>
      <c r="K60"/>
      <c r="L60"/>
      <c r="M60"/>
      <c r="N60"/>
      <c r="O60"/>
      <c r="P60"/>
      <c r="Q60"/>
      <c r="R60"/>
      <c r="S60"/>
      <c r="T60"/>
      <c r="U60"/>
      <c r="V60"/>
      <c r="W60"/>
      <c r="X60"/>
      <c r="Y60"/>
      <c r="Z60"/>
      <c r="AA60"/>
      <c r="AB60"/>
      <c r="AC60"/>
      <c r="AD60"/>
      <c r="AE60"/>
      <c r="AF60"/>
      <c r="AG60"/>
      <c r="AH60"/>
      <c r="AI60"/>
      <c r="AJ60"/>
      <c r="AK60"/>
    </row>
    <row r="61" spans="1:37" s="125" customFormat="1" ht="57.6" x14ac:dyDescent="0.45">
      <c r="A61" s="124"/>
      <c r="B61" s="219">
        <v>27</v>
      </c>
      <c r="C61" s="220" t="s">
        <v>121</v>
      </c>
      <c r="D61" s="30" t="s">
        <v>99</v>
      </c>
      <c r="E61" s="37" t="s">
        <v>54</v>
      </c>
      <c r="F61" s="221">
        <v>4</v>
      </c>
      <c r="G61" s="222"/>
      <c r="H61" s="36">
        <f t="shared" ref="H61:H67" si="5">(F61*G61)</f>
        <v>0</v>
      </c>
    </row>
    <row r="62" spans="1:37" s="125" customFormat="1" ht="76.8" x14ac:dyDescent="0.45">
      <c r="A62" s="124"/>
      <c r="B62" s="29">
        <v>28</v>
      </c>
      <c r="C62" s="156" t="s">
        <v>121</v>
      </c>
      <c r="D62" s="4" t="s">
        <v>77</v>
      </c>
      <c r="E62" s="28" t="s">
        <v>54</v>
      </c>
      <c r="F62" s="158">
        <v>17</v>
      </c>
      <c r="G62" s="157"/>
      <c r="H62" s="20">
        <f t="shared" si="5"/>
        <v>0</v>
      </c>
    </row>
    <row r="63" spans="1:37" s="125" customFormat="1" ht="57.6" x14ac:dyDescent="0.45">
      <c r="A63" s="124"/>
      <c r="B63" s="29">
        <v>29</v>
      </c>
      <c r="C63" s="156" t="s">
        <v>121</v>
      </c>
      <c r="D63" s="4" t="s">
        <v>100</v>
      </c>
      <c r="E63" s="28" t="s">
        <v>54</v>
      </c>
      <c r="F63" s="158">
        <v>20</v>
      </c>
      <c r="G63" s="157"/>
      <c r="H63" s="20">
        <f t="shared" si="5"/>
        <v>0</v>
      </c>
    </row>
    <row r="64" spans="1:37" s="125" customFormat="1" ht="57.6" x14ac:dyDescent="0.45">
      <c r="A64" s="124"/>
      <c r="B64" s="29">
        <v>30</v>
      </c>
      <c r="C64" s="156" t="s">
        <v>121</v>
      </c>
      <c r="D64" s="4" t="s">
        <v>179</v>
      </c>
      <c r="E64" s="28" t="s">
        <v>54</v>
      </c>
      <c r="F64" s="158">
        <v>5</v>
      </c>
      <c r="G64" s="157"/>
      <c r="H64" s="20">
        <f t="shared" si="5"/>
        <v>0</v>
      </c>
    </row>
    <row r="65" spans="1:37" s="125" customFormat="1" ht="57.6" x14ac:dyDescent="0.45">
      <c r="A65" s="124"/>
      <c r="B65" s="29">
        <v>31</v>
      </c>
      <c r="C65" s="156" t="s">
        <v>121</v>
      </c>
      <c r="D65" s="4" t="s">
        <v>214</v>
      </c>
      <c r="E65" s="28" t="s">
        <v>54</v>
      </c>
      <c r="F65" s="158">
        <v>2</v>
      </c>
      <c r="G65" s="157"/>
      <c r="H65" s="20">
        <f t="shared" si="5"/>
        <v>0</v>
      </c>
    </row>
    <row r="66" spans="1:37" s="125" customFormat="1" ht="76.8" x14ac:dyDescent="0.45">
      <c r="A66" s="124"/>
      <c r="B66" s="218">
        <v>32</v>
      </c>
      <c r="C66" s="156" t="s">
        <v>121</v>
      </c>
      <c r="D66" s="4" t="s">
        <v>83</v>
      </c>
      <c r="E66" s="28" t="s">
        <v>38</v>
      </c>
      <c r="F66" s="158">
        <v>130</v>
      </c>
      <c r="G66" s="157"/>
      <c r="H66" s="20">
        <f t="shared" si="5"/>
        <v>0</v>
      </c>
    </row>
    <row r="67" spans="1:37" s="125" customFormat="1" ht="57.6" x14ac:dyDescent="0.45">
      <c r="A67" s="124"/>
      <c r="B67" s="29">
        <v>33</v>
      </c>
      <c r="C67" s="156" t="s">
        <v>123</v>
      </c>
      <c r="D67" s="4" t="s">
        <v>183</v>
      </c>
      <c r="E67" s="28" t="s">
        <v>40</v>
      </c>
      <c r="F67" s="158">
        <v>2.8</v>
      </c>
      <c r="G67" s="157"/>
      <c r="H67" s="20">
        <f t="shared" si="5"/>
        <v>0</v>
      </c>
    </row>
    <row r="68" spans="1:37" ht="19.2" x14ac:dyDescent="0.45">
      <c r="A68" s="255"/>
      <c r="B68" s="360"/>
      <c r="C68" s="103"/>
      <c r="D68" s="4" t="s">
        <v>117</v>
      </c>
      <c r="E68" s="292"/>
      <c r="F68" s="158"/>
      <c r="G68" s="157"/>
      <c r="H68" s="59"/>
      <c r="I68"/>
      <c r="J68"/>
      <c r="K68"/>
      <c r="L68"/>
      <c r="M68"/>
      <c r="N68"/>
      <c r="O68"/>
      <c r="P68"/>
      <c r="Q68"/>
      <c r="R68"/>
      <c r="S68"/>
      <c r="T68"/>
      <c r="U68"/>
      <c r="V68"/>
      <c r="W68"/>
      <c r="X68"/>
      <c r="Y68"/>
      <c r="Z68"/>
      <c r="AA68"/>
      <c r="AB68"/>
      <c r="AC68"/>
      <c r="AD68"/>
      <c r="AE68"/>
      <c r="AF68"/>
      <c r="AG68"/>
      <c r="AH68"/>
      <c r="AI68"/>
      <c r="AJ68"/>
      <c r="AK68"/>
    </row>
    <row r="69" spans="1:37" s="125" customFormat="1" ht="57.6" x14ac:dyDescent="0.45">
      <c r="A69" s="124"/>
      <c r="B69" s="73">
        <v>35</v>
      </c>
      <c r="C69" s="260" t="s">
        <v>124</v>
      </c>
      <c r="D69" s="159" t="s">
        <v>84</v>
      </c>
      <c r="E69" s="261" t="s">
        <v>39</v>
      </c>
      <c r="F69" s="224">
        <v>70</v>
      </c>
      <c r="G69" s="225"/>
      <c r="H69" s="39">
        <f t="shared" ref="H69" si="6">(F69*G69)</f>
        <v>0</v>
      </c>
    </row>
    <row r="70" spans="1:37" s="125" customFormat="1" ht="76.8" x14ac:dyDescent="0.45">
      <c r="A70" s="124"/>
      <c r="B70" s="73">
        <v>35</v>
      </c>
      <c r="C70" s="260" t="s">
        <v>124</v>
      </c>
      <c r="D70" s="159" t="s">
        <v>218</v>
      </c>
      <c r="E70" s="261" t="s">
        <v>39</v>
      </c>
      <c r="F70" s="224">
        <v>9</v>
      </c>
      <c r="G70" s="225"/>
      <c r="H70" s="39">
        <f t="shared" ref="H70" si="7">(F70*G70)</f>
        <v>0</v>
      </c>
    </row>
    <row r="71" spans="1:37" ht="19.2" x14ac:dyDescent="0.45">
      <c r="A71" s="255"/>
      <c r="B71" s="360"/>
      <c r="C71" s="103"/>
      <c r="D71" s="4" t="s">
        <v>118</v>
      </c>
      <c r="E71" s="292"/>
      <c r="F71" s="158"/>
      <c r="G71" s="157"/>
      <c r="H71" s="59"/>
      <c r="I71"/>
      <c r="J71"/>
      <c r="K71"/>
      <c r="L71"/>
      <c r="M71"/>
      <c r="N71"/>
      <c r="O71"/>
      <c r="P71"/>
      <c r="Q71"/>
      <c r="R71"/>
      <c r="S71"/>
      <c r="T71"/>
      <c r="U71"/>
      <c r="V71"/>
      <c r="W71"/>
      <c r="X71"/>
      <c r="Y71"/>
      <c r="Z71"/>
      <c r="AA71"/>
      <c r="AB71"/>
      <c r="AC71"/>
      <c r="AD71"/>
      <c r="AE71"/>
      <c r="AF71"/>
      <c r="AG71"/>
      <c r="AH71"/>
      <c r="AI71"/>
      <c r="AJ71"/>
      <c r="AK71"/>
    </row>
    <row r="72" spans="1:37" s="125" customFormat="1" ht="54" customHeight="1" x14ac:dyDescent="0.45">
      <c r="A72" s="124"/>
      <c r="B72" s="218">
        <v>36</v>
      </c>
      <c r="C72" s="156" t="s">
        <v>216</v>
      </c>
      <c r="D72" s="4" t="s">
        <v>217</v>
      </c>
      <c r="E72" s="28" t="s">
        <v>54</v>
      </c>
      <c r="F72" s="158">
        <v>4</v>
      </c>
      <c r="G72" s="157"/>
      <c r="H72" s="20">
        <f>(F72*G72)</f>
        <v>0</v>
      </c>
    </row>
    <row r="73" spans="1:37" s="125" customFormat="1" ht="96" x14ac:dyDescent="0.45">
      <c r="A73" s="124"/>
      <c r="B73" s="218">
        <v>37</v>
      </c>
      <c r="C73" s="181"/>
      <c r="D73" s="4" t="s">
        <v>215</v>
      </c>
      <c r="E73" s="28" t="s">
        <v>54</v>
      </c>
      <c r="F73" s="158">
        <v>4</v>
      </c>
      <c r="G73" s="157"/>
      <c r="H73" s="20">
        <f>(F73*G73)</f>
        <v>0</v>
      </c>
    </row>
    <row r="74" spans="1:37" s="125" customFormat="1" ht="77.400000000000006" thickBot="1" x14ac:dyDescent="0.5">
      <c r="A74" s="124"/>
      <c r="B74" s="218">
        <v>36</v>
      </c>
      <c r="C74" s="156"/>
      <c r="D74" s="4" t="s">
        <v>137</v>
      </c>
      <c r="E74" s="28" t="s">
        <v>54</v>
      </c>
      <c r="F74" s="158">
        <v>18</v>
      </c>
      <c r="G74" s="157"/>
      <c r="H74" s="20">
        <f>(F74*G74)</f>
        <v>0</v>
      </c>
    </row>
    <row r="75" spans="1:37" ht="22.5" customHeight="1" thickBot="1" x14ac:dyDescent="0.5">
      <c r="A75" s="1"/>
      <c r="B75" s="1923" t="s">
        <v>119</v>
      </c>
      <c r="C75" s="1924"/>
      <c r="D75" s="1924"/>
      <c r="E75" s="1924"/>
      <c r="F75" s="1924"/>
      <c r="G75" s="1925"/>
      <c r="H75" s="152">
        <f>SUM(H61:H74)</f>
        <v>0</v>
      </c>
      <c r="J75"/>
      <c r="K75"/>
      <c r="L75"/>
      <c r="M75"/>
      <c r="N75"/>
      <c r="O75"/>
      <c r="P75"/>
      <c r="Q75"/>
      <c r="R75"/>
      <c r="S75"/>
      <c r="T75"/>
      <c r="U75"/>
      <c r="V75"/>
      <c r="W75"/>
      <c r="X75"/>
      <c r="Y75"/>
      <c r="Z75"/>
      <c r="AA75"/>
      <c r="AB75"/>
      <c r="AC75"/>
      <c r="AD75"/>
      <c r="AE75"/>
      <c r="AF75"/>
      <c r="AG75"/>
      <c r="AH75"/>
      <c r="AI75"/>
      <c r="AJ75"/>
      <c r="AK75"/>
    </row>
    <row r="76" spans="1:37" ht="27" customHeight="1" thickBot="1" x14ac:dyDescent="0.45">
      <c r="E76" s="227"/>
    </row>
    <row r="77" spans="1:37" ht="39" customHeight="1" thickBot="1" x14ac:dyDescent="0.45">
      <c r="A77" s="229"/>
      <c r="B77" s="189"/>
      <c r="C77" s="230"/>
      <c r="D77" s="1798" t="s">
        <v>201</v>
      </c>
      <c r="E77" s="1799"/>
      <c r="F77" s="1799"/>
      <c r="G77" s="1800"/>
      <c r="H77" s="231"/>
    </row>
    <row r="78" spans="1:37" ht="19.2" x14ac:dyDescent="0.4">
      <c r="A78" s="229"/>
      <c r="B78" s="12"/>
      <c r="C78" s="145"/>
      <c r="D78" s="377" t="s">
        <v>46</v>
      </c>
      <c r="E78" s="232"/>
      <c r="F78" s="233"/>
      <c r="G78" s="232"/>
      <c r="H78" s="234">
        <f>H30</f>
        <v>0</v>
      </c>
    </row>
    <row r="79" spans="1:37" ht="19.2" x14ac:dyDescent="0.4">
      <c r="A79" s="229"/>
      <c r="B79" s="13"/>
      <c r="C79" s="181"/>
      <c r="D79" s="315" t="s">
        <v>47</v>
      </c>
      <c r="E79" s="25"/>
      <c r="F79" s="98"/>
      <c r="G79" s="235"/>
      <c r="H79" s="236">
        <f>H38</f>
        <v>0</v>
      </c>
    </row>
    <row r="80" spans="1:37" s="1" customFormat="1" ht="19.2" x14ac:dyDescent="0.4">
      <c r="A80" s="229"/>
      <c r="B80" s="24"/>
      <c r="C80" s="237"/>
      <c r="D80" s="315" t="s">
        <v>48</v>
      </c>
      <c r="E80" s="26"/>
      <c r="F80" s="98"/>
      <c r="G80" s="235"/>
      <c r="H80" s="236">
        <f>H46</f>
        <v>0</v>
      </c>
    </row>
    <row r="81" spans="1:37" s="1" customFormat="1" ht="19.2" x14ac:dyDescent="0.4">
      <c r="A81" s="153"/>
      <c r="B81" s="5"/>
      <c r="C81" s="4"/>
      <c r="D81" s="237" t="s">
        <v>181</v>
      </c>
      <c r="E81" s="26"/>
      <c r="F81" s="99"/>
      <c r="G81" s="26"/>
      <c r="H81" s="236">
        <f>H55</f>
        <v>0</v>
      </c>
    </row>
    <row r="82" spans="1:37" s="1" customFormat="1" ht="19.2" x14ac:dyDescent="0.4">
      <c r="A82" s="251"/>
      <c r="B82" s="250"/>
      <c r="C82" s="4"/>
      <c r="D82" s="237" t="s">
        <v>112</v>
      </c>
      <c r="E82" s="26"/>
      <c r="F82" s="99"/>
      <c r="G82" s="26"/>
      <c r="H82" s="236">
        <f>H58</f>
        <v>0</v>
      </c>
    </row>
    <row r="83" spans="1:37" s="1" customFormat="1" ht="33.75" customHeight="1" thickBot="1" x14ac:dyDescent="0.45">
      <c r="A83" s="251"/>
      <c r="B83" s="252"/>
      <c r="C83" s="253"/>
      <c r="D83" s="316" t="s">
        <v>185</v>
      </c>
      <c r="E83" s="249"/>
      <c r="F83" s="249"/>
      <c r="G83" s="249"/>
      <c r="H83" s="238">
        <f>H75</f>
        <v>0</v>
      </c>
    </row>
    <row r="84" spans="1:37" s="1" customFormat="1" ht="19.8" thickBot="1" x14ac:dyDescent="0.5">
      <c r="A84" s="153"/>
      <c r="B84" s="41"/>
      <c r="C84" s="85"/>
      <c r="D84" s="1801" t="s">
        <v>94</v>
      </c>
      <c r="E84" s="1802"/>
      <c r="F84" s="1802" t="s">
        <v>95</v>
      </c>
      <c r="G84" s="1803"/>
      <c r="H84" s="50">
        <f>SUM(H78:H83)</f>
        <v>0</v>
      </c>
    </row>
    <row r="85" spans="1:37" x14ac:dyDescent="0.4">
      <c r="D85" s="22" t="s">
        <v>49</v>
      </c>
    </row>
    <row r="86" spans="1:37" ht="19.2" x14ac:dyDescent="0.4">
      <c r="A86" s="210"/>
      <c r="B86" s="32"/>
      <c r="C86" s="32"/>
      <c r="D86" s="33" t="s">
        <v>73</v>
      </c>
      <c r="E86" s="32"/>
      <c r="F86" s="101"/>
      <c r="G86" s="239"/>
      <c r="H86" s="34"/>
      <c r="I86"/>
      <c r="J86"/>
      <c r="K86"/>
      <c r="L86"/>
      <c r="M86"/>
      <c r="N86"/>
      <c r="O86"/>
      <c r="P86"/>
      <c r="Q86"/>
      <c r="R86"/>
      <c r="S86"/>
      <c r="T86"/>
      <c r="U86"/>
      <c r="V86"/>
      <c r="W86"/>
      <c r="X86"/>
      <c r="Y86"/>
      <c r="Z86"/>
      <c r="AA86"/>
      <c r="AB86"/>
      <c r="AC86"/>
      <c r="AD86"/>
      <c r="AE86"/>
      <c r="AF86"/>
      <c r="AG86"/>
      <c r="AH86"/>
      <c r="AI86"/>
      <c r="AJ86"/>
      <c r="AK86"/>
    </row>
    <row r="87" spans="1:37" ht="19.2" x14ac:dyDescent="0.4">
      <c r="A87" s="210"/>
      <c r="B87" s="32"/>
      <c r="C87" s="32"/>
      <c r="D87" s="33" t="s">
        <v>74</v>
      </c>
      <c r="E87" s="32"/>
      <c r="F87" s="101"/>
      <c r="G87" s="239"/>
      <c r="H87" s="34"/>
      <c r="I87"/>
      <c r="J87"/>
      <c r="K87"/>
      <c r="L87"/>
      <c r="M87"/>
      <c r="N87"/>
      <c r="O87"/>
      <c r="P87"/>
      <c r="Q87"/>
      <c r="R87"/>
      <c r="S87"/>
      <c r="T87"/>
      <c r="U87"/>
      <c r="V87"/>
      <c r="W87"/>
      <c r="X87"/>
      <c r="Y87"/>
      <c r="Z87"/>
      <c r="AA87"/>
      <c r="AB87"/>
      <c r="AC87"/>
      <c r="AD87"/>
      <c r="AE87"/>
      <c r="AF87"/>
      <c r="AG87"/>
      <c r="AH87"/>
      <c r="AI87"/>
      <c r="AJ87"/>
      <c r="AK87"/>
    </row>
    <row r="88" spans="1:37" ht="19.2" x14ac:dyDescent="0.4">
      <c r="A88" s="210"/>
      <c r="B88" s="32"/>
      <c r="C88" s="32"/>
      <c r="D88" s="33" t="s">
        <v>75</v>
      </c>
      <c r="E88" s="32"/>
      <c r="F88" s="101"/>
      <c r="G88" s="239"/>
      <c r="H88" s="34"/>
      <c r="I88"/>
      <c r="J88"/>
      <c r="K88"/>
      <c r="L88"/>
      <c r="M88"/>
      <c r="N88"/>
      <c r="O88"/>
      <c r="P88"/>
      <c r="Q88"/>
      <c r="R88"/>
      <c r="S88"/>
      <c r="T88"/>
      <c r="U88"/>
      <c r="V88"/>
      <c r="W88"/>
      <c r="X88"/>
      <c r="Y88"/>
      <c r="Z88"/>
      <c r="AA88"/>
      <c r="AB88"/>
      <c r="AC88"/>
      <c r="AD88"/>
      <c r="AE88"/>
      <c r="AF88"/>
      <c r="AG88"/>
      <c r="AH88"/>
      <c r="AI88"/>
      <c r="AJ88"/>
      <c r="AK88"/>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75:G75"/>
    <mergeCell ref="D77:G77"/>
    <mergeCell ref="D30:G30"/>
    <mergeCell ref="D84:G84"/>
    <mergeCell ref="D19:H19"/>
    <mergeCell ref="B38:G38"/>
    <mergeCell ref="B46:G46"/>
    <mergeCell ref="B55:G55"/>
    <mergeCell ref="B58:G58"/>
  </mergeCells>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10-Дел 2а-Анекс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Теарце&amp;CРеконструкција на локален пат во с.Теарце&amp;R&amp;P/&amp;N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FCD88-5B73-4496-9B1C-EBF1D7CD6A33}">
  <sheetPr>
    <pageSetUpPr fitToPage="1"/>
  </sheetPr>
  <dimension ref="A1:AK79"/>
  <sheetViews>
    <sheetView view="pageBreakPreview" zoomScale="90" zoomScaleNormal="115" zoomScaleSheetLayoutView="90" zoomScalePageLayoutView="40" workbookViewId="0">
      <selection activeCell="B1" sqref="B1:H1"/>
    </sheetView>
  </sheetViews>
  <sheetFormatPr defaultRowHeight="16.8" x14ac:dyDescent="0.3"/>
  <cols>
    <col min="1" max="1" width="3.88671875" customWidth="1"/>
    <col min="2" max="2" width="7.6640625" style="21" customWidth="1"/>
    <col min="3" max="3" width="11.6640625" style="32" customWidth="1"/>
    <col min="4" max="4" width="64.109375" style="22" customWidth="1"/>
    <col min="5" max="5" width="10.44140625" style="21" customWidth="1"/>
    <col min="6" max="6" width="13.5546875" style="96" customWidth="1"/>
    <col min="7" max="7" width="15.44140625" style="56" customWidth="1"/>
    <col min="8" max="8" width="21.5546875" style="23" customWidth="1"/>
    <col min="9"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35">
      <c r="B1" s="1896" t="s">
        <v>830</v>
      </c>
      <c r="C1" s="1897"/>
      <c r="D1" s="1897"/>
      <c r="E1" s="1897"/>
      <c r="F1" s="1897"/>
      <c r="G1" s="1897"/>
      <c r="H1" s="1932"/>
    </row>
    <row r="2" spans="1:37" ht="19.8" thickBot="1" x14ac:dyDescent="0.35">
      <c r="B2" s="1825" t="s">
        <v>0</v>
      </c>
      <c r="C2" s="1826"/>
      <c r="D2" s="1826"/>
      <c r="E2" s="1826"/>
      <c r="F2" s="1826"/>
      <c r="G2" s="1826"/>
      <c r="H2" s="1827"/>
    </row>
    <row r="3" spans="1:37" ht="42.75" customHeight="1" thickBot="1" x14ac:dyDescent="0.35">
      <c r="B3" s="1933" t="s">
        <v>202</v>
      </c>
      <c r="C3" s="1934"/>
      <c r="D3" s="1934"/>
      <c r="E3" s="1934"/>
      <c r="F3" s="1934"/>
      <c r="G3" s="1934"/>
      <c r="H3" s="1935"/>
    </row>
    <row r="4" spans="1:37" ht="24" customHeight="1" x14ac:dyDescent="0.3">
      <c r="B4" s="189"/>
      <c r="C4" s="192"/>
      <c r="D4" s="243" t="s">
        <v>1</v>
      </c>
      <c r="E4" s="192"/>
      <c r="F4" s="192"/>
      <c r="G4" s="192"/>
      <c r="H4" s="193"/>
    </row>
    <row r="5" spans="1:37" ht="48" customHeight="1" x14ac:dyDescent="0.3">
      <c r="B5" s="13"/>
      <c r="C5" s="75" t="s">
        <v>2</v>
      </c>
      <c r="D5" s="1908" t="s">
        <v>3</v>
      </c>
      <c r="E5" s="1936"/>
      <c r="F5" s="1936"/>
      <c r="G5" s="1936"/>
      <c r="H5" s="1937"/>
    </row>
    <row r="6" spans="1:37" ht="134.25" customHeight="1" x14ac:dyDescent="0.3">
      <c r="B6" s="13"/>
      <c r="C6" s="75" t="s">
        <v>4</v>
      </c>
      <c r="D6" s="1908" t="s">
        <v>5</v>
      </c>
      <c r="E6" s="1909"/>
      <c r="F6" s="1909"/>
      <c r="G6" s="1909"/>
      <c r="H6" s="1910"/>
    </row>
    <row r="7" spans="1:37" ht="81" customHeight="1" x14ac:dyDescent="0.3">
      <c r="B7" s="29"/>
      <c r="C7" s="75" t="s">
        <v>6</v>
      </c>
      <c r="D7" s="1820" t="s">
        <v>7</v>
      </c>
      <c r="E7" s="1820"/>
      <c r="F7" s="1820"/>
      <c r="G7" s="1820"/>
      <c r="H7" s="1821"/>
    </row>
    <row r="8" spans="1:37" ht="78.75" customHeight="1" x14ac:dyDescent="0.3">
      <c r="B8" s="29"/>
      <c r="C8" s="75" t="s">
        <v>8</v>
      </c>
      <c r="D8" s="1820" t="s">
        <v>70</v>
      </c>
      <c r="E8" s="1820"/>
      <c r="F8" s="1820"/>
      <c r="G8" s="1820"/>
      <c r="H8" s="1821"/>
    </row>
    <row r="9" spans="1:37" ht="135" customHeight="1" x14ac:dyDescent="0.3">
      <c r="B9" s="29"/>
      <c r="C9" s="75" t="s">
        <v>9</v>
      </c>
      <c r="D9" s="1820" t="s">
        <v>56</v>
      </c>
      <c r="E9" s="1820"/>
      <c r="F9" s="1820"/>
      <c r="G9" s="1820"/>
      <c r="H9" s="1821"/>
    </row>
    <row r="10" spans="1:37" ht="88.5" customHeight="1" x14ac:dyDescent="0.3">
      <c r="B10" s="29"/>
      <c r="C10" s="75" t="s">
        <v>10</v>
      </c>
      <c r="D10" s="1820" t="s">
        <v>57</v>
      </c>
      <c r="E10" s="1820"/>
      <c r="F10" s="1820"/>
      <c r="G10" s="1820"/>
      <c r="H10" s="1821"/>
    </row>
    <row r="11" spans="1:37" ht="45" customHeight="1" x14ac:dyDescent="0.3">
      <c r="B11" s="29"/>
      <c r="C11" s="75" t="s">
        <v>11</v>
      </c>
      <c r="D11" s="1820" t="s">
        <v>12</v>
      </c>
      <c r="E11" s="1820"/>
      <c r="F11" s="1820"/>
      <c r="G11" s="1820"/>
      <c r="H11" s="1821"/>
    </row>
    <row r="12" spans="1:37" ht="141" customHeight="1" x14ac:dyDescent="0.3">
      <c r="B12" s="29"/>
      <c r="C12" s="75" t="s">
        <v>13</v>
      </c>
      <c r="D12" s="1820" t="s">
        <v>78</v>
      </c>
      <c r="E12" s="1820"/>
      <c r="F12" s="1820"/>
      <c r="G12" s="1820"/>
      <c r="H12" s="1821"/>
    </row>
    <row r="13" spans="1:37" ht="81.75" customHeight="1" x14ac:dyDescent="0.3">
      <c r="B13" s="29"/>
      <c r="C13" s="76" t="s">
        <v>14</v>
      </c>
      <c r="D13" s="1820" t="s">
        <v>15</v>
      </c>
      <c r="E13" s="1820"/>
      <c r="F13" s="1820"/>
      <c r="G13" s="1820"/>
      <c r="H13" s="1821"/>
    </row>
    <row r="14" spans="1:37" ht="138" customHeight="1" x14ac:dyDescent="0.3">
      <c r="B14" s="29"/>
      <c r="C14" s="75" t="s">
        <v>16</v>
      </c>
      <c r="D14" s="1929" t="s">
        <v>85</v>
      </c>
      <c r="E14" s="1930"/>
      <c r="F14" s="1930"/>
      <c r="G14" s="1930"/>
      <c r="H14" s="1931"/>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38" customHeight="1" x14ac:dyDescent="0.3">
      <c r="B16" s="29"/>
      <c r="C16" s="75" t="s">
        <v>19</v>
      </c>
      <c r="D16" s="1908" t="s">
        <v>20</v>
      </c>
      <c r="E16" s="1909"/>
      <c r="F16" s="1909"/>
      <c r="G16" s="1909"/>
      <c r="H16" s="1910"/>
    </row>
    <row r="17" spans="2:37" ht="97.5" customHeight="1" x14ac:dyDescent="0.3">
      <c r="B17" s="29"/>
      <c r="C17" s="75" t="s">
        <v>21</v>
      </c>
      <c r="D17" s="1908" t="s">
        <v>22</v>
      </c>
      <c r="E17" s="1909"/>
      <c r="F17" s="1909"/>
      <c r="G17" s="1909"/>
      <c r="H17" s="1910"/>
    </row>
    <row r="18" spans="2:37" ht="78" customHeight="1" x14ac:dyDescent="0.3">
      <c r="B18" s="29"/>
      <c r="C18" s="75" t="s">
        <v>23</v>
      </c>
      <c r="D18" s="1908" t="s">
        <v>81</v>
      </c>
      <c r="E18" s="1909"/>
      <c r="F18" s="1909"/>
      <c r="G18" s="1909"/>
      <c r="H18" s="1910"/>
    </row>
    <row r="19" spans="2:37" ht="59.25" customHeight="1" thickBot="1" x14ac:dyDescent="0.35">
      <c r="B19" s="14"/>
      <c r="C19" s="77" t="s">
        <v>24</v>
      </c>
      <c r="D19" s="1846" t="s">
        <v>71</v>
      </c>
      <c r="E19" s="1846"/>
      <c r="F19" s="1846"/>
      <c r="G19" s="1846"/>
      <c r="H19" s="1847"/>
    </row>
    <row r="20" spans="2:37" ht="16.2" thickBot="1" x14ac:dyDescent="0.35">
      <c r="B20" s="116"/>
      <c r="C20" s="78"/>
      <c r="D20" s="15"/>
      <c r="E20" s="15"/>
      <c r="F20" s="91"/>
      <c r="G20" s="43"/>
      <c r="H20" s="165"/>
    </row>
    <row r="21" spans="2:37" ht="57.6" x14ac:dyDescent="0.3">
      <c r="B21" s="12" t="s">
        <v>25</v>
      </c>
      <c r="C21" s="79" t="s">
        <v>50</v>
      </c>
      <c r="D21" s="16" t="s">
        <v>26</v>
      </c>
      <c r="E21" s="16" t="s">
        <v>27</v>
      </c>
      <c r="F21" s="92" t="s">
        <v>28</v>
      </c>
      <c r="G21" s="44" t="s">
        <v>29</v>
      </c>
      <c r="H21" s="17" t="s">
        <v>30</v>
      </c>
    </row>
    <row r="22" spans="2:37" ht="19.2" x14ac:dyDescent="0.3">
      <c r="B22" s="13">
        <v>1</v>
      </c>
      <c r="C22" s="102">
        <v>2</v>
      </c>
      <c r="D22" s="103">
        <v>3</v>
      </c>
      <c r="E22" s="103">
        <v>4</v>
      </c>
      <c r="F22" s="104">
        <v>5</v>
      </c>
      <c r="G22" s="104">
        <v>6</v>
      </c>
      <c r="H22" s="105">
        <v>7</v>
      </c>
    </row>
    <row r="23" spans="2:37" ht="20.25" customHeight="1" x14ac:dyDescent="0.3">
      <c r="B23" s="13"/>
      <c r="C23" s="106"/>
      <c r="D23" s="108" t="s">
        <v>31</v>
      </c>
      <c r="E23" s="108"/>
      <c r="F23" s="295"/>
      <c r="G23" s="367"/>
      <c r="H23" s="368"/>
    </row>
    <row r="24" spans="2:37" ht="20.25" customHeight="1" x14ac:dyDescent="0.45">
      <c r="B24" s="35">
        <v>1</v>
      </c>
      <c r="C24" s="80" t="s">
        <v>61</v>
      </c>
      <c r="D24" s="72" t="s">
        <v>32</v>
      </c>
      <c r="E24" s="37" t="s">
        <v>33</v>
      </c>
      <c r="F24" s="93">
        <v>1</v>
      </c>
      <c r="G24" s="222"/>
      <c r="H24" s="20">
        <f t="shared" ref="H24:H29" si="0">F24*G24</f>
        <v>0</v>
      </c>
    </row>
    <row r="25" spans="2:37" ht="36" customHeight="1" x14ac:dyDescent="0.45">
      <c r="B25" s="27">
        <v>2</v>
      </c>
      <c r="C25" s="75" t="s">
        <v>51</v>
      </c>
      <c r="D25" s="42" t="s">
        <v>34</v>
      </c>
      <c r="E25" s="28" t="s">
        <v>33</v>
      </c>
      <c r="F25" s="94">
        <v>1</v>
      </c>
      <c r="G25" s="157"/>
      <c r="H25" s="20">
        <f t="shared" si="0"/>
        <v>0</v>
      </c>
    </row>
    <row r="26" spans="2:37" ht="22.5" customHeight="1" x14ac:dyDescent="0.45">
      <c r="B26" s="27">
        <v>3</v>
      </c>
      <c r="C26" s="81" t="s">
        <v>62</v>
      </c>
      <c r="D26" s="19" t="s">
        <v>35</v>
      </c>
      <c r="E26" s="28" t="s">
        <v>33</v>
      </c>
      <c r="F26" s="94">
        <v>1</v>
      </c>
      <c r="G26" s="157"/>
      <c r="H26" s="20">
        <f t="shared" si="0"/>
        <v>0</v>
      </c>
    </row>
    <row r="27" spans="2:37" ht="36" customHeight="1" x14ac:dyDescent="0.45">
      <c r="B27" s="27">
        <v>4</v>
      </c>
      <c r="C27" s="81" t="s">
        <v>63</v>
      </c>
      <c r="D27" s="19" t="s">
        <v>53</v>
      </c>
      <c r="E27" s="28" t="s">
        <v>33</v>
      </c>
      <c r="F27" s="94">
        <v>1</v>
      </c>
      <c r="G27" s="157"/>
      <c r="H27" s="20">
        <f t="shared" si="0"/>
        <v>0</v>
      </c>
    </row>
    <row r="28" spans="2:37" ht="57" customHeight="1" x14ac:dyDescent="0.45">
      <c r="B28" s="27">
        <v>5</v>
      </c>
      <c r="C28" s="81" t="s">
        <v>64</v>
      </c>
      <c r="D28" s="19" t="s">
        <v>55</v>
      </c>
      <c r="E28" s="28" t="s">
        <v>33</v>
      </c>
      <c r="F28" s="94">
        <v>1</v>
      </c>
      <c r="G28" s="157"/>
      <c r="H28" s="20">
        <f t="shared" si="0"/>
        <v>0</v>
      </c>
    </row>
    <row r="29" spans="2:37" ht="36.75" customHeight="1" thickBot="1" x14ac:dyDescent="0.5">
      <c r="B29" s="45">
        <v>6</v>
      </c>
      <c r="C29" s="82">
        <v>14</v>
      </c>
      <c r="D29" s="46" t="s">
        <v>72</v>
      </c>
      <c r="E29" s="47" t="s">
        <v>33</v>
      </c>
      <c r="F29" s="95">
        <v>1</v>
      </c>
      <c r="G29" s="200"/>
      <c r="H29" s="48">
        <f t="shared" si="0"/>
        <v>0</v>
      </c>
    </row>
    <row r="30" spans="2:37" ht="18" customHeight="1" thickBot="1" x14ac:dyDescent="0.35">
      <c r="B30" s="49"/>
      <c r="C30" s="83"/>
      <c r="D30" s="1815" t="s">
        <v>52</v>
      </c>
      <c r="E30" s="1815"/>
      <c r="F30" s="1815"/>
      <c r="G30" s="1916"/>
      <c r="H30" s="50">
        <f>SUM(H24:H29)</f>
        <v>0</v>
      </c>
    </row>
    <row r="31" spans="2:37" s="3" customFormat="1" ht="19.2" x14ac:dyDescent="0.3">
      <c r="B31" s="138"/>
      <c r="C31" s="139"/>
      <c r="D31" s="202" t="s">
        <v>36</v>
      </c>
      <c r="E31" s="140"/>
      <c r="F31" s="141"/>
      <c r="G31" s="142"/>
      <c r="H31" s="143"/>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2:37" s="121" customFormat="1" ht="18" customHeight="1" x14ac:dyDescent="0.45">
      <c r="B32" s="35">
        <v>7</v>
      </c>
      <c r="C32" s="80" t="s">
        <v>65</v>
      </c>
      <c r="D32" s="30" t="s">
        <v>86</v>
      </c>
      <c r="E32" s="331" t="s">
        <v>37</v>
      </c>
      <c r="F32" s="93">
        <v>0.47</v>
      </c>
      <c r="G32" s="51"/>
      <c r="H32" s="36">
        <f>F32*G32</f>
        <v>0</v>
      </c>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1:37" s="8" customFormat="1" ht="33.6" customHeight="1" x14ac:dyDescent="0.45">
      <c r="A33" s="7"/>
      <c r="B33" s="27">
        <v>8</v>
      </c>
      <c r="C33" s="156" t="s">
        <v>102</v>
      </c>
      <c r="D33" s="4" t="s">
        <v>103</v>
      </c>
      <c r="E33" s="332" t="s">
        <v>38</v>
      </c>
      <c r="F33" s="158">
        <v>900</v>
      </c>
      <c r="G33" s="157"/>
      <c r="H33" s="20">
        <f>F33*G33</f>
        <v>0</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spans="1:37" s="120" customFormat="1" ht="53.25" customHeight="1" x14ac:dyDescent="0.45">
      <c r="B34" s="35">
        <v>9</v>
      </c>
      <c r="C34" s="156" t="s">
        <v>87</v>
      </c>
      <c r="D34" s="4" t="s">
        <v>106</v>
      </c>
      <c r="E34" s="332" t="s">
        <v>39</v>
      </c>
      <c r="F34" s="158">
        <v>2350</v>
      </c>
      <c r="G34" s="157"/>
      <c r="H34" s="20">
        <f t="shared" ref="H34:H35" si="1">F34*G34</f>
        <v>0</v>
      </c>
    </row>
    <row r="35" spans="1:37" s="121" customFormat="1" ht="57.6" x14ac:dyDescent="0.45">
      <c r="B35" s="35">
        <v>10</v>
      </c>
      <c r="C35" s="81" t="s">
        <v>88</v>
      </c>
      <c r="D35" s="4" t="s">
        <v>130</v>
      </c>
      <c r="E35" s="332" t="s">
        <v>38</v>
      </c>
      <c r="F35" s="94">
        <v>950</v>
      </c>
      <c r="G35" s="333"/>
      <c r="H35" s="20">
        <f t="shared" si="1"/>
        <v>0</v>
      </c>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7" s="121" customFormat="1" ht="60.75" customHeight="1" thickBot="1" x14ac:dyDescent="0.5">
      <c r="B36" s="27">
        <v>11</v>
      </c>
      <c r="C36" s="81" t="s">
        <v>87</v>
      </c>
      <c r="D36" s="4" t="s">
        <v>105</v>
      </c>
      <c r="E36" s="332" t="s">
        <v>38</v>
      </c>
      <c r="F36" s="94">
        <v>940</v>
      </c>
      <c r="G36" s="333"/>
      <c r="H36" s="39">
        <f>F36*G36</f>
        <v>0</v>
      </c>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s="3" customFormat="1" ht="19.95" customHeight="1" thickBot="1" x14ac:dyDescent="0.5">
      <c r="B37" s="1811" t="s">
        <v>42</v>
      </c>
      <c r="C37" s="1812"/>
      <c r="D37" s="1812"/>
      <c r="E37" s="1812"/>
      <c r="F37" s="1812"/>
      <c r="G37" s="1813"/>
      <c r="H37" s="52">
        <f>SUM(H32:H36)</f>
        <v>0</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s="3" customFormat="1" ht="16.2" customHeight="1" x14ac:dyDescent="0.45">
      <c r="B38" s="113"/>
      <c r="C38" s="112"/>
      <c r="D38" s="244" t="s">
        <v>89</v>
      </c>
      <c r="E38" s="122"/>
      <c r="F38" s="109"/>
      <c r="G38" s="111"/>
      <c r="H38" s="110"/>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s="121" customFormat="1" ht="77.400000000000006" customHeight="1" x14ac:dyDescent="0.45">
      <c r="B39" s="27">
        <v>12</v>
      </c>
      <c r="C39" s="81" t="s">
        <v>66</v>
      </c>
      <c r="D39" s="4" t="s">
        <v>104</v>
      </c>
      <c r="E39" s="332" t="s">
        <v>40</v>
      </c>
      <c r="F39" s="94">
        <v>705</v>
      </c>
      <c r="G39" s="333"/>
      <c r="H39" s="20">
        <f>F39*G39</f>
        <v>0</v>
      </c>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row>
    <row r="40" spans="1:37" s="8" customFormat="1" ht="19.8" thickBot="1" x14ac:dyDescent="0.5">
      <c r="B40" s="361">
        <v>13</v>
      </c>
      <c r="C40" s="80" t="s">
        <v>67</v>
      </c>
      <c r="D40" s="253" t="s">
        <v>131</v>
      </c>
      <c r="E40" s="362" t="s">
        <v>39</v>
      </c>
      <c r="F40" s="363">
        <v>2350</v>
      </c>
      <c r="G40" s="364"/>
      <c r="H40" s="40">
        <f>F40*G40</f>
        <v>0</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s="3" customFormat="1" ht="19.5" customHeight="1" thickBot="1" x14ac:dyDescent="0.5">
      <c r="B41" s="1811" t="s">
        <v>43</v>
      </c>
      <c r="C41" s="1812"/>
      <c r="D41" s="1812"/>
      <c r="E41" s="1812"/>
      <c r="F41" s="1812"/>
      <c r="G41" s="1813"/>
      <c r="H41" s="52">
        <f>SUM(H39:H40)</f>
        <v>0</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spans="1:37" s="3" customFormat="1" ht="21.75" customHeight="1" x14ac:dyDescent="0.45">
      <c r="B42" s="129"/>
      <c r="C42" s="130"/>
      <c r="D42" s="202" t="s">
        <v>44</v>
      </c>
      <c r="E42" s="114"/>
      <c r="F42" s="131"/>
      <c r="G42" s="132"/>
      <c r="H42" s="110"/>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s="121" customFormat="1" ht="72" customHeight="1" x14ac:dyDescent="0.45">
      <c r="B43" s="35">
        <v>14</v>
      </c>
      <c r="C43" s="80" t="s">
        <v>68</v>
      </c>
      <c r="D43" s="30" t="s">
        <v>90</v>
      </c>
      <c r="E43" s="331" t="s">
        <v>40</v>
      </c>
      <c r="F43" s="93">
        <v>705</v>
      </c>
      <c r="G43" s="51"/>
      <c r="H43" s="40">
        <f>F43*G43</f>
        <v>0</v>
      </c>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row>
    <row r="44" spans="1:37" s="121" customFormat="1" ht="39.75" customHeight="1" x14ac:dyDescent="0.45">
      <c r="B44" s="335">
        <v>15</v>
      </c>
      <c r="C44" s="81" t="s">
        <v>80</v>
      </c>
      <c r="D44" s="4" t="s">
        <v>132</v>
      </c>
      <c r="E44" s="332" t="s">
        <v>39</v>
      </c>
      <c r="F44" s="94">
        <v>2350</v>
      </c>
      <c r="G44" s="333"/>
      <c r="H44" s="20">
        <f t="shared" ref="H44:H46" si="2">F44*G44</f>
        <v>0</v>
      </c>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row>
    <row r="45" spans="1:37" s="125" customFormat="1" ht="38.25" customHeight="1" x14ac:dyDescent="0.45">
      <c r="B45" s="27">
        <v>16</v>
      </c>
      <c r="C45" s="81" t="s">
        <v>69</v>
      </c>
      <c r="D45" s="282" t="s">
        <v>76</v>
      </c>
      <c r="E45" s="336" t="s">
        <v>38</v>
      </c>
      <c r="F45" s="342">
        <v>250</v>
      </c>
      <c r="G45" s="337"/>
      <c r="H45" s="20">
        <f t="shared" si="2"/>
        <v>0</v>
      </c>
    </row>
    <row r="46" spans="1:37" s="125" customFormat="1" ht="49.2" customHeight="1" thickBot="1" x14ac:dyDescent="0.5">
      <c r="B46" s="35">
        <v>17</v>
      </c>
      <c r="C46" s="81" t="s">
        <v>82</v>
      </c>
      <c r="D46" s="4" t="s">
        <v>91</v>
      </c>
      <c r="E46" s="332" t="s">
        <v>38</v>
      </c>
      <c r="F46" s="342">
        <v>940</v>
      </c>
      <c r="G46" s="343"/>
      <c r="H46" s="20">
        <f t="shared" si="2"/>
        <v>0</v>
      </c>
    </row>
    <row r="47" spans="1:37" s="3" customFormat="1" ht="21.75" customHeight="1" thickBot="1" x14ac:dyDescent="0.5">
      <c r="B47" s="1811" t="s">
        <v>45</v>
      </c>
      <c r="C47" s="1812"/>
      <c r="D47" s="1812"/>
      <c r="E47" s="1812"/>
      <c r="F47" s="1812"/>
      <c r="G47" s="1813"/>
      <c r="H47" s="31">
        <f>SUM(H43:H46)</f>
        <v>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1:37" s="3" customFormat="1" ht="21.75" customHeight="1" x14ac:dyDescent="0.45">
      <c r="B48" s="129"/>
      <c r="C48" s="130"/>
      <c r="D48" s="202" t="s">
        <v>110</v>
      </c>
      <c r="E48" s="114"/>
      <c r="F48" s="131"/>
      <c r="G48" s="132"/>
      <c r="H48" s="110"/>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s="121" customFormat="1" ht="72" customHeight="1" x14ac:dyDescent="0.45">
      <c r="B49" s="35">
        <v>18</v>
      </c>
      <c r="C49" s="80" t="s">
        <v>68</v>
      </c>
      <c r="D49" s="30" t="s">
        <v>133</v>
      </c>
      <c r="E49" s="331" t="s">
        <v>38</v>
      </c>
      <c r="F49" s="93">
        <v>810</v>
      </c>
      <c r="G49" s="51"/>
      <c r="H49" s="40">
        <f t="shared" ref="H49" si="3">F49*G49</f>
        <v>0</v>
      </c>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row>
    <row r="50" spans="1:37" s="8" customFormat="1" ht="39" thickBot="1" x14ac:dyDescent="0.5">
      <c r="A50" s="173"/>
      <c r="B50" s="344">
        <v>19</v>
      </c>
      <c r="C50" s="81"/>
      <c r="D50" s="159" t="s">
        <v>136</v>
      </c>
      <c r="E50" s="345" t="s">
        <v>41</v>
      </c>
      <c r="F50" s="346">
        <v>16</v>
      </c>
      <c r="G50" s="343"/>
      <c r="H50" s="347">
        <f>F50*G50</f>
        <v>0</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1:37" s="3" customFormat="1" ht="21.75" customHeight="1" thickBot="1" x14ac:dyDescent="0.5">
      <c r="B51" s="1811" t="s">
        <v>114</v>
      </c>
      <c r="C51" s="1812"/>
      <c r="D51" s="1812"/>
      <c r="E51" s="1812"/>
      <c r="F51" s="1812"/>
      <c r="G51" s="1813"/>
      <c r="H51" s="31">
        <f>SUM(H49:H50)</f>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ht="19.2" x14ac:dyDescent="0.45">
      <c r="A52" s="1"/>
      <c r="B52" s="129"/>
      <c r="C52" s="296"/>
      <c r="D52" s="202" t="s">
        <v>115</v>
      </c>
      <c r="E52" s="160"/>
      <c r="F52" s="281"/>
      <c r="G52" s="281"/>
      <c r="H52" s="208"/>
      <c r="J52"/>
      <c r="K52"/>
      <c r="L52"/>
      <c r="M52"/>
      <c r="N52"/>
      <c r="O52"/>
      <c r="P52"/>
      <c r="Q52"/>
      <c r="R52"/>
      <c r="S52"/>
      <c r="T52"/>
      <c r="U52"/>
      <c r="V52"/>
      <c r="W52"/>
      <c r="X52"/>
      <c r="Y52"/>
      <c r="Z52"/>
      <c r="AA52"/>
      <c r="AB52"/>
      <c r="AC52"/>
      <c r="AD52"/>
      <c r="AE52"/>
      <c r="AF52"/>
      <c r="AG52"/>
      <c r="AH52"/>
      <c r="AI52"/>
      <c r="AJ52"/>
      <c r="AK52"/>
    </row>
    <row r="53" spans="1:37" ht="19.2" x14ac:dyDescent="0.45">
      <c r="B53" s="386"/>
      <c r="C53" s="385"/>
      <c r="D53" s="30" t="s">
        <v>116</v>
      </c>
      <c r="E53" s="181"/>
      <c r="F53" s="162"/>
      <c r="G53" s="387"/>
      <c r="H53" s="59"/>
      <c r="J53"/>
      <c r="K53"/>
      <c r="L53"/>
      <c r="M53"/>
      <c r="N53"/>
      <c r="O53"/>
      <c r="P53"/>
      <c r="Q53"/>
      <c r="R53"/>
      <c r="S53"/>
      <c r="T53"/>
      <c r="U53"/>
      <c r="V53"/>
      <c r="W53"/>
      <c r="X53"/>
      <c r="Y53"/>
      <c r="Z53"/>
      <c r="AA53"/>
      <c r="AB53"/>
      <c r="AC53"/>
      <c r="AD53"/>
      <c r="AE53"/>
      <c r="AF53"/>
      <c r="AG53"/>
      <c r="AH53"/>
      <c r="AI53"/>
      <c r="AJ53"/>
      <c r="AK53"/>
    </row>
    <row r="54" spans="1:37" s="125" customFormat="1" ht="57.6" x14ac:dyDescent="0.45">
      <c r="B54" s="29">
        <v>20</v>
      </c>
      <c r="C54" s="156" t="s">
        <v>121</v>
      </c>
      <c r="D54" s="30" t="s">
        <v>213</v>
      </c>
      <c r="E54" s="332" t="s">
        <v>54</v>
      </c>
      <c r="F54" s="94">
        <v>13</v>
      </c>
      <c r="G54" s="333"/>
      <c r="H54" s="365">
        <f>F54*G54</f>
        <v>0</v>
      </c>
    </row>
    <row r="55" spans="1:37" s="125" customFormat="1" ht="59.25" customHeight="1" x14ac:dyDescent="0.45">
      <c r="B55" s="29">
        <v>21</v>
      </c>
      <c r="C55" s="156" t="s">
        <v>121</v>
      </c>
      <c r="D55" s="4" t="s">
        <v>100</v>
      </c>
      <c r="E55" s="332" t="s">
        <v>54</v>
      </c>
      <c r="F55" s="94">
        <v>18</v>
      </c>
      <c r="G55" s="333"/>
      <c r="H55" s="365">
        <f>F55*G55</f>
        <v>0</v>
      </c>
    </row>
    <row r="56" spans="1:37" s="125" customFormat="1" ht="76.8" x14ac:dyDescent="0.45">
      <c r="B56" s="29">
        <v>22</v>
      </c>
      <c r="C56" s="156" t="s">
        <v>121</v>
      </c>
      <c r="D56" s="30" t="s">
        <v>83</v>
      </c>
      <c r="E56" s="331" t="s">
        <v>38</v>
      </c>
      <c r="F56" s="93">
        <v>91</v>
      </c>
      <c r="G56" s="51"/>
      <c r="H56" s="366">
        <f>F56*G56</f>
        <v>0</v>
      </c>
    </row>
    <row r="57" spans="1:37" s="125" customFormat="1" ht="57.6" x14ac:dyDescent="0.45">
      <c r="B57" s="29">
        <v>23</v>
      </c>
      <c r="C57" s="156" t="s">
        <v>123</v>
      </c>
      <c r="D57" s="4" t="s">
        <v>101</v>
      </c>
      <c r="E57" s="332" t="s">
        <v>40</v>
      </c>
      <c r="F57" s="94">
        <v>2</v>
      </c>
      <c r="G57" s="333"/>
      <c r="H57" s="365">
        <f>F57*G57</f>
        <v>0</v>
      </c>
    </row>
    <row r="58" spans="1:37" ht="19.2" x14ac:dyDescent="0.45">
      <c r="B58" s="254"/>
      <c r="C58" s="147"/>
      <c r="D58" s="30" t="s">
        <v>184</v>
      </c>
      <c r="E58" s="148"/>
      <c r="F58" s="93"/>
      <c r="G58" s="51"/>
      <c r="H58" s="36"/>
      <c r="I58"/>
      <c r="J58"/>
      <c r="K58"/>
      <c r="L58"/>
      <c r="M58"/>
      <c r="N58"/>
      <c r="O58"/>
      <c r="P58"/>
      <c r="Q58"/>
      <c r="R58"/>
      <c r="S58"/>
      <c r="T58"/>
      <c r="U58"/>
      <c r="V58"/>
      <c r="W58"/>
      <c r="X58"/>
      <c r="Y58"/>
      <c r="Z58"/>
      <c r="AA58"/>
      <c r="AB58"/>
      <c r="AC58"/>
      <c r="AD58"/>
      <c r="AE58"/>
      <c r="AF58"/>
      <c r="AG58"/>
      <c r="AH58"/>
      <c r="AI58"/>
      <c r="AJ58"/>
      <c r="AK58"/>
    </row>
    <row r="59" spans="1:37" s="125" customFormat="1" ht="76.8" x14ac:dyDescent="0.45">
      <c r="A59" s="124"/>
      <c r="B59" s="218">
        <v>24</v>
      </c>
      <c r="C59" s="181"/>
      <c r="D59" s="4" t="s">
        <v>137</v>
      </c>
      <c r="E59" s="28" t="s">
        <v>54</v>
      </c>
      <c r="F59" s="158">
        <v>35</v>
      </c>
      <c r="G59" s="157"/>
      <c r="H59" s="20">
        <f>(F59*G59)</f>
        <v>0</v>
      </c>
    </row>
    <row r="60" spans="1:37" s="125" customFormat="1" ht="96.6" thickBot="1" x14ac:dyDescent="0.5">
      <c r="A60" s="124"/>
      <c r="B60" s="218">
        <v>25</v>
      </c>
      <c r="C60" s="181"/>
      <c r="D60" s="4" t="s">
        <v>138</v>
      </c>
      <c r="E60" s="28" t="s">
        <v>54</v>
      </c>
      <c r="F60" s="158">
        <v>10</v>
      </c>
      <c r="G60" s="157"/>
      <c r="H60" s="20">
        <f>(F60*G60)</f>
        <v>0</v>
      </c>
    </row>
    <row r="61" spans="1:37" ht="24" customHeight="1" thickBot="1" x14ac:dyDescent="0.5">
      <c r="B61" s="1923" t="s">
        <v>119</v>
      </c>
      <c r="C61" s="1924"/>
      <c r="D61" s="1924"/>
      <c r="E61" s="1924"/>
      <c r="F61" s="1924"/>
      <c r="G61" s="1938"/>
      <c r="H61" s="52">
        <f>SUM(H54:H60)</f>
        <v>0</v>
      </c>
      <c r="J61"/>
      <c r="K61"/>
      <c r="L61"/>
      <c r="M61"/>
      <c r="N61"/>
      <c r="O61"/>
      <c r="P61"/>
      <c r="Q61"/>
      <c r="R61"/>
      <c r="S61"/>
      <c r="T61"/>
      <c r="U61"/>
      <c r="V61"/>
      <c r="W61"/>
      <c r="X61"/>
      <c r="Y61"/>
      <c r="Z61"/>
      <c r="AA61"/>
      <c r="AB61"/>
      <c r="AC61"/>
      <c r="AD61"/>
      <c r="AE61"/>
      <c r="AF61"/>
      <c r="AG61"/>
      <c r="AH61"/>
      <c r="AI61"/>
      <c r="AJ61"/>
      <c r="AK61"/>
    </row>
    <row r="62" spans="1:37" ht="26.25" customHeight="1" thickBot="1" x14ac:dyDescent="0.5">
      <c r="B62" s="375"/>
      <c r="E62" s="55"/>
      <c r="H62" s="376"/>
    </row>
    <row r="63" spans="1:37" ht="40.5" customHeight="1" thickBot="1" x14ac:dyDescent="0.5">
      <c r="B63" s="38"/>
      <c r="C63" s="86"/>
      <c r="D63" s="1939" t="s">
        <v>203</v>
      </c>
      <c r="E63" s="1939"/>
      <c r="F63" s="1939"/>
      <c r="G63" s="1939"/>
      <c r="H63" s="53"/>
    </row>
    <row r="64" spans="1:37" ht="19.2" x14ac:dyDescent="0.45">
      <c r="B64" s="68"/>
      <c r="C64" s="74"/>
      <c r="D64" s="373" t="s">
        <v>46</v>
      </c>
      <c r="E64" s="69"/>
      <c r="F64" s="97"/>
      <c r="G64" s="70"/>
      <c r="H64" s="36">
        <f>SUM(H30)</f>
        <v>0</v>
      </c>
    </row>
    <row r="65" spans="2:37" ht="19.2" x14ac:dyDescent="0.45">
      <c r="B65" s="13"/>
      <c r="C65" s="75"/>
      <c r="D65" s="315" t="s">
        <v>47</v>
      </c>
      <c r="E65" s="25"/>
      <c r="F65" s="98"/>
      <c r="G65" s="58"/>
      <c r="H65" s="20">
        <f>SUM(H37)</f>
        <v>0</v>
      </c>
    </row>
    <row r="66" spans="2:37" s="1" customFormat="1" ht="19.2" x14ac:dyDescent="0.3">
      <c r="B66" s="24"/>
      <c r="C66" s="87"/>
      <c r="D66" s="315" t="s">
        <v>48</v>
      </c>
      <c r="E66" s="26"/>
      <c r="F66" s="98"/>
      <c r="G66" s="58"/>
      <c r="H66" s="798">
        <f>SUM(H41)</f>
        <v>0</v>
      </c>
    </row>
    <row r="67" spans="2:37" s="1" customFormat="1" ht="19.2" x14ac:dyDescent="0.45">
      <c r="B67" s="5"/>
      <c r="C67" s="88"/>
      <c r="D67" s="237" t="s">
        <v>113</v>
      </c>
      <c r="E67" s="26"/>
      <c r="F67" s="99"/>
      <c r="G67" s="60"/>
      <c r="H67" s="20">
        <f>SUM(H47)</f>
        <v>0</v>
      </c>
    </row>
    <row r="68" spans="2:37" s="1" customFormat="1" ht="19.2" x14ac:dyDescent="0.45">
      <c r="B68" s="5"/>
      <c r="C68" s="88"/>
      <c r="D68" s="237" t="s">
        <v>112</v>
      </c>
      <c r="E68" s="26"/>
      <c r="F68" s="99"/>
      <c r="G68" s="60"/>
      <c r="H68" s="20">
        <f>H51</f>
        <v>0</v>
      </c>
    </row>
    <row r="69" spans="2:37" s="1" customFormat="1" ht="36.75" customHeight="1" thickBot="1" x14ac:dyDescent="0.35">
      <c r="B69" s="61"/>
      <c r="C69" s="89"/>
      <c r="D69" s="374" t="s">
        <v>111</v>
      </c>
      <c r="E69" s="62"/>
      <c r="F69" s="100"/>
      <c r="G69" s="63"/>
      <c r="H69" s="435">
        <f>SUM(H61)</f>
        <v>0</v>
      </c>
    </row>
    <row r="70" spans="2:37" s="1" customFormat="1" ht="19.8" thickBot="1" x14ac:dyDescent="0.5">
      <c r="B70" s="41"/>
      <c r="C70" s="85"/>
      <c r="D70" s="1801" t="s">
        <v>94</v>
      </c>
      <c r="E70" s="1802"/>
      <c r="F70" s="1802" t="s">
        <v>95</v>
      </c>
      <c r="G70" s="1803"/>
      <c r="H70" s="64">
        <f>SUM(H64:H69)</f>
        <v>0</v>
      </c>
    </row>
    <row r="71" spans="2:37" ht="19.2" x14ac:dyDescent="0.3">
      <c r="D71" s="22" t="s">
        <v>49</v>
      </c>
      <c r="H71" s="65"/>
    </row>
    <row r="72" spans="2:37" ht="19.2" x14ac:dyDescent="0.3">
      <c r="B72" s="32"/>
      <c r="D72" s="33" t="s">
        <v>73</v>
      </c>
      <c r="E72" s="32"/>
      <c r="F72" s="101"/>
      <c r="G72" s="66"/>
      <c r="H72" s="65"/>
      <c r="I72"/>
      <c r="J72"/>
      <c r="K72"/>
      <c r="L72"/>
      <c r="M72"/>
      <c r="N72"/>
      <c r="O72"/>
      <c r="P72"/>
      <c r="Q72"/>
      <c r="R72"/>
      <c r="S72"/>
      <c r="T72"/>
      <c r="U72"/>
      <c r="V72"/>
      <c r="W72"/>
      <c r="X72"/>
      <c r="Y72"/>
      <c r="Z72"/>
      <c r="AA72"/>
      <c r="AB72"/>
      <c r="AC72"/>
      <c r="AD72"/>
      <c r="AE72"/>
      <c r="AF72"/>
      <c r="AG72"/>
      <c r="AH72"/>
      <c r="AI72"/>
      <c r="AJ72"/>
      <c r="AK72"/>
    </row>
    <row r="73" spans="2:37" ht="19.2" x14ac:dyDescent="0.3">
      <c r="B73" s="32"/>
      <c r="D73" s="33" t="s">
        <v>74</v>
      </c>
      <c r="E73" s="32"/>
      <c r="F73" s="101"/>
      <c r="G73" s="66"/>
      <c r="H73" s="65"/>
      <c r="I73"/>
      <c r="J73"/>
      <c r="K73"/>
      <c r="L73"/>
      <c r="M73"/>
      <c r="N73"/>
      <c r="O73"/>
      <c r="P73"/>
      <c r="Q73"/>
      <c r="R73"/>
      <c r="S73"/>
      <c r="T73"/>
      <c r="U73"/>
      <c r="V73"/>
      <c r="W73"/>
      <c r="X73"/>
      <c r="Y73"/>
      <c r="Z73"/>
      <c r="AA73"/>
      <c r="AB73"/>
      <c r="AC73"/>
      <c r="AD73"/>
      <c r="AE73"/>
      <c r="AF73"/>
      <c r="AG73"/>
      <c r="AH73"/>
      <c r="AI73"/>
      <c r="AJ73"/>
      <c r="AK73"/>
    </row>
    <row r="74" spans="2:37" ht="19.2" x14ac:dyDescent="0.3">
      <c r="B74" s="32"/>
      <c r="D74" s="33" t="s">
        <v>75</v>
      </c>
      <c r="E74" s="32"/>
      <c r="F74" s="101"/>
      <c r="G74" s="66"/>
      <c r="H74" s="65"/>
      <c r="I74"/>
      <c r="J74"/>
      <c r="K74"/>
      <c r="L74"/>
      <c r="M74"/>
      <c r="N74"/>
      <c r="O74"/>
      <c r="P74"/>
      <c r="Q74"/>
      <c r="R74"/>
      <c r="S74"/>
      <c r="T74"/>
      <c r="U74"/>
      <c r="V74"/>
      <c r="W74"/>
      <c r="X74"/>
      <c r="Y74"/>
      <c r="Z74"/>
      <c r="AA74"/>
      <c r="AB74"/>
      <c r="AC74"/>
      <c r="AD74"/>
      <c r="AE74"/>
      <c r="AF74"/>
      <c r="AG74"/>
      <c r="AH74"/>
      <c r="AI74"/>
      <c r="AJ74"/>
      <c r="AK74"/>
    </row>
    <row r="75" spans="2:37" ht="19.2" x14ac:dyDescent="0.3">
      <c r="H75" s="67"/>
    </row>
    <row r="77" spans="2:37" x14ac:dyDescent="0.3">
      <c r="H77" s="34"/>
    </row>
    <row r="78" spans="2:37" x14ac:dyDescent="0.3">
      <c r="H78" s="34"/>
    </row>
    <row r="79" spans="2:37" x14ac:dyDescent="0.3">
      <c r="H79" s="34"/>
    </row>
  </sheetData>
  <mergeCells count="26">
    <mergeCell ref="B41:G41"/>
    <mergeCell ref="B47:G47"/>
    <mergeCell ref="D30:G30"/>
    <mergeCell ref="D70:G70"/>
    <mergeCell ref="B61:G61"/>
    <mergeCell ref="D63:G63"/>
    <mergeCell ref="B51:G51"/>
    <mergeCell ref="D16:H16"/>
    <mergeCell ref="D17:H17"/>
    <mergeCell ref="D18:H18"/>
    <mergeCell ref="D19:H19"/>
    <mergeCell ref="B37:G37"/>
    <mergeCell ref="D13:H13"/>
    <mergeCell ref="D14:H14"/>
    <mergeCell ref="D15:H15"/>
    <mergeCell ref="D12:H12"/>
    <mergeCell ref="B1:H1"/>
    <mergeCell ref="B2:H2"/>
    <mergeCell ref="B3:H3"/>
    <mergeCell ref="D5:H5"/>
    <mergeCell ref="D6:H6"/>
    <mergeCell ref="D7:H7"/>
    <mergeCell ref="D8:H8"/>
    <mergeCell ref="D9:H9"/>
    <mergeCell ref="D10:H10"/>
    <mergeCell ref="D11:H11"/>
  </mergeCells>
  <pageMargins left="0.70866141732283505" right="0.70866141732283505" top="0.74803149606299202" bottom="0.74803149606299202" header="0.31496062992126" footer="0.31496062992126"/>
  <pageSetup paperSize="9" scale="55" fitToHeight="0" orientation="portrait" r:id="rId1"/>
  <headerFooter>
    <oddHeader>&amp;CБАРАЊЕ ЗА ПОНУДИ - Тендер 10-Дел 2а-Анекс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Брвеница&amp;CРеконструкција на ул. Браќа Јаниќ&amp;R&amp;P/&amp;N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3217E-9534-454B-BCA3-C4856792D7BF}">
  <sheetPr>
    <pageSetUpPr fitToPage="1"/>
  </sheetPr>
  <dimension ref="A1:AK148"/>
  <sheetViews>
    <sheetView view="pageBreakPreview" zoomScale="80" zoomScaleNormal="115" zoomScaleSheetLayoutView="80" zoomScalePageLayoutView="40" workbookViewId="0">
      <selection activeCell="B1" sqref="B1:H1"/>
    </sheetView>
  </sheetViews>
  <sheetFormatPr defaultRowHeight="16.8" x14ac:dyDescent="0.4"/>
  <cols>
    <col min="1" max="1" width="3.88671875" customWidth="1"/>
    <col min="2" max="2" width="7.6640625" style="21" customWidth="1"/>
    <col min="3" max="3" width="11.6640625" style="32" customWidth="1"/>
    <col min="4" max="4" width="64.109375" style="22" customWidth="1"/>
    <col min="5" max="5" width="10.44140625" style="21" customWidth="1"/>
    <col min="6" max="6" width="21.5546875" style="96" customWidth="1"/>
    <col min="7" max="7" width="15.44140625" style="56" customWidth="1"/>
    <col min="8" max="8" width="21.5546875" style="306" customWidth="1"/>
    <col min="9"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35">
      <c r="B1" s="1896" t="s">
        <v>829</v>
      </c>
      <c r="C1" s="1897"/>
      <c r="D1" s="1897"/>
      <c r="E1" s="1897"/>
      <c r="F1" s="1897"/>
      <c r="G1" s="1897"/>
      <c r="H1" s="1932"/>
    </row>
    <row r="2" spans="1:37" ht="19.8" thickBot="1" x14ac:dyDescent="0.35">
      <c r="B2" s="1825" t="s">
        <v>0</v>
      </c>
      <c r="C2" s="1826"/>
      <c r="D2" s="1826"/>
      <c r="E2" s="1826"/>
      <c r="F2" s="1826"/>
      <c r="G2" s="1826"/>
      <c r="H2" s="1827"/>
    </row>
    <row r="3" spans="1:37" s="1" customFormat="1" ht="20.25" customHeight="1" thickBot="1" x14ac:dyDescent="0.35">
      <c r="B3" s="1933" t="s">
        <v>206</v>
      </c>
      <c r="C3" s="1934"/>
      <c r="D3" s="1934"/>
      <c r="E3" s="1934"/>
      <c r="F3" s="1934"/>
      <c r="G3" s="1934"/>
      <c r="H3" s="1935"/>
    </row>
    <row r="4" spans="1:37" ht="24" customHeight="1" x14ac:dyDescent="0.3">
      <c r="B4" s="12"/>
      <c r="C4" s="243"/>
      <c r="D4" s="243" t="s">
        <v>1</v>
      </c>
      <c r="E4" s="244"/>
      <c r="F4" s="244"/>
      <c r="G4" s="244"/>
      <c r="H4" s="318"/>
    </row>
    <row r="5" spans="1:37" ht="60" customHeight="1" x14ac:dyDescent="0.3">
      <c r="B5" s="68"/>
      <c r="C5" s="74" t="s">
        <v>2</v>
      </c>
      <c r="D5" s="1941" t="s">
        <v>3</v>
      </c>
      <c r="E5" s="1942"/>
      <c r="F5" s="1942"/>
      <c r="G5" s="1942"/>
      <c r="H5" s="1943"/>
    </row>
    <row r="6" spans="1:37" ht="134.25" customHeight="1" x14ac:dyDescent="0.3">
      <c r="B6" s="13"/>
      <c r="C6" s="75" t="s">
        <v>4</v>
      </c>
      <c r="D6" s="1908" t="s">
        <v>5</v>
      </c>
      <c r="E6" s="1909"/>
      <c r="F6" s="1909"/>
      <c r="G6" s="1909"/>
      <c r="H6" s="1910"/>
    </row>
    <row r="7" spans="1:37" ht="81" customHeight="1" x14ac:dyDescent="0.3">
      <c r="B7" s="29"/>
      <c r="C7" s="75" t="s">
        <v>6</v>
      </c>
      <c r="D7" s="1820" t="s">
        <v>7</v>
      </c>
      <c r="E7" s="1820"/>
      <c r="F7" s="1820"/>
      <c r="G7" s="1820"/>
      <c r="H7" s="1821"/>
    </row>
    <row r="8" spans="1:37" ht="78.75" customHeight="1" x14ac:dyDescent="0.3">
      <c r="B8" s="29"/>
      <c r="C8" s="75" t="s">
        <v>8</v>
      </c>
      <c r="D8" s="1820" t="s">
        <v>70</v>
      </c>
      <c r="E8" s="1820"/>
      <c r="F8" s="1820"/>
      <c r="G8" s="1820"/>
      <c r="H8" s="1821"/>
    </row>
    <row r="9" spans="1:37" ht="135" customHeight="1" x14ac:dyDescent="0.3">
      <c r="B9" s="29"/>
      <c r="C9" s="75" t="s">
        <v>9</v>
      </c>
      <c r="D9" s="1820" t="s">
        <v>56</v>
      </c>
      <c r="E9" s="1820"/>
      <c r="F9" s="1820"/>
      <c r="G9" s="1820"/>
      <c r="H9" s="1821"/>
    </row>
    <row r="10" spans="1:37" ht="88.5" customHeight="1" x14ac:dyDescent="0.3">
      <c r="B10" s="29"/>
      <c r="C10" s="75" t="s">
        <v>10</v>
      </c>
      <c r="D10" s="1820" t="s">
        <v>57</v>
      </c>
      <c r="E10" s="1820"/>
      <c r="F10" s="1820"/>
      <c r="G10" s="1820"/>
      <c r="H10" s="1821"/>
    </row>
    <row r="11" spans="1:37" ht="45" customHeight="1" x14ac:dyDescent="0.3">
      <c r="B11" s="29"/>
      <c r="C11" s="75" t="s">
        <v>11</v>
      </c>
      <c r="D11" s="1820" t="s">
        <v>12</v>
      </c>
      <c r="E11" s="1820"/>
      <c r="F11" s="1820"/>
      <c r="G11" s="1820"/>
      <c r="H11" s="1821"/>
    </row>
    <row r="12" spans="1:37" ht="141" customHeight="1" x14ac:dyDescent="0.3">
      <c r="B12" s="29"/>
      <c r="C12" s="75" t="s">
        <v>13</v>
      </c>
      <c r="D12" s="1820" t="s">
        <v>78</v>
      </c>
      <c r="E12" s="1820"/>
      <c r="F12" s="1820"/>
      <c r="G12" s="1820"/>
      <c r="H12" s="1821"/>
    </row>
    <row r="13" spans="1:37" ht="81.75" customHeight="1" x14ac:dyDescent="0.3">
      <c r="B13" s="29"/>
      <c r="C13" s="76" t="s">
        <v>14</v>
      </c>
      <c r="D13" s="1820" t="s">
        <v>15</v>
      </c>
      <c r="E13" s="1820"/>
      <c r="F13" s="1820"/>
      <c r="G13" s="1820"/>
      <c r="H13" s="1821"/>
    </row>
    <row r="14" spans="1:37" ht="138" customHeight="1" x14ac:dyDescent="0.3">
      <c r="B14" s="29"/>
      <c r="C14" s="75" t="s">
        <v>16</v>
      </c>
      <c r="D14" s="1929" t="s">
        <v>85</v>
      </c>
      <c r="E14" s="1930"/>
      <c r="F14" s="1930"/>
      <c r="G14" s="1930"/>
      <c r="H14" s="1931"/>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38" customHeight="1" x14ac:dyDescent="0.3">
      <c r="B16" s="29"/>
      <c r="C16" s="75" t="s">
        <v>19</v>
      </c>
      <c r="D16" s="1908" t="s">
        <v>20</v>
      </c>
      <c r="E16" s="1909"/>
      <c r="F16" s="1909"/>
      <c r="G16" s="1909"/>
      <c r="H16" s="1910"/>
    </row>
    <row r="17" spans="1:37" ht="97.5" customHeight="1" x14ac:dyDescent="0.3">
      <c r="B17" s="29"/>
      <c r="C17" s="75" t="s">
        <v>21</v>
      </c>
      <c r="D17" s="1908" t="s">
        <v>22</v>
      </c>
      <c r="E17" s="1909"/>
      <c r="F17" s="1909"/>
      <c r="G17" s="1909"/>
      <c r="H17" s="1910"/>
    </row>
    <row r="18" spans="1:37" ht="78" customHeight="1" x14ac:dyDescent="0.3">
      <c r="B18" s="29"/>
      <c r="C18" s="75" t="s">
        <v>23</v>
      </c>
      <c r="D18" s="1908" t="s">
        <v>81</v>
      </c>
      <c r="E18" s="1909"/>
      <c r="F18" s="1909"/>
      <c r="G18" s="1909"/>
      <c r="H18" s="1910"/>
    </row>
    <row r="19" spans="1:37" ht="59.25" customHeight="1" thickBot="1" x14ac:dyDescent="0.35">
      <c r="B19" s="14"/>
      <c r="C19" s="77" t="s">
        <v>24</v>
      </c>
      <c r="D19" s="1846" t="s">
        <v>71</v>
      </c>
      <c r="E19" s="1846"/>
      <c r="F19" s="1846"/>
      <c r="G19" s="1846"/>
      <c r="H19" s="1847"/>
    </row>
    <row r="20" spans="1:37" ht="58.2" thickBot="1" x14ac:dyDescent="0.5">
      <c r="B20" s="38" t="s">
        <v>25</v>
      </c>
      <c r="C20" s="323" t="s">
        <v>50</v>
      </c>
      <c r="D20" s="324" t="s">
        <v>26</v>
      </c>
      <c r="E20" s="324" t="s">
        <v>27</v>
      </c>
      <c r="F20" s="325" t="s">
        <v>28</v>
      </c>
      <c r="G20" s="326" t="s">
        <v>29</v>
      </c>
      <c r="H20" s="327" t="s">
        <v>30</v>
      </c>
    </row>
    <row r="21" spans="1:37" ht="19.2" x14ac:dyDescent="0.45">
      <c r="B21" s="68">
        <v>1</v>
      </c>
      <c r="C21" s="147">
        <v>2</v>
      </c>
      <c r="D21" s="319">
        <v>3</v>
      </c>
      <c r="E21" s="319">
        <v>4</v>
      </c>
      <c r="F21" s="320">
        <v>5</v>
      </c>
      <c r="G21" s="321">
        <v>6</v>
      </c>
      <c r="H21" s="322">
        <v>7</v>
      </c>
    </row>
    <row r="22" spans="1:37" ht="20.25" customHeight="1" x14ac:dyDescent="0.3">
      <c r="B22" s="13"/>
      <c r="C22" s="106"/>
      <c r="D22" s="108" t="s">
        <v>31</v>
      </c>
      <c r="E22" s="108"/>
      <c r="F22" s="295"/>
      <c r="G22" s="136"/>
      <c r="H22" s="137"/>
    </row>
    <row r="23" spans="1:37" ht="20.25" customHeight="1" x14ac:dyDescent="0.45">
      <c r="B23" s="35">
        <v>1</v>
      </c>
      <c r="C23" s="80" t="s">
        <v>61</v>
      </c>
      <c r="D23" s="72" t="s">
        <v>32</v>
      </c>
      <c r="E23" s="37" t="s">
        <v>33</v>
      </c>
      <c r="F23" s="93">
        <v>1</v>
      </c>
      <c r="G23" s="222"/>
      <c r="H23" s="36">
        <f t="shared" ref="H23:H28" si="0">F23*G23</f>
        <v>0</v>
      </c>
    </row>
    <row r="24" spans="1:37" ht="36" customHeight="1" x14ac:dyDescent="0.45">
      <c r="B24" s="27">
        <v>2</v>
      </c>
      <c r="C24" s="75" t="s">
        <v>51</v>
      </c>
      <c r="D24" s="42" t="s">
        <v>34</v>
      </c>
      <c r="E24" s="28" t="s">
        <v>33</v>
      </c>
      <c r="F24" s="94">
        <v>1</v>
      </c>
      <c r="G24" s="157"/>
      <c r="H24" s="20">
        <f t="shared" si="0"/>
        <v>0</v>
      </c>
    </row>
    <row r="25" spans="1:37" ht="22.5" customHeight="1" x14ac:dyDescent="0.45">
      <c r="B25" s="27">
        <v>3</v>
      </c>
      <c r="C25" s="81" t="s">
        <v>62</v>
      </c>
      <c r="D25" s="19" t="s">
        <v>35</v>
      </c>
      <c r="E25" s="28" t="s">
        <v>33</v>
      </c>
      <c r="F25" s="94">
        <v>1</v>
      </c>
      <c r="G25" s="157"/>
      <c r="H25" s="20">
        <f t="shared" si="0"/>
        <v>0</v>
      </c>
    </row>
    <row r="26" spans="1:37" ht="36" customHeight="1" x14ac:dyDescent="0.45">
      <c r="B26" s="27">
        <v>4</v>
      </c>
      <c r="C26" s="81" t="s">
        <v>63</v>
      </c>
      <c r="D26" s="19" t="s">
        <v>53</v>
      </c>
      <c r="E26" s="28" t="s">
        <v>33</v>
      </c>
      <c r="F26" s="94">
        <v>1</v>
      </c>
      <c r="G26" s="157"/>
      <c r="H26" s="20">
        <f t="shared" si="0"/>
        <v>0</v>
      </c>
    </row>
    <row r="27" spans="1:37" ht="57" customHeight="1" x14ac:dyDescent="0.45">
      <c r="B27" s="27">
        <v>5</v>
      </c>
      <c r="C27" s="81" t="s">
        <v>64</v>
      </c>
      <c r="D27" s="19" t="s">
        <v>55</v>
      </c>
      <c r="E27" s="28" t="s">
        <v>33</v>
      </c>
      <c r="F27" s="94">
        <v>1</v>
      </c>
      <c r="G27" s="157"/>
      <c r="H27" s="20">
        <f t="shared" si="0"/>
        <v>0</v>
      </c>
    </row>
    <row r="28" spans="1:37" ht="36.75" customHeight="1" thickBot="1" x14ac:dyDescent="0.5">
      <c r="B28" s="45">
        <v>6</v>
      </c>
      <c r="C28" s="82">
        <v>14</v>
      </c>
      <c r="D28" s="46" t="s">
        <v>72</v>
      </c>
      <c r="E28" s="47" t="s">
        <v>33</v>
      </c>
      <c r="F28" s="95">
        <v>1</v>
      </c>
      <c r="G28" s="200"/>
      <c r="H28" s="48">
        <f t="shared" si="0"/>
        <v>0</v>
      </c>
    </row>
    <row r="29" spans="1:37" ht="21" customHeight="1" thickBot="1" x14ac:dyDescent="0.5">
      <c r="B29" s="49"/>
      <c r="C29" s="83"/>
      <c r="D29" s="1815" t="s">
        <v>52</v>
      </c>
      <c r="E29" s="1815"/>
      <c r="F29" s="1815"/>
      <c r="G29" s="1916"/>
      <c r="H29" s="299">
        <f>SUM(H23:H28)</f>
        <v>0</v>
      </c>
    </row>
    <row r="30" spans="1:37" s="1" customFormat="1" ht="22.5" customHeight="1" thickBot="1" x14ac:dyDescent="0.35">
      <c r="B30" s="1933" t="s">
        <v>195</v>
      </c>
      <c r="C30" s="1934"/>
      <c r="D30" s="1934"/>
      <c r="E30" s="1934"/>
      <c r="F30" s="1934"/>
      <c r="G30" s="1934"/>
      <c r="H30" s="1935"/>
    </row>
    <row r="31" spans="1:37" s="3" customFormat="1" ht="19.2" x14ac:dyDescent="0.4">
      <c r="A31" s="2"/>
      <c r="B31" s="138"/>
      <c r="C31" s="145"/>
      <c r="D31" s="202" t="s">
        <v>36</v>
      </c>
      <c r="E31" s="277"/>
      <c r="F31" s="277"/>
      <c r="G31" s="277"/>
      <c r="H31" s="300"/>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37" s="121" customFormat="1" ht="18" customHeight="1" x14ac:dyDescent="0.45">
      <c r="A32" s="120"/>
      <c r="B32" s="35">
        <v>7</v>
      </c>
      <c r="C32" s="220" t="s">
        <v>65</v>
      </c>
      <c r="D32" s="4" t="s">
        <v>86</v>
      </c>
      <c r="E32" s="37" t="s">
        <v>37</v>
      </c>
      <c r="F32" s="221">
        <v>0.38</v>
      </c>
      <c r="G32" s="222"/>
      <c r="H32" s="36">
        <f>F32*G32</f>
        <v>0</v>
      </c>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1:37" s="121" customFormat="1" ht="33.6" customHeight="1" x14ac:dyDescent="0.45">
      <c r="A33" s="120"/>
      <c r="B33" s="27">
        <v>8</v>
      </c>
      <c r="C33" s="156" t="s">
        <v>102</v>
      </c>
      <c r="D33" s="4" t="s">
        <v>103</v>
      </c>
      <c r="E33" s="28" t="s">
        <v>37</v>
      </c>
      <c r="F33" s="158">
        <v>0.38</v>
      </c>
      <c r="G33" s="157"/>
      <c r="H33" s="20">
        <f>F33*G33</f>
        <v>0</v>
      </c>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row>
    <row r="34" spans="1:37" s="120" customFormat="1" ht="53.25" customHeight="1" x14ac:dyDescent="0.45">
      <c r="B34" s="27">
        <v>9</v>
      </c>
      <c r="C34" s="156" t="s">
        <v>87</v>
      </c>
      <c r="D34" s="4" t="s">
        <v>106</v>
      </c>
      <c r="E34" s="28" t="s">
        <v>39</v>
      </c>
      <c r="F34" s="158">
        <v>2059</v>
      </c>
      <c r="G34" s="157"/>
      <c r="H34" s="20">
        <f t="shared" ref="H34:H35" si="1">F34*G34</f>
        <v>0</v>
      </c>
    </row>
    <row r="35" spans="1:37" s="121" customFormat="1" ht="35.25" customHeight="1" thickBot="1" x14ac:dyDescent="0.5">
      <c r="A35" s="120"/>
      <c r="B35" s="27">
        <v>10</v>
      </c>
      <c r="C35" s="156" t="s">
        <v>161</v>
      </c>
      <c r="D35" s="4" t="s">
        <v>186</v>
      </c>
      <c r="E35" s="28" t="s">
        <v>41</v>
      </c>
      <c r="F35" s="158">
        <v>3</v>
      </c>
      <c r="G35" s="157"/>
      <c r="H35" s="39">
        <f t="shared" si="1"/>
        <v>0</v>
      </c>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7" s="3" customFormat="1" ht="19.95" customHeight="1" thickBot="1" x14ac:dyDescent="0.5">
      <c r="A36" s="2"/>
      <c r="B36" s="1811" t="s">
        <v>42</v>
      </c>
      <c r="C36" s="1812"/>
      <c r="D36" s="1812"/>
      <c r="E36" s="1812"/>
      <c r="F36" s="1812"/>
      <c r="G36" s="1813"/>
      <c r="H36" s="301">
        <f>SUM(H32:H35)</f>
        <v>0</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3" customFormat="1" ht="16.2" customHeight="1" x14ac:dyDescent="0.45">
      <c r="A37" s="2"/>
      <c r="B37" s="242"/>
      <c r="C37" s="256"/>
      <c r="D37" s="243" t="s">
        <v>89</v>
      </c>
      <c r="E37" s="122"/>
      <c r="F37" s="203"/>
      <c r="G37" s="203"/>
      <c r="H37" s="40"/>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s="121" customFormat="1" ht="68.25" customHeight="1" x14ac:dyDescent="0.45">
      <c r="A38" s="120"/>
      <c r="B38" s="27">
        <v>11</v>
      </c>
      <c r="C38" s="156" t="s">
        <v>66</v>
      </c>
      <c r="D38" s="4" t="s">
        <v>104</v>
      </c>
      <c r="E38" s="28" t="s">
        <v>40</v>
      </c>
      <c r="F38" s="158">
        <v>389</v>
      </c>
      <c r="G38" s="157"/>
      <c r="H38" s="20">
        <f>F38*G38</f>
        <v>0</v>
      </c>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s="121" customFormat="1" ht="25.5" customHeight="1" x14ac:dyDescent="0.45">
      <c r="A39" s="120"/>
      <c r="B39" s="27">
        <v>12</v>
      </c>
      <c r="C39" s="156" t="s">
        <v>163</v>
      </c>
      <c r="D39" s="4" t="s">
        <v>164</v>
      </c>
      <c r="E39" s="28" t="s">
        <v>39</v>
      </c>
      <c r="F39" s="158">
        <v>2861</v>
      </c>
      <c r="G39" s="157"/>
      <c r="H39" s="20">
        <f>G39*F39</f>
        <v>0</v>
      </c>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row>
    <row r="40" spans="1:37" s="125" customFormat="1" ht="39" thickBot="1" x14ac:dyDescent="0.5">
      <c r="A40" s="123"/>
      <c r="B40" s="27">
        <v>13</v>
      </c>
      <c r="C40" s="156" t="s">
        <v>142</v>
      </c>
      <c r="D40" s="4" t="s">
        <v>143</v>
      </c>
      <c r="E40" s="28" t="s">
        <v>41</v>
      </c>
      <c r="F40" s="158">
        <v>12</v>
      </c>
      <c r="G40" s="157"/>
      <c r="H40" s="39">
        <f t="shared" ref="H40" si="2">F40*G40</f>
        <v>0</v>
      </c>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row>
    <row r="41" spans="1:37" ht="21" customHeight="1" thickBot="1" x14ac:dyDescent="0.5">
      <c r="A41" s="153"/>
      <c r="B41" s="1811" t="s">
        <v>43</v>
      </c>
      <c r="C41" s="1812"/>
      <c r="D41" s="1812"/>
      <c r="E41" s="1812"/>
      <c r="F41" s="1812"/>
      <c r="G41" s="1813"/>
      <c r="H41" s="301">
        <f>SUM(H38:H40)</f>
        <v>0</v>
      </c>
    </row>
    <row r="42" spans="1:37" s="3" customFormat="1" ht="18" customHeight="1" x14ac:dyDescent="0.45">
      <c r="A42" s="2"/>
      <c r="B42" s="129"/>
      <c r="C42" s="281"/>
      <c r="D42" s="202" t="s">
        <v>44</v>
      </c>
      <c r="E42" s="257"/>
      <c r="F42" s="160"/>
      <c r="G42" s="160"/>
      <c r="H42" s="30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s="121" customFormat="1" ht="63" customHeight="1" x14ac:dyDescent="0.45">
      <c r="A43" s="120"/>
      <c r="B43" s="35">
        <v>14</v>
      </c>
      <c r="C43" s="220" t="s">
        <v>68</v>
      </c>
      <c r="D43" s="4" t="s">
        <v>170</v>
      </c>
      <c r="E43" s="28" t="s">
        <v>40</v>
      </c>
      <c r="F43" s="221">
        <v>903</v>
      </c>
      <c r="G43" s="222"/>
      <c r="H43" s="36">
        <f t="shared" ref="H43:H47" si="3">(F43*G43)</f>
        <v>0</v>
      </c>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row>
    <row r="44" spans="1:37" s="125" customFormat="1" ht="38.25" customHeight="1" x14ac:dyDescent="0.45">
      <c r="A44" s="175"/>
      <c r="B44" s="27">
        <v>15</v>
      </c>
      <c r="C44" s="156" t="s">
        <v>147</v>
      </c>
      <c r="D44" s="4" t="s">
        <v>187</v>
      </c>
      <c r="E44" s="28" t="s">
        <v>39</v>
      </c>
      <c r="F44" s="158">
        <v>2090</v>
      </c>
      <c r="G44" s="157"/>
      <c r="H44" s="20">
        <f t="shared" si="3"/>
        <v>0</v>
      </c>
      <c r="I44" s="176"/>
    </row>
    <row r="45" spans="1:37" s="121" customFormat="1" ht="51" customHeight="1" x14ac:dyDescent="0.45">
      <c r="A45" s="120"/>
      <c r="B45" s="27">
        <v>16</v>
      </c>
      <c r="C45" s="156" t="s">
        <v>82</v>
      </c>
      <c r="D45" s="4" t="s">
        <v>188</v>
      </c>
      <c r="E45" s="28" t="s">
        <v>38</v>
      </c>
      <c r="F45" s="158">
        <v>557</v>
      </c>
      <c r="G45" s="157"/>
      <c r="H45" s="20">
        <f t="shared" si="3"/>
        <v>0</v>
      </c>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row>
    <row r="46" spans="1:37" s="121" customFormat="1" ht="57.6" x14ac:dyDescent="0.45">
      <c r="A46" s="120"/>
      <c r="B46" s="27">
        <v>17</v>
      </c>
      <c r="C46" s="156" t="s">
        <v>82</v>
      </c>
      <c r="D46" s="4" t="s">
        <v>189</v>
      </c>
      <c r="E46" s="28" t="s">
        <v>38</v>
      </c>
      <c r="F46" s="158">
        <v>760</v>
      </c>
      <c r="G46" s="157"/>
      <c r="H46" s="20">
        <f>G46*F46</f>
        <v>0</v>
      </c>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row>
    <row r="47" spans="1:37" s="121" customFormat="1" ht="59.25" customHeight="1" thickBot="1" x14ac:dyDescent="0.5">
      <c r="A47" s="120"/>
      <c r="B47" s="27">
        <v>18</v>
      </c>
      <c r="C47" s="81" t="s">
        <v>79</v>
      </c>
      <c r="D47" s="282" t="s">
        <v>190</v>
      </c>
      <c r="E47" s="211" t="s">
        <v>39</v>
      </c>
      <c r="F47" s="158">
        <v>600</v>
      </c>
      <c r="G47" s="157"/>
      <c r="H47" s="39">
        <f t="shared" si="3"/>
        <v>0</v>
      </c>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row>
    <row r="48" spans="1:37" s="2" customFormat="1" ht="21.75" customHeight="1" thickBot="1" x14ac:dyDescent="0.5">
      <c r="B48" s="1814" t="s">
        <v>45</v>
      </c>
      <c r="C48" s="1815"/>
      <c r="D48" s="1815"/>
      <c r="E48" s="1815"/>
      <c r="F48" s="1815"/>
      <c r="G48" s="1916"/>
      <c r="H48" s="301">
        <f>SUM(H43:H47)</f>
        <v>0</v>
      </c>
    </row>
    <row r="49" spans="1:37" s="3" customFormat="1" ht="23.25" customHeight="1" x14ac:dyDescent="0.45">
      <c r="A49" s="2"/>
      <c r="B49" s="216"/>
      <c r="C49" s="258"/>
      <c r="D49" s="246" t="s">
        <v>177</v>
      </c>
      <c r="E49" s="122"/>
      <c r="F49" s="202"/>
      <c r="G49" s="283"/>
      <c r="H49" s="30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37" s="120" customFormat="1" ht="138.75" customHeight="1" x14ac:dyDescent="0.45">
      <c r="B50" s="27">
        <v>19</v>
      </c>
      <c r="C50" s="284"/>
      <c r="D50" s="285" t="s">
        <v>191</v>
      </c>
      <c r="E50" s="37" t="s">
        <v>40</v>
      </c>
      <c r="F50" s="221">
        <v>11</v>
      </c>
      <c r="G50" s="222"/>
      <c r="H50" s="36">
        <f t="shared" ref="H50:H53" si="4">(F50*G50)</f>
        <v>0</v>
      </c>
    </row>
    <row r="51" spans="1:37" s="120" customFormat="1" ht="50.25" customHeight="1" x14ac:dyDescent="0.45">
      <c r="B51" s="27">
        <v>20</v>
      </c>
      <c r="C51" s="181"/>
      <c r="D51" s="4" t="s">
        <v>192</v>
      </c>
      <c r="E51" s="28" t="s">
        <v>38</v>
      </c>
      <c r="F51" s="158">
        <v>7</v>
      </c>
      <c r="G51" s="157"/>
      <c r="H51" s="20">
        <f t="shared" si="4"/>
        <v>0</v>
      </c>
    </row>
    <row r="52" spans="1:37" s="120" customFormat="1" ht="60.75" customHeight="1" x14ac:dyDescent="0.45">
      <c r="B52" s="27">
        <v>21</v>
      </c>
      <c r="C52" s="181"/>
      <c r="D52" s="4" t="s">
        <v>193</v>
      </c>
      <c r="E52" s="28" t="s">
        <v>38</v>
      </c>
      <c r="F52" s="158">
        <v>7</v>
      </c>
      <c r="G52" s="157"/>
      <c r="H52" s="20">
        <f t="shared" si="4"/>
        <v>0</v>
      </c>
    </row>
    <row r="53" spans="1:37" s="120" customFormat="1" ht="38.25" customHeight="1" thickBot="1" x14ac:dyDescent="0.5">
      <c r="B53" s="27">
        <v>22</v>
      </c>
      <c r="C53" s="181"/>
      <c r="D53" s="4" t="s">
        <v>194</v>
      </c>
      <c r="E53" s="28" t="s">
        <v>38</v>
      </c>
      <c r="F53" s="158">
        <v>13</v>
      </c>
      <c r="G53" s="157"/>
      <c r="H53" s="39">
        <f t="shared" si="4"/>
        <v>0</v>
      </c>
    </row>
    <row r="54" spans="1:37" s="2" customFormat="1" ht="19.8" thickBot="1" x14ac:dyDescent="0.5">
      <c r="B54" s="1811" t="s">
        <v>114</v>
      </c>
      <c r="C54" s="1812"/>
      <c r="D54" s="1812"/>
      <c r="E54" s="1812"/>
      <c r="F54" s="1812"/>
      <c r="G54" s="1813"/>
      <c r="H54" s="303">
        <f>SUM(H50:H53)</f>
        <v>0</v>
      </c>
    </row>
    <row r="55" spans="1:37" s="2" customFormat="1" ht="19.8" thickBot="1" x14ac:dyDescent="0.5">
      <c r="B55" s="262"/>
      <c r="C55" s="263"/>
      <c r="D55" s="263"/>
      <c r="E55" s="263"/>
      <c r="F55" s="263"/>
      <c r="G55" s="263"/>
      <c r="H55" s="304"/>
    </row>
    <row r="56" spans="1:37" s="276" customFormat="1" ht="19.2" customHeight="1" thickBot="1" x14ac:dyDescent="0.45">
      <c r="A56" s="240"/>
      <c r="B56" s="1933" t="s">
        <v>208</v>
      </c>
      <c r="C56" s="1934"/>
      <c r="D56" s="1934"/>
      <c r="E56" s="1934"/>
      <c r="F56" s="1934"/>
      <c r="G56" s="1934"/>
      <c r="H56" s="1935"/>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row>
    <row r="57" spans="1:37" ht="58.2" thickBot="1" x14ac:dyDescent="0.5">
      <c r="A57" s="153"/>
      <c r="B57" s="38" t="s">
        <v>25</v>
      </c>
      <c r="C57" s="324" t="s">
        <v>50</v>
      </c>
      <c r="D57" s="324" t="s">
        <v>26</v>
      </c>
      <c r="E57" s="324" t="s">
        <v>27</v>
      </c>
      <c r="F57" s="325" t="s">
        <v>28</v>
      </c>
      <c r="G57" s="329" t="s">
        <v>29</v>
      </c>
      <c r="H57" s="327" t="s">
        <v>30</v>
      </c>
    </row>
    <row r="58" spans="1:37" ht="19.2" x14ac:dyDescent="0.45">
      <c r="A58" s="153"/>
      <c r="B58" s="68">
        <v>1</v>
      </c>
      <c r="C58" s="319">
        <v>2</v>
      </c>
      <c r="D58" s="319">
        <v>3</v>
      </c>
      <c r="E58" s="319">
        <v>4</v>
      </c>
      <c r="F58" s="319">
        <v>5</v>
      </c>
      <c r="G58" s="328">
        <v>6</v>
      </c>
      <c r="H58" s="322">
        <v>7</v>
      </c>
    </row>
    <row r="59" spans="1:37" s="127" customFormat="1" ht="19.2" x14ac:dyDescent="0.4">
      <c r="A59" s="128"/>
      <c r="B59" s="35"/>
      <c r="C59" s="278"/>
      <c r="D59" s="279" t="s">
        <v>36</v>
      </c>
      <c r="E59" s="280"/>
      <c r="F59" s="280"/>
      <c r="G59" s="280"/>
      <c r="H59" s="305"/>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row>
    <row r="60" spans="1:37" s="3" customFormat="1" ht="18" customHeight="1" x14ac:dyDescent="0.45">
      <c r="A60" s="2"/>
      <c r="B60" s="35">
        <v>1</v>
      </c>
      <c r="C60" s="220" t="s">
        <v>65</v>
      </c>
      <c r="D60" s="4" t="s">
        <v>86</v>
      </c>
      <c r="E60" s="37" t="s">
        <v>37</v>
      </c>
      <c r="F60" s="221">
        <v>0.38</v>
      </c>
      <c r="G60" s="222"/>
      <c r="H60" s="36">
        <f>F60*G60</f>
        <v>0</v>
      </c>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7" s="3" customFormat="1" ht="33.6" customHeight="1" x14ac:dyDescent="0.45">
      <c r="A61" s="2"/>
      <c r="B61" s="27">
        <v>2</v>
      </c>
      <c r="C61" s="156" t="s">
        <v>102</v>
      </c>
      <c r="D61" s="4" t="s">
        <v>103</v>
      </c>
      <c r="E61" s="28" t="s">
        <v>37</v>
      </c>
      <c r="F61" s="158">
        <v>0.38</v>
      </c>
      <c r="G61" s="157"/>
      <c r="H61" s="20">
        <f>F61*G61</f>
        <v>0</v>
      </c>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7" s="2" customFormat="1" ht="53.25" customHeight="1" x14ac:dyDescent="0.45">
      <c r="B62" s="27">
        <v>3</v>
      </c>
      <c r="C62" s="156" t="s">
        <v>87</v>
      </c>
      <c r="D62" s="4" t="s">
        <v>106</v>
      </c>
      <c r="E62" s="28" t="s">
        <v>39</v>
      </c>
      <c r="F62" s="158">
        <v>2068</v>
      </c>
      <c r="G62" s="157"/>
      <c r="H62" s="20">
        <f t="shared" ref="H62:H63" si="5">F62*G62</f>
        <v>0</v>
      </c>
    </row>
    <row r="63" spans="1:37" s="3" customFormat="1" ht="35.25" customHeight="1" thickBot="1" x14ac:dyDescent="0.5">
      <c r="A63" s="2"/>
      <c r="B63" s="259">
        <v>4</v>
      </c>
      <c r="C63" s="260" t="s">
        <v>161</v>
      </c>
      <c r="D63" s="159" t="s">
        <v>186</v>
      </c>
      <c r="E63" s="261" t="s">
        <v>41</v>
      </c>
      <c r="F63" s="224">
        <v>1</v>
      </c>
      <c r="G63" s="225"/>
      <c r="H63" s="39">
        <f t="shared" si="5"/>
        <v>0</v>
      </c>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s="3" customFormat="1" ht="19.95" customHeight="1" thickBot="1" x14ac:dyDescent="0.5">
      <c r="A64" s="2"/>
      <c r="B64" s="1811" t="s">
        <v>42</v>
      </c>
      <c r="C64" s="1812"/>
      <c r="D64" s="1812"/>
      <c r="E64" s="1812"/>
      <c r="F64" s="1812"/>
      <c r="G64" s="1813"/>
      <c r="H64" s="301">
        <f>SUM(H60:H63)</f>
        <v>0</v>
      </c>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1:37" s="3" customFormat="1" ht="18.75" customHeight="1" x14ac:dyDescent="0.45">
      <c r="A65" s="2"/>
      <c r="B65" s="242"/>
      <c r="C65" s="256"/>
      <c r="D65" s="243" t="s">
        <v>89</v>
      </c>
      <c r="E65" s="122"/>
      <c r="F65" s="203"/>
      <c r="G65" s="203"/>
      <c r="H65" s="40"/>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1:37" s="8" customFormat="1" ht="77.400000000000006" customHeight="1" x14ac:dyDescent="0.45">
      <c r="A66" s="7"/>
      <c r="B66" s="27">
        <v>5</v>
      </c>
      <c r="C66" s="156" t="s">
        <v>66</v>
      </c>
      <c r="D66" s="4" t="s">
        <v>104</v>
      </c>
      <c r="E66" s="28" t="s">
        <v>40</v>
      </c>
      <c r="F66" s="158">
        <v>353</v>
      </c>
      <c r="G66" s="157"/>
      <c r="H66" s="20">
        <f>F66*G66</f>
        <v>0</v>
      </c>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row>
    <row r="67" spans="1:37" s="8" customFormat="1" ht="21.75" customHeight="1" x14ac:dyDescent="0.45">
      <c r="A67" s="7"/>
      <c r="B67" s="27">
        <v>6</v>
      </c>
      <c r="C67" s="156" t="s">
        <v>163</v>
      </c>
      <c r="D67" s="4" t="s">
        <v>164</v>
      </c>
      <c r="E67" s="28" t="s">
        <v>39</v>
      </c>
      <c r="F67" s="158">
        <v>2816</v>
      </c>
      <c r="G67" s="157"/>
      <c r="H67" s="20">
        <f>F67*G67</f>
        <v>0</v>
      </c>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1:37" ht="39" thickBot="1" x14ac:dyDescent="0.5">
      <c r="A68" s="153"/>
      <c r="B68" s="259">
        <v>7</v>
      </c>
      <c r="C68" s="260" t="s">
        <v>142</v>
      </c>
      <c r="D68" s="159" t="s">
        <v>143</v>
      </c>
      <c r="E68" s="261" t="s">
        <v>41</v>
      </c>
      <c r="F68" s="224">
        <v>19</v>
      </c>
      <c r="G68" s="225"/>
      <c r="H68" s="39">
        <f t="shared" ref="H68" si="6">F68*G68</f>
        <v>0</v>
      </c>
    </row>
    <row r="69" spans="1:37" s="3" customFormat="1" ht="19.5" customHeight="1" thickBot="1" x14ac:dyDescent="0.5">
      <c r="A69" s="2"/>
      <c r="B69" s="1811" t="s">
        <v>43</v>
      </c>
      <c r="C69" s="1812"/>
      <c r="D69" s="1812"/>
      <c r="E69" s="1812"/>
      <c r="F69" s="1812"/>
      <c r="G69" s="1813"/>
      <c r="H69" s="301">
        <f>SUM(H66:H68)</f>
        <v>0</v>
      </c>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s="3" customFormat="1" ht="18.75" customHeight="1" x14ac:dyDescent="0.45">
      <c r="A70" s="2"/>
      <c r="B70" s="129"/>
      <c r="C70" s="160"/>
      <c r="D70" s="275" t="s">
        <v>44</v>
      </c>
      <c r="E70" s="114"/>
      <c r="F70" s="160"/>
      <c r="G70" s="160"/>
      <c r="H70" s="30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s="3" customFormat="1" ht="50.25" customHeight="1" x14ac:dyDescent="0.45">
      <c r="A71" s="2"/>
      <c r="B71" s="35">
        <v>8</v>
      </c>
      <c r="C71" s="220" t="s">
        <v>68</v>
      </c>
      <c r="D71" s="30" t="s">
        <v>170</v>
      </c>
      <c r="E71" s="37" t="s">
        <v>40</v>
      </c>
      <c r="F71" s="221">
        <v>1048</v>
      </c>
      <c r="G71" s="222"/>
      <c r="H71" s="36">
        <f t="shared" ref="H71:H75" si="7">(F71*G71)</f>
        <v>0</v>
      </c>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s="3" customFormat="1" ht="42.75" customHeight="1" x14ac:dyDescent="0.45">
      <c r="A72" s="2"/>
      <c r="B72" s="27">
        <v>9</v>
      </c>
      <c r="C72" s="156" t="s">
        <v>147</v>
      </c>
      <c r="D72" s="4" t="s">
        <v>187</v>
      </c>
      <c r="E72" s="28" t="s">
        <v>39</v>
      </c>
      <c r="F72" s="158">
        <v>2090</v>
      </c>
      <c r="G72" s="157"/>
      <c r="H72" s="20">
        <f t="shared" si="7"/>
        <v>0</v>
      </c>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s="3" customFormat="1" ht="57.6" x14ac:dyDescent="0.45">
      <c r="A73" s="2"/>
      <c r="B73" s="27">
        <v>10</v>
      </c>
      <c r="C73" s="156" t="s">
        <v>82</v>
      </c>
      <c r="D73" s="4" t="s">
        <v>188</v>
      </c>
      <c r="E73" s="28" t="s">
        <v>38</v>
      </c>
      <c r="F73" s="158">
        <v>380</v>
      </c>
      <c r="G73" s="157"/>
      <c r="H73" s="20">
        <f t="shared" si="7"/>
        <v>0</v>
      </c>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s="3" customFormat="1" ht="37.5" customHeight="1" x14ac:dyDescent="0.45">
      <c r="A74" s="2"/>
      <c r="B74" s="27">
        <v>11</v>
      </c>
      <c r="C74" s="156" t="s">
        <v>82</v>
      </c>
      <c r="D74" s="4" t="s">
        <v>189</v>
      </c>
      <c r="E74" s="28" t="s">
        <v>38</v>
      </c>
      <c r="F74" s="158">
        <v>760</v>
      </c>
      <c r="G74" s="157"/>
      <c r="H74" s="20">
        <f>G74*F74</f>
        <v>0</v>
      </c>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ht="57.75" customHeight="1" thickBot="1" x14ac:dyDescent="0.5">
      <c r="A75" s="215"/>
      <c r="B75" s="259">
        <v>12</v>
      </c>
      <c r="C75" s="84" t="s">
        <v>79</v>
      </c>
      <c r="D75" s="271" t="s">
        <v>190</v>
      </c>
      <c r="E75" s="272" t="s">
        <v>39</v>
      </c>
      <c r="F75" s="224">
        <v>456</v>
      </c>
      <c r="G75" s="225"/>
      <c r="H75" s="39">
        <f t="shared" si="7"/>
        <v>0</v>
      </c>
      <c r="I75"/>
      <c r="J75"/>
      <c r="K75"/>
      <c r="L75"/>
      <c r="M75"/>
      <c r="N75"/>
      <c r="O75"/>
      <c r="P75"/>
      <c r="Q75"/>
      <c r="R75"/>
      <c r="S75"/>
      <c r="T75"/>
      <c r="U75"/>
      <c r="V75"/>
      <c r="W75"/>
      <c r="X75"/>
      <c r="Y75"/>
      <c r="Z75"/>
      <c r="AA75"/>
      <c r="AB75"/>
      <c r="AC75"/>
      <c r="AD75"/>
      <c r="AE75"/>
      <c r="AF75"/>
      <c r="AG75"/>
      <c r="AH75"/>
      <c r="AI75"/>
      <c r="AJ75"/>
      <c r="AK75"/>
    </row>
    <row r="76" spans="1:37" s="3" customFormat="1" ht="18.75" customHeight="1" thickBot="1" x14ac:dyDescent="0.5">
      <c r="A76" s="2"/>
      <c r="B76" s="1811" t="s">
        <v>45</v>
      </c>
      <c r="C76" s="1812"/>
      <c r="D76" s="1812"/>
      <c r="E76" s="1812"/>
      <c r="F76" s="1812"/>
      <c r="G76" s="1813"/>
      <c r="H76" s="301">
        <f>SUM(H71:H75)</f>
        <v>0</v>
      </c>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s="2" customFormat="1" ht="18" customHeight="1" x14ac:dyDescent="0.45">
      <c r="B77" s="264"/>
      <c r="C77" s="265"/>
      <c r="D77" s="266" t="s">
        <v>177</v>
      </c>
      <c r="E77" s="207"/>
      <c r="F77" s="202"/>
      <c r="G77" s="283"/>
      <c r="H77" s="302"/>
    </row>
    <row r="78" spans="1:37" s="2" customFormat="1" ht="132" customHeight="1" x14ac:dyDescent="0.45">
      <c r="B78" s="35">
        <v>13</v>
      </c>
      <c r="C78" s="284"/>
      <c r="D78" s="4" t="s">
        <v>191</v>
      </c>
      <c r="E78" s="28" t="s">
        <v>40</v>
      </c>
      <c r="F78" s="221">
        <v>11</v>
      </c>
      <c r="G78" s="222"/>
      <c r="H78" s="36">
        <f t="shared" ref="H78:H81" si="8">(F78*G78)</f>
        <v>0</v>
      </c>
    </row>
    <row r="79" spans="1:37" s="2" customFormat="1" ht="48.75" customHeight="1" x14ac:dyDescent="0.45">
      <c r="B79" s="27">
        <v>14</v>
      </c>
      <c r="C79" s="181"/>
      <c r="D79" s="4" t="s">
        <v>196</v>
      </c>
      <c r="E79" s="28" t="s">
        <v>38</v>
      </c>
      <c r="F79" s="158">
        <v>7</v>
      </c>
      <c r="G79" s="157"/>
      <c r="H79" s="20">
        <f t="shared" si="8"/>
        <v>0</v>
      </c>
    </row>
    <row r="80" spans="1:37" s="2" customFormat="1" ht="38.25" customHeight="1" x14ac:dyDescent="0.45">
      <c r="B80" s="27">
        <v>15</v>
      </c>
      <c r="C80" s="181"/>
      <c r="D80" s="4" t="s">
        <v>193</v>
      </c>
      <c r="E80" s="28" t="s">
        <v>38</v>
      </c>
      <c r="F80" s="158">
        <v>7</v>
      </c>
      <c r="G80" s="157"/>
      <c r="H80" s="20">
        <f t="shared" si="8"/>
        <v>0</v>
      </c>
    </row>
    <row r="81" spans="1:37" s="2" customFormat="1" ht="45" customHeight="1" thickBot="1" x14ac:dyDescent="0.5">
      <c r="B81" s="259">
        <v>16</v>
      </c>
      <c r="C81" s="223"/>
      <c r="D81" s="159" t="s">
        <v>194</v>
      </c>
      <c r="E81" s="261" t="s">
        <v>38</v>
      </c>
      <c r="F81" s="224">
        <v>6</v>
      </c>
      <c r="G81" s="225"/>
      <c r="H81" s="39">
        <f t="shared" si="8"/>
        <v>0</v>
      </c>
    </row>
    <row r="82" spans="1:37" s="3" customFormat="1" ht="19.5" customHeight="1" thickBot="1" x14ac:dyDescent="0.5">
      <c r="A82" s="2"/>
      <c r="B82" s="1811" t="s">
        <v>114</v>
      </c>
      <c r="C82" s="1812"/>
      <c r="D82" s="1812"/>
      <c r="E82" s="1812"/>
      <c r="F82" s="1812"/>
      <c r="G82" s="1813"/>
      <c r="H82" s="303">
        <f>SUM(H78:H81)</f>
        <v>0</v>
      </c>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ht="19.8" thickBot="1" x14ac:dyDescent="0.5">
      <c r="B83" s="54"/>
      <c r="E83" s="55"/>
      <c r="H83" s="40"/>
    </row>
    <row r="84" spans="1:37" ht="23.25" customHeight="1" thickBot="1" x14ac:dyDescent="0.45">
      <c r="A84" s="153"/>
      <c r="B84" s="1933" t="s">
        <v>210</v>
      </c>
      <c r="C84" s="1934"/>
      <c r="D84" s="1934"/>
      <c r="E84" s="1934"/>
      <c r="F84" s="1934"/>
      <c r="G84" s="1934"/>
      <c r="H84" s="1935"/>
    </row>
    <row r="85" spans="1:37" ht="57.6" x14ac:dyDescent="0.45">
      <c r="A85" s="153"/>
      <c r="B85" s="12" t="s">
        <v>25</v>
      </c>
      <c r="C85" s="16" t="s">
        <v>50</v>
      </c>
      <c r="D85" s="16" t="s">
        <v>26</v>
      </c>
      <c r="E85" s="16" t="s">
        <v>27</v>
      </c>
      <c r="F85" s="92" t="s">
        <v>28</v>
      </c>
      <c r="G85" s="184" t="s">
        <v>29</v>
      </c>
      <c r="H85" s="297" t="s">
        <v>30</v>
      </c>
    </row>
    <row r="86" spans="1:37" ht="19.2" x14ac:dyDescent="0.45">
      <c r="A86" s="153"/>
      <c r="B86" s="13">
        <v>1</v>
      </c>
      <c r="C86" s="103">
        <v>2</v>
      </c>
      <c r="D86" s="103">
        <v>3</v>
      </c>
      <c r="E86" s="103">
        <v>4</v>
      </c>
      <c r="F86" s="103">
        <v>5</v>
      </c>
      <c r="G86" s="269">
        <v>6</v>
      </c>
      <c r="H86" s="298">
        <v>7</v>
      </c>
    </row>
    <row r="87" spans="1:37" s="3" customFormat="1" ht="19.2" x14ac:dyDescent="0.4">
      <c r="A87" s="2"/>
      <c r="B87" s="35"/>
      <c r="C87" s="181"/>
      <c r="D87" s="270" t="s">
        <v>36</v>
      </c>
      <c r="E87" s="286"/>
      <c r="F87" s="280"/>
      <c r="G87" s="280"/>
      <c r="H87" s="305"/>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s="3" customFormat="1" ht="18" customHeight="1" x14ac:dyDescent="0.45">
      <c r="A88" s="2"/>
      <c r="B88" s="35">
        <v>1</v>
      </c>
      <c r="C88" s="220" t="s">
        <v>65</v>
      </c>
      <c r="D88" s="30" t="s">
        <v>86</v>
      </c>
      <c r="E88" s="37" t="s">
        <v>37</v>
      </c>
      <c r="F88" s="221">
        <v>0.38</v>
      </c>
      <c r="G88" s="222"/>
      <c r="H88" s="36">
        <f>F88*G88</f>
        <v>0</v>
      </c>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s="3" customFormat="1" ht="33.6" customHeight="1" x14ac:dyDescent="0.45">
      <c r="A89" s="2"/>
      <c r="B89" s="27">
        <v>2</v>
      </c>
      <c r="C89" s="156" t="s">
        <v>102</v>
      </c>
      <c r="D89" s="4" t="s">
        <v>103</v>
      </c>
      <c r="E89" s="28" t="s">
        <v>37</v>
      </c>
      <c r="F89" s="158">
        <v>0.38</v>
      </c>
      <c r="G89" s="157"/>
      <c r="H89" s="20">
        <f>F89*G89</f>
        <v>0</v>
      </c>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spans="1:37" s="2" customFormat="1" ht="53.25" customHeight="1" x14ac:dyDescent="0.45">
      <c r="B90" s="27">
        <v>3</v>
      </c>
      <c r="C90" s="156" t="s">
        <v>87</v>
      </c>
      <c r="D90" s="4" t="s">
        <v>106</v>
      </c>
      <c r="E90" s="28" t="s">
        <v>39</v>
      </c>
      <c r="F90" s="158">
        <v>1660</v>
      </c>
      <c r="G90" s="157"/>
      <c r="H90" s="20">
        <f t="shared" ref="H90:H91" si="9">F90*G90</f>
        <v>0</v>
      </c>
    </row>
    <row r="91" spans="1:37" s="3" customFormat="1" ht="35.25" customHeight="1" thickBot="1" x14ac:dyDescent="0.5">
      <c r="A91" s="2"/>
      <c r="B91" s="259">
        <v>4</v>
      </c>
      <c r="C91" s="260" t="s">
        <v>161</v>
      </c>
      <c r="D91" s="159" t="s">
        <v>186</v>
      </c>
      <c r="E91" s="261" t="s">
        <v>41</v>
      </c>
      <c r="F91" s="224">
        <v>5</v>
      </c>
      <c r="G91" s="225"/>
      <c r="H91" s="39">
        <f t="shared" si="9"/>
        <v>0</v>
      </c>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s="3" customFormat="1" ht="19.95" customHeight="1" thickBot="1" x14ac:dyDescent="0.5">
      <c r="A92" s="2"/>
      <c r="B92" s="1811" t="s">
        <v>42</v>
      </c>
      <c r="C92" s="1812"/>
      <c r="D92" s="1812"/>
      <c r="E92" s="1812"/>
      <c r="F92" s="1812"/>
      <c r="G92" s="1813"/>
      <c r="H92" s="301">
        <f>SUM(H88:H91)</f>
        <v>0</v>
      </c>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s="3" customFormat="1" ht="16.2" customHeight="1" x14ac:dyDescent="0.45">
      <c r="A93" s="2"/>
      <c r="B93" s="113"/>
      <c r="C93" s="203"/>
      <c r="D93" s="243" t="s">
        <v>89</v>
      </c>
      <c r="E93" s="122"/>
      <c r="F93" s="203"/>
      <c r="G93" s="203"/>
      <c r="H93" s="40"/>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s="8" customFormat="1" ht="77.400000000000006" customHeight="1" x14ac:dyDescent="0.45">
      <c r="A94" s="7"/>
      <c r="B94" s="27">
        <v>5</v>
      </c>
      <c r="C94" s="156" t="s">
        <v>66</v>
      </c>
      <c r="D94" s="4" t="s">
        <v>104</v>
      </c>
      <c r="E94" s="28" t="s">
        <v>40</v>
      </c>
      <c r="F94" s="158">
        <v>400</v>
      </c>
      <c r="G94" s="157"/>
      <c r="H94" s="20">
        <f>F94*G94</f>
        <v>0</v>
      </c>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37" s="8" customFormat="1" ht="21.75" customHeight="1" x14ac:dyDescent="0.45">
      <c r="A95" s="7"/>
      <c r="B95" s="27">
        <v>6</v>
      </c>
      <c r="C95" s="156" t="s">
        <v>163</v>
      </c>
      <c r="D95" s="4" t="s">
        <v>164</v>
      </c>
      <c r="E95" s="28" t="s">
        <v>39</v>
      </c>
      <c r="F95" s="158">
        <v>2560</v>
      </c>
      <c r="G95" s="157"/>
      <c r="H95" s="20">
        <f>F95*G95</f>
        <v>0</v>
      </c>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37" ht="39" thickBot="1" x14ac:dyDescent="0.5">
      <c r="A96" s="153"/>
      <c r="B96" s="259">
        <v>7</v>
      </c>
      <c r="C96" s="260" t="s">
        <v>142</v>
      </c>
      <c r="D96" s="159" t="s">
        <v>143</v>
      </c>
      <c r="E96" s="261" t="s">
        <v>41</v>
      </c>
      <c r="F96" s="224">
        <v>16</v>
      </c>
      <c r="G96" s="225"/>
      <c r="H96" s="39">
        <f t="shared" ref="H96" si="10">F96*G96</f>
        <v>0</v>
      </c>
    </row>
    <row r="97" spans="1:37" s="3" customFormat="1" ht="19.5" customHeight="1" thickBot="1" x14ac:dyDescent="0.5">
      <c r="A97" s="2"/>
      <c r="B97" s="1814" t="s">
        <v>43</v>
      </c>
      <c r="C97" s="1815"/>
      <c r="D97" s="1815"/>
      <c r="E97" s="1815"/>
      <c r="F97" s="1815"/>
      <c r="G97" s="1916"/>
      <c r="H97" s="301">
        <f>SUM(H94:H96)</f>
        <v>0</v>
      </c>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7" s="3" customFormat="1" ht="19.5" customHeight="1" x14ac:dyDescent="0.45">
      <c r="A98" s="2"/>
      <c r="B98" s="129"/>
      <c r="C98" s="281"/>
      <c r="D98" s="202" t="s">
        <v>44</v>
      </c>
      <c r="E98" s="114"/>
      <c r="F98" s="160"/>
      <c r="G98" s="160"/>
      <c r="H98" s="30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1:37" s="3" customFormat="1" ht="50.25" customHeight="1" x14ac:dyDescent="0.45">
      <c r="A99" s="2"/>
      <c r="B99" s="35">
        <v>8</v>
      </c>
      <c r="C99" s="220" t="s">
        <v>68</v>
      </c>
      <c r="D99" s="30" t="s">
        <v>170</v>
      </c>
      <c r="E99" s="37" t="s">
        <v>40</v>
      </c>
      <c r="F99" s="221">
        <v>802</v>
      </c>
      <c r="G99" s="222"/>
      <c r="H99" s="36">
        <f t="shared" ref="H99:H103" si="11">(F99*G99)</f>
        <v>0</v>
      </c>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s="3" customFormat="1" ht="42.75" customHeight="1" x14ac:dyDescent="0.45">
      <c r="A100" s="2"/>
      <c r="B100" s="27">
        <v>9</v>
      </c>
      <c r="C100" s="156" t="s">
        <v>147</v>
      </c>
      <c r="D100" s="4" t="s">
        <v>187</v>
      </c>
      <c r="E100" s="28" t="s">
        <v>39</v>
      </c>
      <c r="F100" s="158">
        <v>1790</v>
      </c>
      <c r="G100" s="157"/>
      <c r="H100" s="20">
        <f t="shared" si="11"/>
        <v>0</v>
      </c>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s="3" customFormat="1" ht="57.6" x14ac:dyDescent="0.45">
      <c r="A101" s="2"/>
      <c r="B101" s="27">
        <v>10</v>
      </c>
      <c r="C101" s="156" t="s">
        <v>82</v>
      </c>
      <c r="D101" s="4" t="s">
        <v>188</v>
      </c>
      <c r="E101" s="28" t="s">
        <v>38</v>
      </c>
      <c r="F101" s="158">
        <v>80</v>
      </c>
      <c r="G101" s="157"/>
      <c r="H101" s="20">
        <f t="shared" si="11"/>
        <v>0</v>
      </c>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s="3" customFormat="1" ht="37.5" customHeight="1" x14ac:dyDescent="0.45">
      <c r="A102" s="2"/>
      <c r="B102" s="27">
        <v>11</v>
      </c>
      <c r="C102" s="156" t="s">
        <v>82</v>
      </c>
      <c r="D102" s="4" t="s">
        <v>189</v>
      </c>
      <c r="E102" s="28" t="s">
        <v>38</v>
      </c>
      <c r="F102" s="158">
        <v>760</v>
      </c>
      <c r="G102" s="157"/>
      <c r="H102" s="20">
        <f t="shared" si="11"/>
        <v>0</v>
      </c>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57.75" customHeight="1" thickBot="1" x14ac:dyDescent="0.5">
      <c r="A103" s="215"/>
      <c r="B103" s="259">
        <v>12</v>
      </c>
      <c r="C103" s="84" t="s">
        <v>79</v>
      </c>
      <c r="D103" s="271" t="s">
        <v>190</v>
      </c>
      <c r="E103" s="272" t="s">
        <v>39</v>
      </c>
      <c r="F103" s="224">
        <v>96</v>
      </c>
      <c r="G103" s="225"/>
      <c r="H103" s="39">
        <f t="shared" si="11"/>
        <v>0</v>
      </c>
      <c r="I103"/>
      <c r="J103"/>
      <c r="K103"/>
      <c r="L103"/>
      <c r="M103"/>
      <c r="N103"/>
      <c r="O103"/>
      <c r="P103"/>
      <c r="Q103"/>
      <c r="R103"/>
      <c r="S103"/>
      <c r="T103"/>
      <c r="U103"/>
      <c r="V103"/>
      <c r="W103"/>
      <c r="X103"/>
      <c r="Y103"/>
      <c r="Z103"/>
      <c r="AA103"/>
      <c r="AB103"/>
      <c r="AC103"/>
      <c r="AD103"/>
      <c r="AE103"/>
      <c r="AF103"/>
      <c r="AG103"/>
      <c r="AH103"/>
      <c r="AI103"/>
      <c r="AJ103"/>
      <c r="AK103"/>
    </row>
    <row r="104" spans="1:37" s="3" customFormat="1" ht="20.25" customHeight="1" thickBot="1" x14ac:dyDescent="0.5">
      <c r="A104" s="2"/>
      <c r="B104" s="1814" t="s">
        <v>45</v>
      </c>
      <c r="C104" s="1815"/>
      <c r="D104" s="1815"/>
      <c r="E104" s="1815"/>
      <c r="F104" s="1815"/>
      <c r="G104" s="1940"/>
      <c r="H104" s="52">
        <f>SUM(H99:H103)</f>
        <v>0</v>
      </c>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s="2" customFormat="1" ht="20.399999999999999" customHeight="1" x14ac:dyDescent="0.45">
      <c r="B105" s="264"/>
      <c r="C105" s="246"/>
      <c r="D105" s="246" t="s">
        <v>177</v>
      </c>
      <c r="E105" s="122"/>
      <c r="F105" s="202"/>
      <c r="G105" s="283"/>
      <c r="H105" s="302"/>
    </row>
    <row r="106" spans="1:37" s="2" customFormat="1" ht="20.399999999999999" customHeight="1" x14ac:dyDescent="0.45">
      <c r="B106" s="828"/>
      <c r="C106" s="800"/>
      <c r="D106" s="800" t="s">
        <v>486</v>
      </c>
      <c r="E106" s="37"/>
      <c r="F106" s="30"/>
      <c r="G106" s="829"/>
      <c r="H106" s="71"/>
    </row>
    <row r="107" spans="1:37" s="2" customFormat="1" ht="132" customHeight="1" x14ac:dyDescent="0.45">
      <c r="B107" s="35">
        <v>13</v>
      </c>
      <c r="C107" s="287"/>
      <c r="D107" s="30" t="s">
        <v>191</v>
      </c>
      <c r="E107" s="37" t="s">
        <v>40</v>
      </c>
      <c r="F107" s="221">
        <v>6</v>
      </c>
      <c r="G107" s="222"/>
      <c r="H107" s="36">
        <f t="shared" ref="H107:H110" si="12">(F107*G107)</f>
        <v>0</v>
      </c>
    </row>
    <row r="108" spans="1:37" s="2" customFormat="1" ht="60.75" customHeight="1" x14ac:dyDescent="0.45">
      <c r="B108" s="27">
        <v>14</v>
      </c>
      <c r="C108" s="181"/>
      <c r="D108" s="4" t="s">
        <v>196</v>
      </c>
      <c r="E108" s="28" t="s">
        <v>41</v>
      </c>
      <c r="F108" s="158">
        <v>4</v>
      </c>
      <c r="G108" s="157"/>
      <c r="H108" s="20">
        <f t="shared" si="12"/>
        <v>0</v>
      </c>
    </row>
    <row r="109" spans="1:37" s="2" customFormat="1" ht="38.25" customHeight="1" x14ac:dyDescent="0.45">
      <c r="B109" s="27">
        <v>15</v>
      </c>
      <c r="C109" s="181"/>
      <c r="D109" s="4" t="s">
        <v>193</v>
      </c>
      <c r="E109" s="28" t="s">
        <v>41</v>
      </c>
      <c r="F109" s="158">
        <v>7</v>
      </c>
      <c r="G109" s="157"/>
      <c r="H109" s="20">
        <f t="shared" si="12"/>
        <v>0</v>
      </c>
    </row>
    <row r="110" spans="1:37" s="2" customFormat="1" ht="40.799999999999997" x14ac:dyDescent="0.45">
      <c r="B110" s="259">
        <v>16</v>
      </c>
      <c r="C110" s="223"/>
      <c r="D110" s="159" t="s">
        <v>194</v>
      </c>
      <c r="E110" s="261" t="s">
        <v>38</v>
      </c>
      <c r="F110" s="224">
        <v>4</v>
      </c>
      <c r="G110" s="225"/>
      <c r="H110" s="39">
        <f t="shared" si="12"/>
        <v>0</v>
      </c>
    </row>
    <row r="111" spans="1:37" s="2" customFormat="1" ht="72" customHeight="1" thickBot="1" x14ac:dyDescent="0.5">
      <c r="B111" s="27">
        <v>17</v>
      </c>
      <c r="C111" s="181"/>
      <c r="D111" s="4" t="s">
        <v>487</v>
      </c>
      <c r="E111" s="28" t="s">
        <v>38</v>
      </c>
      <c r="F111" s="158">
        <v>114.4</v>
      </c>
      <c r="G111" s="157"/>
      <c r="H111" s="20">
        <f t="shared" ref="H111" si="13">(F111*G111)</f>
        <v>0</v>
      </c>
    </row>
    <row r="112" spans="1:37" s="3" customFormat="1" ht="19.5" customHeight="1" thickBot="1" x14ac:dyDescent="0.5">
      <c r="A112" s="2"/>
      <c r="B112" s="1811" t="s">
        <v>114</v>
      </c>
      <c r="C112" s="1812"/>
      <c r="D112" s="1812"/>
      <c r="E112" s="1812"/>
      <c r="F112" s="1812"/>
      <c r="G112" s="1813"/>
      <c r="H112" s="303">
        <f>SUM(H107:H111)</f>
        <v>0</v>
      </c>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s="3" customFormat="1" ht="19.5" customHeight="1" thickBot="1" x14ac:dyDescent="0.5">
      <c r="A113" s="2"/>
      <c r="B113" s="262"/>
      <c r="C113" s="263"/>
      <c r="D113" s="263"/>
      <c r="E113" s="263"/>
      <c r="F113" s="263"/>
      <c r="G113" s="263"/>
      <c r="H113" s="304"/>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9.2" customHeight="1" thickBot="1" x14ac:dyDescent="0.45">
      <c r="A114" s="153"/>
      <c r="B114" s="1933" t="s">
        <v>209</v>
      </c>
      <c r="C114" s="1934"/>
      <c r="D114" s="1934"/>
      <c r="E114" s="1934"/>
      <c r="F114" s="1934"/>
      <c r="G114" s="1934"/>
      <c r="H114" s="1935"/>
    </row>
    <row r="115" spans="1:37" ht="19.2" x14ac:dyDescent="0.45">
      <c r="A115" s="1"/>
      <c r="B115" s="288"/>
      <c r="C115" s="122"/>
      <c r="D115" s="202" t="s">
        <v>115</v>
      </c>
      <c r="E115" s="122"/>
      <c r="F115" s="289"/>
      <c r="G115" s="290"/>
      <c r="H115" s="18"/>
      <c r="J115"/>
      <c r="K115"/>
      <c r="L115"/>
      <c r="M115"/>
      <c r="N115"/>
      <c r="O115"/>
      <c r="P115"/>
      <c r="Q115"/>
      <c r="R115"/>
      <c r="S115"/>
      <c r="T115"/>
      <c r="U115"/>
      <c r="V115"/>
      <c r="W115"/>
      <c r="X115"/>
      <c r="Y115"/>
      <c r="Z115"/>
      <c r="AA115"/>
      <c r="AB115"/>
      <c r="AC115"/>
      <c r="AD115"/>
      <c r="AE115"/>
      <c r="AF115"/>
      <c r="AG115"/>
      <c r="AH115"/>
      <c r="AI115"/>
      <c r="AJ115"/>
      <c r="AK115"/>
    </row>
    <row r="116" spans="1:37" ht="19.2" x14ac:dyDescent="0.45">
      <c r="A116" s="1"/>
      <c r="B116" s="291"/>
      <c r="C116" s="149"/>
      <c r="D116" s="253" t="s">
        <v>116</v>
      </c>
      <c r="E116" s="292"/>
      <c r="F116" s="293"/>
      <c r="G116" s="28"/>
      <c r="H116" s="20"/>
      <c r="J116"/>
      <c r="K116"/>
      <c r="L116"/>
      <c r="M116"/>
      <c r="N116"/>
      <c r="O116"/>
      <c r="P116"/>
      <c r="Q116"/>
      <c r="R116"/>
      <c r="S116"/>
      <c r="T116"/>
      <c r="U116"/>
      <c r="V116"/>
      <c r="W116"/>
      <c r="X116"/>
      <c r="Y116"/>
      <c r="Z116"/>
      <c r="AA116"/>
      <c r="AB116"/>
      <c r="AC116"/>
      <c r="AD116"/>
      <c r="AE116"/>
      <c r="AF116"/>
      <c r="AG116"/>
      <c r="AH116"/>
      <c r="AI116"/>
      <c r="AJ116"/>
      <c r="AK116"/>
    </row>
    <row r="117" spans="1:37" ht="57.6" x14ac:dyDescent="0.45">
      <c r="A117" s="1"/>
      <c r="B117" s="29">
        <v>18</v>
      </c>
      <c r="C117" s="156" t="s">
        <v>121</v>
      </c>
      <c r="D117" s="4" t="s">
        <v>99</v>
      </c>
      <c r="E117" s="37" t="s">
        <v>54</v>
      </c>
      <c r="F117" s="221">
        <v>11</v>
      </c>
      <c r="G117" s="222"/>
      <c r="H117" s="36">
        <f t="shared" ref="H117:H121" si="14">(F117*G117)</f>
        <v>0</v>
      </c>
      <c r="I117"/>
      <c r="J117"/>
      <c r="K117"/>
      <c r="L117"/>
      <c r="M117"/>
      <c r="N117"/>
      <c r="O117"/>
      <c r="P117"/>
      <c r="Q117"/>
      <c r="R117"/>
      <c r="S117"/>
      <c r="T117"/>
      <c r="U117"/>
      <c r="V117"/>
      <c r="W117"/>
      <c r="X117"/>
      <c r="Y117"/>
      <c r="Z117"/>
      <c r="AA117"/>
      <c r="AB117"/>
      <c r="AC117"/>
      <c r="AD117"/>
      <c r="AE117"/>
      <c r="AF117"/>
      <c r="AG117"/>
      <c r="AH117"/>
      <c r="AI117"/>
      <c r="AJ117"/>
      <c r="AK117"/>
    </row>
    <row r="118" spans="1:37" ht="76.8" x14ac:dyDescent="0.45">
      <c r="A118" s="1"/>
      <c r="B118" s="29">
        <v>19</v>
      </c>
      <c r="C118" s="156" t="s">
        <v>121</v>
      </c>
      <c r="D118" s="4" t="s">
        <v>77</v>
      </c>
      <c r="E118" s="28" t="s">
        <v>54</v>
      </c>
      <c r="F118" s="158">
        <v>34</v>
      </c>
      <c r="G118" s="157"/>
      <c r="H118" s="20">
        <f t="shared" si="14"/>
        <v>0</v>
      </c>
      <c r="I118"/>
      <c r="J118"/>
      <c r="K118"/>
      <c r="L118"/>
      <c r="M118"/>
      <c r="N118"/>
      <c r="O118"/>
      <c r="P118"/>
      <c r="Q118"/>
      <c r="R118"/>
      <c r="S118"/>
      <c r="T118"/>
      <c r="U118"/>
      <c r="V118"/>
      <c r="W118"/>
      <c r="X118"/>
      <c r="Y118"/>
      <c r="Z118"/>
      <c r="AA118"/>
      <c r="AB118"/>
      <c r="AC118"/>
      <c r="AD118"/>
      <c r="AE118"/>
      <c r="AF118"/>
      <c r="AG118"/>
      <c r="AH118"/>
      <c r="AI118"/>
      <c r="AJ118"/>
      <c r="AK118"/>
    </row>
    <row r="119" spans="1:37" ht="57.6" x14ac:dyDescent="0.45">
      <c r="A119" s="1"/>
      <c r="B119" s="29">
        <v>20</v>
      </c>
      <c r="C119" s="156" t="s">
        <v>121</v>
      </c>
      <c r="D119" s="4" t="s">
        <v>100</v>
      </c>
      <c r="E119" s="28" t="s">
        <v>54</v>
      </c>
      <c r="F119" s="158">
        <v>24</v>
      </c>
      <c r="G119" s="157"/>
      <c r="H119" s="20">
        <f t="shared" si="14"/>
        <v>0</v>
      </c>
      <c r="I119"/>
      <c r="J119"/>
      <c r="K119"/>
      <c r="L119"/>
      <c r="M119"/>
      <c r="N119"/>
      <c r="O119"/>
      <c r="P119"/>
      <c r="Q119"/>
      <c r="R119"/>
      <c r="S119"/>
      <c r="T119"/>
      <c r="U119"/>
      <c r="V119"/>
      <c r="W119"/>
      <c r="X119"/>
      <c r="Y119"/>
      <c r="Z119"/>
      <c r="AA119"/>
      <c r="AB119"/>
      <c r="AC119"/>
      <c r="AD119"/>
      <c r="AE119"/>
      <c r="AF119"/>
      <c r="AG119"/>
      <c r="AH119"/>
      <c r="AI119"/>
      <c r="AJ119"/>
      <c r="AK119"/>
    </row>
    <row r="120" spans="1:37" ht="76.8" x14ac:dyDescent="0.45">
      <c r="A120" s="1"/>
      <c r="B120" s="218">
        <v>21</v>
      </c>
      <c r="C120" s="156" t="s">
        <v>121</v>
      </c>
      <c r="D120" s="4" t="s">
        <v>83</v>
      </c>
      <c r="E120" s="28" t="s">
        <v>38</v>
      </c>
      <c r="F120" s="158">
        <v>261</v>
      </c>
      <c r="G120" s="157"/>
      <c r="H120" s="20">
        <f t="shared" si="14"/>
        <v>0</v>
      </c>
      <c r="I120"/>
      <c r="J120"/>
      <c r="K120"/>
      <c r="L120"/>
      <c r="M120"/>
      <c r="N120"/>
      <c r="O120"/>
      <c r="P120"/>
      <c r="Q120"/>
      <c r="R120"/>
      <c r="S120"/>
      <c r="T120"/>
      <c r="U120"/>
      <c r="V120"/>
      <c r="W120"/>
      <c r="X120"/>
      <c r="Y120"/>
      <c r="Z120"/>
      <c r="AA120"/>
      <c r="AB120"/>
      <c r="AC120"/>
      <c r="AD120"/>
      <c r="AE120"/>
      <c r="AF120"/>
      <c r="AG120"/>
      <c r="AH120"/>
      <c r="AI120"/>
      <c r="AJ120"/>
      <c r="AK120"/>
    </row>
    <row r="121" spans="1:37" ht="57.6" x14ac:dyDescent="0.45">
      <c r="A121" s="1"/>
      <c r="B121" s="29">
        <v>22</v>
      </c>
      <c r="C121" s="156" t="s">
        <v>123</v>
      </c>
      <c r="D121" s="4" t="s">
        <v>101</v>
      </c>
      <c r="E121" s="261" t="s">
        <v>40</v>
      </c>
      <c r="F121" s="158">
        <v>4.6399999999999997</v>
      </c>
      <c r="G121" s="157"/>
      <c r="H121" s="20">
        <f t="shared" si="14"/>
        <v>0</v>
      </c>
      <c r="I121"/>
      <c r="J121"/>
      <c r="K121"/>
      <c r="L121"/>
      <c r="M121"/>
      <c r="N121"/>
      <c r="O121"/>
      <c r="P121"/>
      <c r="Q121"/>
      <c r="R121"/>
      <c r="S121"/>
      <c r="T121"/>
      <c r="U121"/>
      <c r="V121"/>
      <c r="W121"/>
      <c r="X121"/>
      <c r="Y121"/>
      <c r="Z121"/>
      <c r="AA121"/>
      <c r="AB121"/>
      <c r="AC121"/>
      <c r="AD121"/>
      <c r="AE121"/>
      <c r="AF121"/>
      <c r="AG121"/>
      <c r="AH121"/>
      <c r="AI121"/>
      <c r="AJ121"/>
      <c r="AK121"/>
    </row>
    <row r="122" spans="1:37" ht="19.2" x14ac:dyDescent="0.45">
      <c r="A122" s="1"/>
      <c r="B122" s="294"/>
      <c r="C122" s="103"/>
      <c r="D122" s="4" t="s">
        <v>117</v>
      </c>
      <c r="E122" s="292"/>
      <c r="F122" s="158"/>
      <c r="G122" s="157"/>
      <c r="H122" s="57"/>
      <c r="I122"/>
      <c r="J122"/>
      <c r="K122"/>
      <c r="L122"/>
      <c r="M122"/>
      <c r="N122"/>
      <c r="O122"/>
      <c r="P122"/>
      <c r="Q122"/>
      <c r="R122"/>
      <c r="S122"/>
      <c r="T122"/>
      <c r="U122"/>
      <c r="V122"/>
      <c r="W122"/>
      <c r="X122"/>
      <c r="Y122"/>
      <c r="Z122"/>
      <c r="AA122"/>
      <c r="AB122"/>
      <c r="AC122"/>
      <c r="AD122"/>
      <c r="AE122"/>
      <c r="AF122"/>
      <c r="AG122"/>
      <c r="AH122"/>
      <c r="AI122"/>
      <c r="AJ122"/>
      <c r="AK122"/>
    </row>
    <row r="123" spans="1:37" ht="57.6" x14ac:dyDescent="0.45">
      <c r="A123" s="1"/>
      <c r="B123" s="219">
        <v>23</v>
      </c>
      <c r="C123" s="220" t="s">
        <v>124</v>
      </c>
      <c r="D123" s="30" t="s">
        <v>93</v>
      </c>
      <c r="E123" s="37" t="s">
        <v>39</v>
      </c>
      <c r="F123" s="221">
        <v>75.900000000000006</v>
      </c>
      <c r="G123" s="222"/>
      <c r="H123" s="36">
        <f t="shared" ref="H123:H125" si="15">(F123*G123)</f>
        <v>0</v>
      </c>
      <c r="I123"/>
      <c r="J123"/>
      <c r="K123"/>
      <c r="L123"/>
      <c r="M123"/>
      <c r="N123"/>
      <c r="O123"/>
      <c r="P123"/>
      <c r="Q123"/>
      <c r="R123"/>
      <c r="S123"/>
      <c r="T123"/>
      <c r="U123"/>
      <c r="V123"/>
      <c r="W123"/>
      <c r="X123"/>
      <c r="Y123"/>
      <c r="Z123"/>
      <c r="AA123"/>
      <c r="AB123"/>
      <c r="AC123"/>
      <c r="AD123"/>
      <c r="AE123"/>
      <c r="AF123"/>
      <c r="AG123"/>
      <c r="AH123"/>
      <c r="AI123"/>
      <c r="AJ123"/>
      <c r="AK123"/>
    </row>
    <row r="124" spans="1:37" ht="57.6" x14ac:dyDescent="0.45">
      <c r="A124" s="1"/>
      <c r="B124" s="29">
        <v>24</v>
      </c>
      <c r="C124" s="156" t="s">
        <v>124</v>
      </c>
      <c r="D124" s="4" t="s">
        <v>84</v>
      </c>
      <c r="E124" s="28" t="s">
        <v>39</v>
      </c>
      <c r="F124" s="158">
        <v>93.1</v>
      </c>
      <c r="G124" s="157"/>
      <c r="H124" s="20">
        <f t="shared" si="15"/>
        <v>0</v>
      </c>
      <c r="I124"/>
      <c r="J124"/>
      <c r="K124"/>
      <c r="L124"/>
      <c r="M124"/>
      <c r="N124"/>
      <c r="O124"/>
      <c r="P124"/>
      <c r="Q124"/>
      <c r="R124"/>
      <c r="S124"/>
      <c r="T124"/>
      <c r="U124"/>
      <c r="V124"/>
      <c r="W124"/>
      <c r="X124"/>
      <c r="Y124"/>
      <c r="Z124"/>
      <c r="AA124"/>
      <c r="AB124"/>
      <c r="AC124"/>
      <c r="AD124"/>
      <c r="AE124"/>
      <c r="AF124"/>
      <c r="AG124"/>
      <c r="AH124"/>
      <c r="AI124"/>
      <c r="AJ124"/>
      <c r="AK124"/>
    </row>
    <row r="125" spans="1:37" ht="57.6" x14ac:dyDescent="0.45">
      <c r="A125" s="1"/>
      <c r="B125" s="29">
        <v>25</v>
      </c>
      <c r="C125" s="156" t="s">
        <v>124</v>
      </c>
      <c r="D125" s="4" t="s">
        <v>98</v>
      </c>
      <c r="E125" s="28" t="s">
        <v>39</v>
      </c>
      <c r="F125" s="158">
        <v>31</v>
      </c>
      <c r="G125" s="157"/>
      <c r="H125" s="20">
        <f t="shared" si="15"/>
        <v>0</v>
      </c>
      <c r="I125"/>
      <c r="J125"/>
      <c r="K125"/>
      <c r="L125"/>
      <c r="M125"/>
      <c r="N125"/>
      <c r="O125"/>
      <c r="P125"/>
      <c r="Q125"/>
      <c r="R125"/>
      <c r="S125"/>
      <c r="T125"/>
      <c r="U125"/>
      <c r="V125"/>
      <c r="W125"/>
      <c r="X125"/>
      <c r="Y125"/>
      <c r="Z125"/>
      <c r="AA125"/>
      <c r="AB125"/>
      <c r="AC125"/>
      <c r="AD125"/>
      <c r="AE125"/>
      <c r="AF125"/>
      <c r="AG125"/>
      <c r="AH125"/>
      <c r="AI125"/>
      <c r="AJ125"/>
      <c r="AK125"/>
    </row>
    <row r="126" spans="1:37" ht="19.2" x14ac:dyDescent="0.45">
      <c r="A126" s="1"/>
      <c r="B126" s="294"/>
      <c r="C126" s="103"/>
      <c r="D126" s="4" t="s">
        <v>118</v>
      </c>
      <c r="E126" s="292"/>
      <c r="F126" s="158"/>
      <c r="G126" s="157"/>
      <c r="H126" s="57"/>
      <c r="I126"/>
      <c r="J126"/>
      <c r="K126"/>
      <c r="L126"/>
      <c r="M126"/>
      <c r="N126"/>
      <c r="O126"/>
      <c r="P126"/>
      <c r="Q126"/>
      <c r="R126"/>
      <c r="S126"/>
      <c r="T126"/>
      <c r="U126"/>
      <c r="V126"/>
      <c r="W126"/>
      <c r="X126"/>
      <c r="Y126"/>
      <c r="Z126"/>
      <c r="AA126"/>
      <c r="AB126"/>
      <c r="AC126"/>
      <c r="AD126"/>
      <c r="AE126"/>
      <c r="AF126"/>
      <c r="AG126"/>
      <c r="AH126"/>
      <c r="AI126"/>
      <c r="AJ126"/>
      <c r="AK126"/>
    </row>
    <row r="127" spans="1:37" ht="76.5" customHeight="1" thickBot="1" x14ac:dyDescent="0.5">
      <c r="A127" s="1"/>
      <c r="B127" s="313">
        <v>26</v>
      </c>
      <c r="C127" s="260" t="s">
        <v>180</v>
      </c>
      <c r="D127" s="159" t="s">
        <v>198</v>
      </c>
      <c r="E127" s="261" t="s">
        <v>54</v>
      </c>
      <c r="F127" s="224">
        <v>1</v>
      </c>
      <c r="G127" s="225"/>
      <c r="H127" s="39">
        <f t="shared" ref="H127" si="16">(F127*G127)</f>
        <v>0</v>
      </c>
      <c r="I127"/>
      <c r="J127"/>
      <c r="K127"/>
      <c r="L127"/>
      <c r="M127"/>
      <c r="N127"/>
      <c r="O127"/>
      <c r="P127"/>
      <c r="Q127"/>
      <c r="R127"/>
      <c r="S127"/>
      <c r="T127"/>
      <c r="U127"/>
      <c r="V127"/>
      <c r="W127"/>
      <c r="X127"/>
      <c r="Y127"/>
      <c r="Z127"/>
      <c r="AA127"/>
      <c r="AB127"/>
      <c r="AC127"/>
      <c r="AD127"/>
      <c r="AE127"/>
      <c r="AF127"/>
      <c r="AG127"/>
      <c r="AH127"/>
      <c r="AI127"/>
      <c r="AJ127"/>
      <c r="AK127"/>
    </row>
    <row r="128" spans="1:37" ht="22.5" customHeight="1" thickBot="1" x14ac:dyDescent="0.5">
      <c r="A128" s="1"/>
      <c r="B128" s="1923" t="s">
        <v>119</v>
      </c>
      <c r="C128" s="1924"/>
      <c r="D128" s="1924"/>
      <c r="E128" s="1924"/>
      <c r="F128" s="1924"/>
      <c r="G128" s="1924"/>
      <c r="H128" s="301">
        <f>SUM(H117:H127)</f>
        <v>0</v>
      </c>
      <c r="J128"/>
      <c r="K128"/>
      <c r="L128"/>
      <c r="M128"/>
      <c r="N128"/>
      <c r="O128"/>
      <c r="P128"/>
      <c r="Q128"/>
      <c r="R128"/>
      <c r="S128"/>
      <c r="T128"/>
      <c r="U128"/>
      <c r="V128"/>
      <c r="W128"/>
      <c r="X128"/>
      <c r="Y128"/>
      <c r="Z128"/>
      <c r="AA128"/>
      <c r="AB128"/>
      <c r="AC128"/>
      <c r="AD128"/>
      <c r="AE128"/>
      <c r="AF128"/>
      <c r="AG128"/>
      <c r="AH128"/>
      <c r="AI128"/>
      <c r="AJ128"/>
      <c r="AK128"/>
    </row>
    <row r="129" spans="1:37" ht="29.25" customHeight="1" thickBot="1" x14ac:dyDescent="0.45">
      <c r="A129" s="153"/>
      <c r="C129" s="21"/>
      <c r="E129" s="227"/>
      <c r="G129" s="228"/>
    </row>
    <row r="130" spans="1:37" ht="36.75" customHeight="1" x14ac:dyDescent="0.45">
      <c r="A130" s="229"/>
      <c r="B130" s="189"/>
      <c r="C130" s="230"/>
      <c r="D130" s="1798" t="s">
        <v>207</v>
      </c>
      <c r="E130" s="1799"/>
      <c r="F130" s="1799"/>
      <c r="G130" s="1800"/>
      <c r="H130" s="307"/>
    </row>
    <row r="131" spans="1:37" ht="19.2" x14ac:dyDescent="0.45">
      <c r="A131" s="229"/>
      <c r="B131" s="13"/>
      <c r="C131" s="181"/>
      <c r="D131" s="315" t="s">
        <v>46</v>
      </c>
      <c r="E131" s="25"/>
      <c r="F131" s="98"/>
      <c r="G131" s="235"/>
      <c r="H131" s="308">
        <f>H29</f>
        <v>0</v>
      </c>
    </row>
    <row r="132" spans="1:37" ht="19.2" x14ac:dyDescent="0.45">
      <c r="A132" s="229"/>
      <c r="B132" s="13"/>
      <c r="C132" s="181"/>
      <c r="D132" s="315" t="s">
        <v>47</v>
      </c>
      <c r="E132" s="25"/>
      <c r="F132" s="98"/>
      <c r="G132" s="235"/>
      <c r="H132" s="308">
        <f>H36+H64+H92</f>
        <v>0</v>
      </c>
    </row>
    <row r="133" spans="1:37" s="1" customFormat="1" ht="19.2" x14ac:dyDescent="0.45">
      <c r="A133" s="229"/>
      <c r="B133" s="24"/>
      <c r="C133" s="237"/>
      <c r="D133" s="315" t="s">
        <v>48</v>
      </c>
      <c r="E133" s="26"/>
      <c r="F133" s="98"/>
      <c r="G133" s="235"/>
      <c r="H133" s="308">
        <f>H41+H69+H97</f>
        <v>0</v>
      </c>
    </row>
    <row r="134" spans="1:37" s="1" customFormat="1" ht="19.2" x14ac:dyDescent="0.45">
      <c r="A134" s="153"/>
      <c r="B134" s="5"/>
      <c r="C134" s="4"/>
      <c r="D134" s="237" t="s">
        <v>181</v>
      </c>
      <c r="E134" s="26"/>
      <c r="F134" s="99"/>
      <c r="G134" s="26"/>
      <c r="H134" s="308">
        <f>H48+H76+H104</f>
        <v>0</v>
      </c>
    </row>
    <row r="135" spans="1:37" s="1" customFormat="1" ht="19.2" x14ac:dyDescent="0.45">
      <c r="A135" s="153"/>
      <c r="B135" s="5"/>
      <c r="C135" s="4"/>
      <c r="D135" s="237" t="s">
        <v>112</v>
      </c>
      <c r="E135" s="26"/>
      <c r="F135" s="99"/>
      <c r="G135" s="26"/>
      <c r="H135" s="308">
        <f>H54+H82+H112</f>
        <v>0</v>
      </c>
    </row>
    <row r="136" spans="1:37" s="1" customFormat="1" ht="36" customHeight="1" thickBot="1" x14ac:dyDescent="0.5">
      <c r="A136" s="153"/>
      <c r="B136" s="273"/>
      <c r="C136" s="274"/>
      <c r="D136" s="316" t="s">
        <v>197</v>
      </c>
      <c r="E136" s="249"/>
      <c r="F136" s="249"/>
      <c r="G136" s="249"/>
      <c r="H136" s="309">
        <f>H128</f>
        <v>0</v>
      </c>
    </row>
    <row r="137" spans="1:37" s="1" customFormat="1" ht="25.5" customHeight="1" thickBot="1" x14ac:dyDescent="0.5">
      <c r="B137" s="41"/>
      <c r="C137" s="85"/>
      <c r="D137" s="1801" t="s">
        <v>94</v>
      </c>
      <c r="E137" s="1802"/>
      <c r="F137" s="1802" t="s">
        <v>95</v>
      </c>
      <c r="G137" s="1802"/>
      <c r="H137" s="303">
        <f>SUM(H130:H136)</f>
        <v>0</v>
      </c>
    </row>
    <row r="138" spans="1:37" s="1" customFormat="1" ht="19.2" x14ac:dyDescent="0.45">
      <c r="A138" s="153"/>
      <c r="B138" s="149"/>
      <c r="C138" s="149"/>
      <c r="D138" s="55"/>
      <c r="E138" s="21"/>
      <c r="F138" s="267"/>
      <c r="G138" s="268"/>
      <c r="H138" s="310"/>
    </row>
    <row r="139" spans="1:37" x14ac:dyDescent="0.4">
      <c r="A139" s="153"/>
      <c r="C139" s="21"/>
      <c r="D139" s="22" t="s">
        <v>49</v>
      </c>
      <c r="G139" s="228"/>
    </row>
    <row r="140" spans="1:37" s="1" customFormat="1" ht="19.2" x14ac:dyDescent="0.45">
      <c r="B140" s="149"/>
      <c r="C140" s="150"/>
      <c r="D140" s="314"/>
      <c r="E140" s="314"/>
      <c r="F140" s="314"/>
      <c r="G140" s="314"/>
      <c r="H140" s="310"/>
    </row>
    <row r="141" spans="1:37" ht="19.2" x14ac:dyDescent="0.45">
      <c r="B141" s="32"/>
      <c r="D141" s="33" t="s">
        <v>73</v>
      </c>
      <c r="E141" s="32"/>
      <c r="F141" s="101"/>
      <c r="G141" s="66"/>
      <c r="H141" s="311"/>
      <c r="I141"/>
      <c r="J141"/>
      <c r="K141"/>
      <c r="L141"/>
      <c r="M141"/>
      <c r="N141"/>
      <c r="O141"/>
      <c r="P141"/>
      <c r="Q141"/>
      <c r="R141"/>
      <c r="S141"/>
      <c r="T141"/>
      <c r="U141"/>
      <c r="V141"/>
      <c r="W141"/>
      <c r="X141"/>
      <c r="Y141"/>
      <c r="Z141"/>
      <c r="AA141"/>
      <c r="AB141"/>
      <c r="AC141"/>
      <c r="AD141"/>
      <c r="AE141"/>
      <c r="AF141"/>
      <c r="AG141"/>
      <c r="AH141"/>
      <c r="AI141"/>
      <c r="AJ141"/>
      <c r="AK141"/>
    </row>
    <row r="142" spans="1:37" ht="19.2" x14ac:dyDescent="0.45">
      <c r="B142" s="32"/>
      <c r="D142" s="33" t="s">
        <v>74</v>
      </c>
      <c r="E142" s="32"/>
      <c r="F142" s="101"/>
      <c r="G142" s="66"/>
      <c r="H142" s="311"/>
      <c r="I142"/>
      <c r="J142"/>
      <c r="K142"/>
      <c r="L142"/>
      <c r="M142"/>
      <c r="N142"/>
      <c r="O142"/>
      <c r="P142"/>
      <c r="Q142"/>
      <c r="R142"/>
      <c r="S142"/>
      <c r="T142"/>
      <c r="U142"/>
      <c r="V142"/>
      <c r="W142"/>
      <c r="X142"/>
      <c r="Y142"/>
      <c r="Z142"/>
      <c r="AA142"/>
      <c r="AB142"/>
      <c r="AC142"/>
      <c r="AD142"/>
      <c r="AE142"/>
      <c r="AF142"/>
      <c r="AG142"/>
      <c r="AH142"/>
      <c r="AI142"/>
      <c r="AJ142"/>
      <c r="AK142"/>
    </row>
    <row r="143" spans="1:37" ht="19.2" x14ac:dyDescent="0.45">
      <c r="B143" s="32"/>
      <c r="D143" s="33" t="s">
        <v>75</v>
      </c>
      <c r="E143" s="32"/>
      <c r="F143" s="101"/>
      <c r="G143" s="66"/>
      <c r="H143" s="311"/>
      <c r="I143"/>
      <c r="J143"/>
      <c r="K143"/>
      <c r="L143"/>
      <c r="M143"/>
      <c r="N143"/>
      <c r="O143"/>
      <c r="P143"/>
      <c r="Q143"/>
      <c r="R143"/>
      <c r="S143"/>
      <c r="T143"/>
      <c r="U143"/>
      <c r="V143"/>
      <c r="W143"/>
      <c r="X143"/>
      <c r="Y143"/>
      <c r="Z143"/>
      <c r="AA143"/>
      <c r="AB143"/>
      <c r="AC143"/>
      <c r="AD143"/>
      <c r="AE143"/>
      <c r="AF143"/>
      <c r="AG143"/>
      <c r="AH143"/>
      <c r="AI143"/>
      <c r="AJ143"/>
      <c r="AK143"/>
    </row>
    <row r="144" spans="1:37" ht="19.2" x14ac:dyDescent="0.45">
      <c r="H144" s="310"/>
    </row>
    <row r="146" spans="8:8" x14ac:dyDescent="0.4">
      <c r="H146" s="312"/>
    </row>
    <row r="147" spans="8:8" x14ac:dyDescent="0.4">
      <c r="H147" s="312"/>
    </row>
    <row r="148" spans="8:8" x14ac:dyDescent="0.4">
      <c r="H148" s="312"/>
    </row>
  </sheetData>
  <mergeCells count="38">
    <mergeCell ref="B48:G48"/>
    <mergeCell ref="B30:H30"/>
    <mergeCell ref="B36:G36"/>
    <mergeCell ref="B54:G54"/>
    <mergeCell ref="D16:H16"/>
    <mergeCell ref="D17:H17"/>
    <mergeCell ref="D19:H19"/>
    <mergeCell ref="D29:G29"/>
    <mergeCell ref="B41:G41"/>
    <mergeCell ref="D18:H18"/>
    <mergeCell ref="D13:H13"/>
    <mergeCell ref="D14:H14"/>
    <mergeCell ref="D15:H15"/>
    <mergeCell ref="D12:H12"/>
    <mergeCell ref="B1:H1"/>
    <mergeCell ref="B2:H2"/>
    <mergeCell ref="B3:H3"/>
    <mergeCell ref="D5:H5"/>
    <mergeCell ref="D6:H6"/>
    <mergeCell ref="D7:H7"/>
    <mergeCell ref="D8:H8"/>
    <mergeCell ref="D9:H9"/>
    <mergeCell ref="D10:H10"/>
    <mergeCell ref="D11:H11"/>
    <mergeCell ref="B56:H56"/>
    <mergeCell ref="B64:G64"/>
    <mergeCell ref="B69:G69"/>
    <mergeCell ref="B76:G76"/>
    <mergeCell ref="B82:G82"/>
    <mergeCell ref="B114:H114"/>
    <mergeCell ref="B128:G128"/>
    <mergeCell ref="D130:G130"/>
    <mergeCell ref="D137:G137"/>
    <mergeCell ref="B84:H84"/>
    <mergeCell ref="B112:G112"/>
    <mergeCell ref="B92:G92"/>
    <mergeCell ref="B97:G97"/>
    <mergeCell ref="B104:G104"/>
  </mergeCells>
  <pageMargins left="0.70866141732283505" right="0.70866141732283505" top="0.74803149606299202" bottom="0.74803149606299202" header="0.31496062992126" footer="0.31496062992126"/>
  <pageSetup paperSize="9" scale="52" fitToHeight="0" orientation="portrait" r:id="rId1"/>
  <headerFooter>
    <oddHeader>&amp;CБАРАЊЕ ЗА ПОНУДИ - Тендер 10-Дел 2а-Анекс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Врапчиште&amp;CРеконструкција на локални патишта во с. Врапчиште&amp;R&amp;P/&amp;N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C787-5F8B-42D3-8CDA-B120691A9932}">
  <sheetPr>
    <pageSetUpPr fitToPage="1"/>
  </sheetPr>
  <dimension ref="A1:AK86"/>
  <sheetViews>
    <sheetView view="pageBreakPreview" zoomScale="80" zoomScaleNormal="115" zoomScaleSheetLayoutView="80" zoomScalePageLayoutView="40" workbookViewId="0">
      <selection activeCell="B1" sqref="B1:H1"/>
    </sheetView>
  </sheetViews>
  <sheetFormatPr defaultRowHeight="16.8" x14ac:dyDescent="0.3"/>
  <cols>
    <col min="1" max="1" width="3.88671875" customWidth="1"/>
    <col min="2" max="2" width="7.6640625" style="21" customWidth="1"/>
    <col min="3" max="3" width="11.6640625" style="32" customWidth="1"/>
    <col min="4" max="4" width="64.109375" style="22" customWidth="1"/>
    <col min="5" max="5" width="10.44140625" style="21" customWidth="1"/>
    <col min="6" max="6" width="15.88671875" style="96" customWidth="1"/>
    <col min="7" max="7" width="15.44140625" style="56" customWidth="1"/>
    <col min="8" max="8" width="21.5546875" style="23" customWidth="1"/>
    <col min="9" max="37" width="9.109375" style="1"/>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37" ht="84.75" customHeight="1" thickBot="1" x14ac:dyDescent="0.35">
      <c r="B1" s="1896" t="s">
        <v>829</v>
      </c>
      <c r="C1" s="1897"/>
      <c r="D1" s="1897"/>
      <c r="E1" s="1897"/>
      <c r="F1" s="1897"/>
      <c r="G1" s="1897"/>
      <c r="H1" s="1932"/>
    </row>
    <row r="2" spans="1:37" ht="19.8" thickBot="1" x14ac:dyDescent="0.35">
      <c r="B2" s="1825" t="s">
        <v>0</v>
      </c>
      <c r="C2" s="1826"/>
      <c r="D2" s="1826"/>
      <c r="E2" s="1826"/>
      <c r="F2" s="1826"/>
      <c r="G2" s="1826"/>
      <c r="H2" s="1827"/>
    </row>
    <row r="3" spans="1:37" ht="19.2" customHeight="1" thickBot="1" x14ac:dyDescent="0.35">
      <c r="B3" s="1933" t="s">
        <v>139</v>
      </c>
      <c r="C3" s="1934"/>
      <c r="D3" s="1934"/>
      <c r="E3" s="1934"/>
      <c r="F3" s="1934"/>
      <c r="G3" s="1934"/>
      <c r="H3" s="1935"/>
    </row>
    <row r="4" spans="1:37" ht="24" customHeight="1" x14ac:dyDescent="0.3">
      <c r="B4" s="12"/>
      <c r="C4" s="356"/>
      <c r="D4" s="192" t="s">
        <v>1</v>
      </c>
      <c r="E4" s="192"/>
      <c r="F4" s="192"/>
      <c r="G4" s="192"/>
      <c r="H4" s="937"/>
    </row>
    <row r="5" spans="1:37" ht="60" customHeight="1" x14ac:dyDescent="0.3">
      <c r="B5" s="68"/>
      <c r="C5" s="75" t="s">
        <v>2</v>
      </c>
      <c r="D5" s="1908" t="s">
        <v>3</v>
      </c>
      <c r="E5" s="1936"/>
      <c r="F5" s="1936"/>
      <c r="G5" s="1936"/>
      <c r="H5" s="1937"/>
    </row>
    <row r="6" spans="1:37" ht="134.25" customHeight="1" x14ac:dyDescent="0.3">
      <c r="B6" s="13"/>
      <c r="C6" s="75" t="s">
        <v>4</v>
      </c>
      <c r="D6" s="1908" t="s">
        <v>5</v>
      </c>
      <c r="E6" s="1909"/>
      <c r="F6" s="1909"/>
      <c r="G6" s="1909"/>
      <c r="H6" s="1910"/>
    </row>
    <row r="7" spans="1:37" ht="81" customHeight="1" x14ac:dyDescent="0.3">
      <c r="B7" s="29"/>
      <c r="C7" s="75" t="s">
        <v>6</v>
      </c>
      <c r="D7" s="1820" t="s">
        <v>7</v>
      </c>
      <c r="E7" s="1820"/>
      <c r="F7" s="1820"/>
      <c r="G7" s="1820"/>
      <c r="H7" s="1821"/>
    </row>
    <row r="8" spans="1:37" ht="78.75" customHeight="1" x14ac:dyDescent="0.3">
      <c r="B8" s="29"/>
      <c r="C8" s="75" t="s">
        <v>8</v>
      </c>
      <c r="D8" s="1820" t="s">
        <v>70</v>
      </c>
      <c r="E8" s="1820"/>
      <c r="F8" s="1820"/>
      <c r="G8" s="1820"/>
      <c r="H8" s="1821"/>
    </row>
    <row r="9" spans="1:37" ht="135" customHeight="1" x14ac:dyDescent="0.3">
      <c r="B9" s="29"/>
      <c r="C9" s="75" t="s">
        <v>9</v>
      </c>
      <c r="D9" s="1820" t="s">
        <v>56</v>
      </c>
      <c r="E9" s="1820"/>
      <c r="F9" s="1820"/>
      <c r="G9" s="1820"/>
      <c r="H9" s="1821"/>
    </row>
    <row r="10" spans="1:37" ht="88.5" customHeight="1" x14ac:dyDescent="0.3">
      <c r="B10" s="29"/>
      <c r="C10" s="75" t="s">
        <v>10</v>
      </c>
      <c r="D10" s="1820" t="s">
        <v>57</v>
      </c>
      <c r="E10" s="1820"/>
      <c r="F10" s="1820"/>
      <c r="G10" s="1820"/>
      <c r="H10" s="1821"/>
    </row>
    <row r="11" spans="1:37" ht="45" customHeight="1" x14ac:dyDescent="0.3">
      <c r="B11" s="29"/>
      <c r="C11" s="75" t="s">
        <v>11</v>
      </c>
      <c r="D11" s="1820" t="s">
        <v>12</v>
      </c>
      <c r="E11" s="1820"/>
      <c r="F11" s="1820"/>
      <c r="G11" s="1820"/>
      <c r="H11" s="1821"/>
    </row>
    <row r="12" spans="1:37" ht="141" customHeight="1" x14ac:dyDescent="0.3">
      <c r="B12" s="29"/>
      <c r="C12" s="75" t="s">
        <v>13</v>
      </c>
      <c r="D12" s="1820" t="s">
        <v>78</v>
      </c>
      <c r="E12" s="1820"/>
      <c r="F12" s="1820"/>
      <c r="G12" s="1820"/>
      <c r="H12" s="1821"/>
    </row>
    <row r="13" spans="1:37" ht="81.75" customHeight="1" x14ac:dyDescent="0.3">
      <c r="B13" s="29"/>
      <c r="C13" s="76" t="s">
        <v>14</v>
      </c>
      <c r="D13" s="1820" t="s">
        <v>15</v>
      </c>
      <c r="E13" s="1820"/>
      <c r="F13" s="1820"/>
      <c r="G13" s="1820"/>
      <c r="H13" s="1821"/>
    </row>
    <row r="14" spans="1:37" ht="138" customHeight="1" x14ac:dyDescent="0.3">
      <c r="B14" s="29"/>
      <c r="C14" s="75" t="s">
        <v>16</v>
      </c>
      <c r="D14" s="1929" t="s">
        <v>85</v>
      </c>
      <c r="E14" s="1930"/>
      <c r="F14" s="1930"/>
      <c r="G14" s="1930"/>
      <c r="H14" s="1931"/>
    </row>
    <row r="15" spans="1:37" ht="194.25"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c r="AJ15"/>
      <c r="AK15"/>
    </row>
    <row r="16" spans="1:37" ht="138" customHeight="1" x14ac:dyDescent="0.3">
      <c r="B16" s="29"/>
      <c r="C16" s="75" t="s">
        <v>19</v>
      </c>
      <c r="D16" s="1908" t="s">
        <v>20</v>
      </c>
      <c r="E16" s="1909"/>
      <c r="F16" s="1909"/>
      <c r="G16" s="1909"/>
      <c r="H16" s="1910"/>
    </row>
    <row r="17" spans="2:37" ht="97.5" customHeight="1" x14ac:dyDescent="0.3">
      <c r="B17" s="29"/>
      <c r="C17" s="75" t="s">
        <v>21</v>
      </c>
      <c r="D17" s="1908" t="s">
        <v>22</v>
      </c>
      <c r="E17" s="1909"/>
      <c r="F17" s="1909"/>
      <c r="G17" s="1909"/>
      <c r="H17" s="1910"/>
    </row>
    <row r="18" spans="2:37" ht="78" customHeight="1" x14ac:dyDescent="0.3">
      <c r="B18" s="29"/>
      <c r="C18" s="75" t="s">
        <v>23</v>
      </c>
      <c r="D18" s="1908" t="s">
        <v>81</v>
      </c>
      <c r="E18" s="1909"/>
      <c r="F18" s="1909"/>
      <c r="G18" s="1909"/>
      <c r="H18" s="1910"/>
    </row>
    <row r="19" spans="2:37" ht="59.25" customHeight="1" thickBot="1" x14ac:dyDescent="0.35">
      <c r="B19" s="14"/>
      <c r="C19" s="77" t="s">
        <v>24</v>
      </c>
      <c r="D19" s="1846" t="s">
        <v>71</v>
      </c>
      <c r="E19" s="1846"/>
      <c r="F19" s="1846"/>
      <c r="G19" s="1846"/>
      <c r="H19" s="1847"/>
    </row>
    <row r="20" spans="2:37" ht="16.2" thickBot="1" x14ac:dyDescent="0.35">
      <c r="B20" s="116"/>
      <c r="C20" s="78"/>
      <c r="D20" s="15"/>
      <c r="E20" s="15"/>
      <c r="F20" s="91"/>
      <c r="G20" s="43"/>
      <c r="H20" s="1228"/>
    </row>
    <row r="21" spans="2:37" ht="57.6" x14ac:dyDescent="0.3">
      <c r="B21" s="12" t="s">
        <v>25</v>
      </c>
      <c r="C21" s="79" t="s">
        <v>50</v>
      </c>
      <c r="D21" s="16" t="s">
        <v>26</v>
      </c>
      <c r="E21" s="16" t="s">
        <v>27</v>
      </c>
      <c r="F21" s="92" t="s">
        <v>28</v>
      </c>
      <c r="G21" s="44" t="s">
        <v>29</v>
      </c>
      <c r="H21" s="17" t="s">
        <v>30</v>
      </c>
    </row>
    <row r="22" spans="2:37" ht="19.2" x14ac:dyDescent="0.3">
      <c r="B22" s="13">
        <v>1</v>
      </c>
      <c r="C22" s="102">
        <v>2</v>
      </c>
      <c r="D22" s="103">
        <v>3</v>
      </c>
      <c r="E22" s="103">
        <v>4</v>
      </c>
      <c r="F22" s="104">
        <v>5</v>
      </c>
      <c r="G22" s="104">
        <v>6</v>
      </c>
      <c r="H22" s="1229">
        <v>7</v>
      </c>
    </row>
    <row r="23" spans="2:37" ht="20.25" customHeight="1" x14ac:dyDescent="0.3">
      <c r="B23" s="13"/>
      <c r="C23" s="106"/>
      <c r="D23" s="108" t="s">
        <v>31</v>
      </c>
      <c r="E23" s="4"/>
      <c r="F23" s="107"/>
      <c r="G23" s="441"/>
      <c r="H23" s="1230"/>
    </row>
    <row r="24" spans="2:37" ht="20.25" customHeight="1" x14ac:dyDescent="0.45">
      <c r="B24" s="35">
        <v>1</v>
      </c>
      <c r="C24" s="80" t="s">
        <v>61</v>
      </c>
      <c r="D24" s="72" t="s">
        <v>32</v>
      </c>
      <c r="E24" s="37" t="s">
        <v>33</v>
      </c>
      <c r="F24" s="93">
        <v>1</v>
      </c>
      <c r="G24" s="157"/>
      <c r="H24" s="20">
        <f t="shared" ref="H24:H29" si="0">F24*G24</f>
        <v>0</v>
      </c>
    </row>
    <row r="25" spans="2:37" ht="36" customHeight="1" x14ac:dyDescent="0.45">
      <c r="B25" s="27">
        <v>2</v>
      </c>
      <c r="C25" s="75" t="s">
        <v>51</v>
      </c>
      <c r="D25" s="42" t="s">
        <v>34</v>
      </c>
      <c r="E25" s="28" t="s">
        <v>33</v>
      </c>
      <c r="F25" s="94">
        <v>1</v>
      </c>
      <c r="G25" s="157"/>
      <c r="H25" s="20">
        <f t="shared" si="0"/>
        <v>0</v>
      </c>
    </row>
    <row r="26" spans="2:37" ht="22.5" customHeight="1" x14ac:dyDescent="0.45">
      <c r="B26" s="27">
        <v>3</v>
      </c>
      <c r="C26" s="81" t="s">
        <v>62</v>
      </c>
      <c r="D26" s="19" t="s">
        <v>35</v>
      </c>
      <c r="E26" s="28" t="s">
        <v>33</v>
      </c>
      <c r="F26" s="94">
        <v>1</v>
      </c>
      <c r="G26" s="157"/>
      <c r="H26" s="20">
        <f t="shared" si="0"/>
        <v>0</v>
      </c>
    </row>
    <row r="27" spans="2:37" ht="36" customHeight="1" x14ac:dyDescent="0.45">
      <c r="B27" s="27">
        <v>4</v>
      </c>
      <c r="C27" s="81" t="s">
        <v>63</v>
      </c>
      <c r="D27" s="19" t="s">
        <v>53</v>
      </c>
      <c r="E27" s="28" t="s">
        <v>33</v>
      </c>
      <c r="F27" s="94">
        <v>1</v>
      </c>
      <c r="G27" s="157"/>
      <c r="H27" s="20">
        <f t="shared" si="0"/>
        <v>0</v>
      </c>
    </row>
    <row r="28" spans="2:37" ht="57" customHeight="1" x14ac:dyDescent="0.45">
      <c r="B28" s="27">
        <v>5</v>
      </c>
      <c r="C28" s="81" t="s">
        <v>64</v>
      </c>
      <c r="D28" s="19" t="s">
        <v>55</v>
      </c>
      <c r="E28" s="28" t="s">
        <v>33</v>
      </c>
      <c r="F28" s="94">
        <v>1</v>
      </c>
      <c r="G28" s="157"/>
      <c r="H28" s="20">
        <f t="shared" si="0"/>
        <v>0</v>
      </c>
    </row>
    <row r="29" spans="2:37" ht="36.75" customHeight="1" thickBot="1" x14ac:dyDescent="0.5">
      <c r="B29" s="45">
        <v>6</v>
      </c>
      <c r="C29" s="82">
        <v>14</v>
      </c>
      <c r="D29" s="46" t="s">
        <v>72</v>
      </c>
      <c r="E29" s="47" t="s">
        <v>33</v>
      </c>
      <c r="F29" s="95">
        <v>1</v>
      </c>
      <c r="G29" s="200"/>
      <c r="H29" s="48">
        <f t="shared" si="0"/>
        <v>0</v>
      </c>
    </row>
    <row r="30" spans="2:37" ht="18" customHeight="1" thickBot="1" x14ac:dyDescent="0.35">
      <c r="B30" s="49"/>
      <c r="C30" s="83"/>
      <c r="D30" s="1815" t="s">
        <v>52</v>
      </c>
      <c r="E30" s="1815"/>
      <c r="F30" s="1815"/>
      <c r="G30" s="1916"/>
      <c r="H30" s="50">
        <f>SUM(H24:H29)</f>
        <v>0</v>
      </c>
    </row>
    <row r="31" spans="2:37" s="3" customFormat="1" ht="19.2" x14ac:dyDescent="0.3">
      <c r="B31" s="138"/>
      <c r="C31" s="139"/>
      <c r="D31" s="202" t="s">
        <v>36</v>
      </c>
      <c r="E31" s="140"/>
      <c r="F31" s="141"/>
      <c r="G31" s="142"/>
      <c r="H31" s="1231"/>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2:37" s="121" customFormat="1" ht="18" customHeight="1" x14ac:dyDescent="0.45">
      <c r="B32" s="35">
        <v>7</v>
      </c>
      <c r="C32" s="80" t="s">
        <v>65</v>
      </c>
      <c r="D32" s="30" t="s">
        <v>86</v>
      </c>
      <c r="E32" s="331" t="s">
        <v>37</v>
      </c>
      <c r="F32" s="93">
        <v>0.32</v>
      </c>
      <c r="G32" s="51"/>
      <c r="H32" s="36">
        <f>F32*G32</f>
        <v>0</v>
      </c>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1:37" s="8" customFormat="1" ht="33.6" customHeight="1" x14ac:dyDescent="0.45">
      <c r="A33" s="7"/>
      <c r="B33" s="27">
        <v>8</v>
      </c>
      <c r="C33" s="156" t="s">
        <v>102</v>
      </c>
      <c r="D33" s="4" t="s">
        <v>103</v>
      </c>
      <c r="E33" s="332" t="s">
        <v>38</v>
      </c>
      <c r="F33" s="158">
        <v>250</v>
      </c>
      <c r="G33" s="333"/>
      <c r="H33" s="20">
        <f>F33*G33</f>
        <v>0</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spans="1:37" s="7" customFormat="1" ht="76.8" x14ac:dyDescent="0.45">
      <c r="B34" s="27">
        <v>9</v>
      </c>
      <c r="C34" s="156" t="s">
        <v>87</v>
      </c>
      <c r="D34" s="4" t="s">
        <v>779</v>
      </c>
      <c r="E34" s="28" t="s">
        <v>39</v>
      </c>
      <c r="F34" s="158">
        <v>1877.22</v>
      </c>
      <c r="G34" s="334"/>
      <c r="H34" s="20">
        <f>F34*G34</f>
        <v>0</v>
      </c>
    </row>
    <row r="35" spans="1:37" s="121" customFormat="1" ht="54" customHeight="1" x14ac:dyDescent="0.45">
      <c r="A35" s="120"/>
      <c r="B35" s="27">
        <v>10</v>
      </c>
      <c r="C35" s="156" t="s">
        <v>87</v>
      </c>
      <c r="D35" s="30" t="s">
        <v>146</v>
      </c>
      <c r="E35" s="28" t="s">
        <v>39</v>
      </c>
      <c r="F35" s="158">
        <v>1500</v>
      </c>
      <c r="G35" s="333"/>
      <c r="H35" s="40">
        <f t="shared" ref="H35:H36" si="1">(F35*G35)</f>
        <v>0</v>
      </c>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7" s="121" customFormat="1" ht="30.75" customHeight="1" thickBot="1" x14ac:dyDescent="0.5">
      <c r="A36" s="120"/>
      <c r="B36" s="27">
        <v>11</v>
      </c>
      <c r="C36" s="156" t="s">
        <v>88</v>
      </c>
      <c r="D36" s="4" t="s">
        <v>144</v>
      </c>
      <c r="E36" s="28" t="s">
        <v>38</v>
      </c>
      <c r="F36" s="158">
        <v>120</v>
      </c>
      <c r="G36" s="334"/>
      <c r="H36" s="39">
        <f t="shared" si="1"/>
        <v>0</v>
      </c>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s="127" customFormat="1" ht="19.95" customHeight="1" thickBot="1" x14ac:dyDescent="0.5">
      <c r="B37" s="1811" t="s">
        <v>42</v>
      </c>
      <c r="C37" s="1812"/>
      <c r="D37" s="1812"/>
      <c r="E37" s="1812"/>
      <c r="F37" s="1812"/>
      <c r="G37" s="1813"/>
      <c r="H37" s="52">
        <f>SUM(H32:H36)</f>
        <v>0</v>
      </c>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row>
    <row r="38" spans="1:37" s="127" customFormat="1" ht="16.2" customHeight="1" x14ac:dyDescent="0.45">
      <c r="B38" s="113"/>
      <c r="C38" s="112"/>
      <c r="D38" s="244" t="s">
        <v>89</v>
      </c>
      <c r="E38" s="122"/>
      <c r="F38" s="134"/>
      <c r="G38" s="111"/>
      <c r="H38" s="110"/>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row>
    <row r="39" spans="1:37" s="121" customFormat="1" ht="77.400000000000006" customHeight="1" x14ac:dyDescent="0.45">
      <c r="B39" s="27">
        <v>12</v>
      </c>
      <c r="C39" s="81" t="s">
        <v>66</v>
      </c>
      <c r="D39" s="4" t="s">
        <v>104</v>
      </c>
      <c r="E39" s="332" t="s">
        <v>40</v>
      </c>
      <c r="F39" s="94">
        <v>549.01</v>
      </c>
      <c r="G39" s="333"/>
      <c r="H39" s="20">
        <f>F39*G39</f>
        <v>0</v>
      </c>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row>
    <row r="40" spans="1:37" s="121" customFormat="1" ht="38.4" x14ac:dyDescent="0.45">
      <c r="B40" s="27">
        <v>13</v>
      </c>
      <c r="C40" s="80" t="s">
        <v>67</v>
      </c>
      <c r="D40" s="4" t="s">
        <v>140</v>
      </c>
      <c r="E40" s="332" t="s">
        <v>39</v>
      </c>
      <c r="F40" s="94">
        <v>1830.05</v>
      </c>
      <c r="G40" s="333"/>
      <c r="H40" s="20">
        <f>F40*G40</f>
        <v>0</v>
      </c>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row>
    <row r="41" spans="1:37" s="125" customFormat="1" ht="39" thickBot="1" x14ac:dyDescent="0.5">
      <c r="A41" s="123"/>
      <c r="B41" s="27">
        <v>14</v>
      </c>
      <c r="C41" s="260" t="s">
        <v>142</v>
      </c>
      <c r="D41" s="4" t="s">
        <v>778</v>
      </c>
      <c r="E41" s="28" t="s">
        <v>41</v>
      </c>
      <c r="F41" s="158">
        <v>21</v>
      </c>
      <c r="G41" s="334"/>
      <c r="H41" s="20">
        <f t="shared" ref="H41" si="2">(F41*G41)</f>
        <v>0</v>
      </c>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row>
    <row r="42" spans="1:37" s="127" customFormat="1" ht="19.5" customHeight="1" thickBot="1" x14ac:dyDescent="0.5">
      <c r="B42" s="1811" t="s">
        <v>43</v>
      </c>
      <c r="C42" s="1812"/>
      <c r="D42" s="1812"/>
      <c r="E42" s="1812"/>
      <c r="F42" s="1812"/>
      <c r="G42" s="1813"/>
      <c r="H42" s="52">
        <f>SUM(H39:H41)</f>
        <v>0</v>
      </c>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row>
    <row r="43" spans="1:37" s="127" customFormat="1" ht="21.75" customHeight="1" x14ac:dyDescent="0.45">
      <c r="B43" s="129"/>
      <c r="C43" s="130"/>
      <c r="D43" s="202" t="s">
        <v>44</v>
      </c>
      <c r="E43" s="114"/>
      <c r="F43" s="131"/>
      <c r="G43" s="132"/>
      <c r="H43" s="110"/>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row>
    <row r="44" spans="1:37" s="121" customFormat="1" ht="72" customHeight="1" x14ac:dyDescent="0.45">
      <c r="B44" s="35">
        <v>15</v>
      </c>
      <c r="C44" s="80" t="s">
        <v>68</v>
      </c>
      <c r="D44" s="30" t="s">
        <v>107</v>
      </c>
      <c r="E44" s="331" t="s">
        <v>40</v>
      </c>
      <c r="F44" s="93">
        <v>639.01</v>
      </c>
      <c r="G44" s="51"/>
      <c r="H44" s="20">
        <f t="shared" ref="H44:H50" si="3">F44*G44</f>
        <v>0</v>
      </c>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row>
    <row r="45" spans="1:37" s="125" customFormat="1" ht="54.75" customHeight="1" x14ac:dyDescent="0.45">
      <c r="A45" s="175"/>
      <c r="B45" s="335">
        <v>16</v>
      </c>
      <c r="C45" s="81" t="s">
        <v>147</v>
      </c>
      <c r="D45" s="282" t="s">
        <v>148</v>
      </c>
      <c r="E45" s="336" t="s">
        <v>39</v>
      </c>
      <c r="F45" s="158">
        <v>300</v>
      </c>
      <c r="G45" s="337"/>
      <c r="H45" s="36">
        <f>(F45*G45)</f>
        <v>0</v>
      </c>
      <c r="I45" s="176"/>
    </row>
    <row r="46" spans="1:37" s="121" customFormat="1" ht="39.75" customHeight="1" x14ac:dyDescent="0.45">
      <c r="B46" s="335">
        <v>17</v>
      </c>
      <c r="C46" s="81" t="s">
        <v>80</v>
      </c>
      <c r="D46" s="4" t="s">
        <v>141</v>
      </c>
      <c r="E46" s="332" t="s">
        <v>39</v>
      </c>
      <c r="F46" s="94">
        <v>1045.74</v>
      </c>
      <c r="G46" s="333"/>
      <c r="H46" s="20">
        <f>F46*G46</f>
        <v>0</v>
      </c>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row>
    <row r="47" spans="1:37" s="121" customFormat="1" ht="27.75" customHeight="1" x14ac:dyDescent="0.45">
      <c r="A47" s="120"/>
      <c r="B47" s="335">
        <v>18</v>
      </c>
      <c r="C47" s="156" t="s">
        <v>80</v>
      </c>
      <c r="D47" s="4" t="s">
        <v>211</v>
      </c>
      <c r="E47" s="332" t="s">
        <v>39</v>
      </c>
      <c r="F47" s="158">
        <v>1500</v>
      </c>
      <c r="G47" s="334"/>
      <c r="H47" s="20">
        <f>F47*G47</f>
        <v>0</v>
      </c>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row>
    <row r="48" spans="1:37" s="125" customFormat="1" ht="57.6" x14ac:dyDescent="0.45">
      <c r="A48" s="133"/>
      <c r="B48" s="338">
        <v>19</v>
      </c>
      <c r="C48" s="339" t="s">
        <v>108</v>
      </c>
      <c r="D48" s="88" t="s">
        <v>109</v>
      </c>
      <c r="E48" s="340" t="s">
        <v>39</v>
      </c>
      <c r="F48" s="341">
        <v>1500</v>
      </c>
      <c r="G48" s="337"/>
      <c r="H48" s="209">
        <f>F48*G48</f>
        <v>0</v>
      </c>
    </row>
    <row r="49" spans="1:37" s="126" customFormat="1" ht="38.25" customHeight="1" x14ac:dyDescent="0.45">
      <c r="B49" s="335">
        <v>20</v>
      </c>
      <c r="C49" s="81" t="s">
        <v>69</v>
      </c>
      <c r="D49" s="282" t="s">
        <v>76</v>
      </c>
      <c r="E49" s="336" t="s">
        <v>38</v>
      </c>
      <c r="F49" s="342">
        <v>25</v>
      </c>
      <c r="G49" s="337"/>
      <c r="H49" s="20">
        <f>F49*G49</f>
        <v>0</v>
      </c>
    </row>
    <row r="50" spans="1:37" s="125" customFormat="1" ht="49.2" customHeight="1" x14ac:dyDescent="0.45">
      <c r="B50" s="335">
        <v>21</v>
      </c>
      <c r="C50" s="81" t="s">
        <v>82</v>
      </c>
      <c r="D50" s="4" t="s">
        <v>91</v>
      </c>
      <c r="E50" s="332" t="s">
        <v>38</v>
      </c>
      <c r="F50" s="342">
        <v>348.58</v>
      </c>
      <c r="G50" s="343"/>
      <c r="H50" s="20">
        <f t="shared" si="3"/>
        <v>0</v>
      </c>
    </row>
    <row r="51" spans="1:37" s="125" customFormat="1" ht="49.2" customHeight="1" x14ac:dyDescent="0.45">
      <c r="B51" s="338">
        <v>22</v>
      </c>
      <c r="C51" s="81" t="s">
        <v>82</v>
      </c>
      <c r="D51" s="4" t="s">
        <v>97</v>
      </c>
      <c r="E51" s="332" t="s">
        <v>38</v>
      </c>
      <c r="F51" s="342">
        <v>348.58</v>
      </c>
      <c r="G51" s="343"/>
      <c r="H51" s="20">
        <f>F51*G51</f>
        <v>0</v>
      </c>
    </row>
    <row r="52" spans="1:37" s="120" customFormat="1" ht="61.5" customHeight="1" thickBot="1" x14ac:dyDescent="0.5">
      <c r="B52" s="335">
        <v>23</v>
      </c>
      <c r="C52" s="81" t="s">
        <v>79</v>
      </c>
      <c r="D52" s="4" t="s">
        <v>92</v>
      </c>
      <c r="E52" s="332" t="s">
        <v>39</v>
      </c>
      <c r="F52" s="342">
        <v>697.16</v>
      </c>
      <c r="G52" s="343"/>
      <c r="H52" s="20">
        <f>F52*G52</f>
        <v>0</v>
      </c>
    </row>
    <row r="53" spans="1:37" s="127" customFormat="1" ht="21.75" customHeight="1" thickBot="1" x14ac:dyDescent="0.5">
      <c r="B53" s="1811" t="s">
        <v>45</v>
      </c>
      <c r="C53" s="1812"/>
      <c r="D53" s="1812"/>
      <c r="E53" s="1812"/>
      <c r="F53" s="1812"/>
      <c r="G53" s="1813"/>
      <c r="H53" s="31">
        <f>SUM(H44:H52)</f>
        <v>0</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row>
    <row r="54" spans="1:37" ht="19.2" x14ac:dyDescent="0.45">
      <c r="A54" s="168"/>
      <c r="B54" s="166"/>
      <c r="C54" s="135"/>
      <c r="D54" s="202" t="s">
        <v>396</v>
      </c>
      <c r="E54" s="160"/>
      <c r="F54" s="131"/>
      <c r="G54" s="161"/>
      <c r="H54" s="1232"/>
      <c r="J54"/>
      <c r="K54"/>
      <c r="L54"/>
      <c r="M54"/>
      <c r="N54"/>
      <c r="O54"/>
      <c r="P54"/>
      <c r="Q54"/>
      <c r="R54"/>
      <c r="S54"/>
      <c r="T54"/>
      <c r="U54"/>
      <c r="V54"/>
      <c r="W54"/>
      <c r="X54"/>
      <c r="Y54"/>
      <c r="Z54"/>
      <c r="AA54"/>
      <c r="AB54"/>
      <c r="AC54"/>
      <c r="AD54"/>
      <c r="AE54"/>
      <c r="AF54"/>
      <c r="AG54"/>
      <c r="AH54"/>
      <c r="AI54"/>
      <c r="AJ54"/>
      <c r="AK54"/>
    </row>
    <row r="55" spans="1:37" ht="19.2" x14ac:dyDescent="0.45">
      <c r="A55" s="168"/>
      <c r="B55" s="167"/>
      <c r="C55" s="102"/>
      <c r="D55" s="253" t="s">
        <v>397</v>
      </c>
      <c r="E55" s="148"/>
      <c r="F55" s="162"/>
      <c r="G55" s="163"/>
      <c r="H55" s="1233"/>
      <c r="J55"/>
      <c r="K55"/>
      <c r="L55"/>
      <c r="M55"/>
      <c r="N55"/>
      <c r="O55"/>
      <c r="P55"/>
      <c r="Q55"/>
      <c r="R55"/>
      <c r="S55"/>
      <c r="T55"/>
      <c r="U55"/>
      <c r="V55"/>
      <c r="W55"/>
      <c r="X55"/>
      <c r="Y55"/>
      <c r="Z55"/>
      <c r="AA55"/>
      <c r="AB55"/>
      <c r="AC55"/>
      <c r="AD55"/>
      <c r="AE55"/>
      <c r="AF55"/>
      <c r="AG55"/>
      <c r="AH55"/>
      <c r="AI55"/>
      <c r="AJ55"/>
      <c r="AK55"/>
    </row>
    <row r="56" spans="1:37" s="125" customFormat="1" ht="57.6" x14ac:dyDescent="0.45">
      <c r="A56" s="151"/>
      <c r="B56" s="348">
        <v>24</v>
      </c>
      <c r="C56" s="156" t="s">
        <v>121</v>
      </c>
      <c r="D56" s="4" t="s">
        <v>149</v>
      </c>
      <c r="E56" s="331" t="s">
        <v>54</v>
      </c>
      <c r="F56" s="349">
        <v>5</v>
      </c>
      <c r="G56" s="350"/>
      <c r="H56" s="20">
        <f t="shared" ref="H56" si="4">F56*G56</f>
        <v>0</v>
      </c>
    </row>
    <row r="57" spans="1:37" s="125" customFormat="1" ht="77.400000000000006" thickBot="1" x14ac:dyDescent="0.5">
      <c r="A57" s="151"/>
      <c r="B57" s="348">
        <v>25</v>
      </c>
      <c r="C57" s="156" t="s">
        <v>121</v>
      </c>
      <c r="D57" s="30" t="s">
        <v>134</v>
      </c>
      <c r="E57" s="332" t="s">
        <v>54</v>
      </c>
      <c r="F57" s="349">
        <v>12</v>
      </c>
      <c r="G57" s="351"/>
      <c r="H57" s="20">
        <f t="shared" ref="H57:H61" si="5">F57*G57</f>
        <v>0</v>
      </c>
    </row>
    <row r="58" spans="1:37" s="125" customFormat="1" ht="57.6" x14ac:dyDescent="0.45">
      <c r="A58" s="151"/>
      <c r="B58" s="348">
        <v>26</v>
      </c>
      <c r="C58" s="156" t="s">
        <v>121</v>
      </c>
      <c r="D58" s="4" t="s">
        <v>135</v>
      </c>
      <c r="E58" s="332" t="s">
        <v>54</v>
      </c>
      <c r="F58" s="349">
        <v>15</v>
      </c>
      <c r="G58" s="351"/>
      <c r="H58" s="20">
        <f t="shared" si="5"/>
        <v>0</v>
      </c>
    </row>
    <row r="59" spans="1:37" s="125" customFormat="1" ht="57.6" x14ac:dyDescent="0.45">
      <c r="A59" s="177"/>
      <c r="B59" s="348">
        <v>27</v>
      </c>
      <c r="C59" s="156" t="s">
        <v>121</v>
      </c>
      <c r="D59" s="4" t="s">
        <v>150</v>
      </c>
      <c r="E59" s="28" t="s">
        <v>54</v>
      </c>
      <c r="F59" s="349">
        <v>1</v>
      </c>
      <c r="G59" s="351"/>
      <c r="H59" s="20">
        <f t="shared" si="5"/>
        <v>0</v>
      </c>
    </row>
    <row r="60" spans="1:37" s="125" customFormat="1" ht="76.8" x14ac:dyDescent="0.45">
      <c r="B60" s="29">
        <v>28</v>
      </c>
      <c r="C60" s="156" t="s">
        <v>121</v>
      </c>
      <c r="D60" s="30" t="s">
        <v>83</v>
      </c>
      <c r="E60" s="331" t="s">
        <v>38</v>
      </c>
      <c r="F60" s="352">
        <v>83</v>
      </c>
      <c r="G60" s="350"/>
      <c r="H60" s="36">
        <f t="shared" si="5"/>
        <v>0</v>
      </c>
    </row>
    <row r="61" spans="1:37" s="125" customFormat="1" ht="57.6" x14ac:dyDescent="0.45">
      <c r="B61" s="29">
        <v>29</v>
      </c>
      <c r="C61" s="156" t="s">
        <v>123</v>
      </c>
      <c r="D61" s="4" t="s">
        <v>101</v>
      </c>
      <c r="E61" s="345" t="s">
        <v>40</v>
      </c>
      <c r="F61" s="370">
        <v>1.76</v>
      </c>
      <c r="G61" s="371"/>
      <c r="H61" s="20">
        <f t="shared" si="5"/>
        <v>0</v>
      </c>
    </row>
    <row r="62" spans="1:37" ht="19.2" x14ac:dyDescent="0.45">
      <c r="B62" s="369"/>
      <c r="C62" s="147"/>
      <c r="D62" s="30" t="s">
        <v>399</v>
      </c>
      <c r="E62" s="181"/>
      <c r="F62" s="94"/>
      <c r="G62" s="333"/>
      <c r="H62" s="36"/>
      <c r="I62"/>
      <c r="J62"/>
      <c r="K62"/>
      <c r="L62"/>
      <c r="M62"/>
      <c r="N62"/>
      <c r="O62"/>
      <c r="P62"/>
      <c r="Q62"/>
      <c r="R62"/>
      <c r="S62"/>
      <c r="T62"/>
      <c r="U62"/>
      <c r="V62"/>
      <c r="W62"/>
      <c r="X62"/>
      <c r="Y62"/>
      <c r="Z62"/>
      <c r="AA62"/>
      <c r="AB62"/>
      <c r="AC62"/>
      <c r="AD62"/>
      <c r="AE62"/>
      <c r="AF62"/>
      <c r="AG62"/>
      <c r="AH62"/>
      <c r="AI62"/>
      <c r="AJ62"/>
      <c r="AK62"/>
    </row>
    <row r="63" spans="1:37" s="125" customFormat="1" ht="57.6" x14ac:dyDescent="0.45">
      <c r="B63" s="29">
        <v>30</v>
      </c>
      <c r="C63" s="156" t="s">
        <v>124</v>
      </c>
      <c r="D63" s="30" t="s">
        <v>122</v>
      </c>
      <c r="E63" s="331" t="s">
        <v>39</v>
      </c>
      <c r="F63" s="93">
        <v>285.42</v>
      </c>
      <c r="G63" s="350"/>
      <c r="H63" s="36">
        <f>F63*G63</f>
        <v>0</v>
      </c>
    </row>
    <row r="64" spans="1:37" s="125" customFormat="1" ht="57.6" x14ac:dyDescent="0.45">
      <c r="B64" s="29">
        <v>31</v>
      </c>
      <c r="C64" s="156" t="s">
        <v>124</v>
      </c>
      <c r="D64" s="4" t="s">
        <v>151</v>
      </c>
      <c r="E64" s="332" t="s">
        <v>39</v>
      </c>
      <c r="F64" s="94">
        <v>5.56</v>
      </c>
      <c r="G64" s="351"/>
      <c r="H64" s="20">
        <f>F64*G64</f>
        <v>0</v>
      </c>
    </row>
    <row r="65" spans="1:37" ht="19.2" x14ac:dyDescent="0.45">
      <c r="B65" s="254"/>
      <c r="C65" s="147"/>
      <c r="D65" s="30" t="s">
        <v>400</v>
      </c>
      <c r="E65" s="148"/>
      <c r="F65" s="93"/>
      <c r="G65" s="51"/>
      <c r="H65" s="36"/>
      <c r="I65"/>
      <c r="J65"/>
      <c r="K65"/>
      <c r="L65"/>
      <c r="M65"/>
      <c r="N65"/>
      <c r="O65"/>
      <c r="P65"/>
      <c r="Q65"/>
      <c r="R65"/>
      <c r="S65"/>
      <c r="T65"/>
      <c r="U65"/>
      <c r="V65"/>
      <c r="W65"/>
      <c r="X65"/>
      <c r="Y65"/>
      <c r="Z65"/>
      <c r="AA65"/>
      <c r="AB65"/>
      <c r="AC65"/>
      <c r="AD65"/>
      <c r="AE65"/>
      <c r="AF65"/>
      <c r="AG65"/>
      <c r="AH65"/>
      <c r="AI65"/>
      <c r="AJ65"/>
      <c r="AK65"/>
    </row>
    <row r="66" spans="1:37" s="125" customFormat="1" ht="115.2" x14ac:dyDescent="0.45">
      <c r="A66" s="124"/>
      <c r="B66" s="218">
        <v>32</v>
      </c>
      <c r="C66" s="181" t="s">
        <v>80</v>
      </c>
      <c r="D66" s="4" t="s">
        <v>153</v>
      </c>
      <c r="E66" s="28" t="s">
        <v>39</v>
      </c>
      <c r="F66" s="158">
        <v>35.200000000000003</v>
      </c>
      <c r="G66" s="157"/>
      <c r="H66" s="20">
        <f>(F66*G66)</f>
        <v>0</v>
      </c>
    </row>
    <row r="67" spans="1:37" s="125" customFormat="1" ht="57.6" x14ac:dyDescent="0.45">
      <c r="A67" s="124"/>
      <c r="B67" s="218">
        <v>33</v>
      </c>
      <c r="C67" s="223">
        <v>6</v>
      </c>
      <c r="D67" s="159" t="s">
        <v>152</v>
      </c>
      <c r="E67" s="261" t="s">
        <v>38</v>
      </c>
      <c r="F67" s="224">
        <v>6.1</v>
      </c>
      <c r="G67" s="225"/>
      <c r="H67" s="20">
        <f>(F67*G67)</f>
        <v>0</v>
      </c>
    </row>
    <row r="68" spans="1:37" s="125" customFormat="1" ht="58.2" thickBot="1" x14ac:dyDescent="0.5">
      <c r="A68" s="124"/>
      <c r="B68" s="226">
        <v>34</v>
      </c>
      <c r="C68" s="183"/>
      <c r="D68" s="90" t="s">
        <v>154</v>
      </c>
      <c r="E68" s="47" t="s">
        <v>54</v>
      </c>
      <c r="F68" s="206">
        <v>160</v>
      </c>
      <c r="G68" s="200"/>
      <c r="H68" s="48">
        <f t="shared" ref="H68" si="6">(F68*G68)</f>
        <v>0</v>
      </c>
    </row>
    <row r="69" spans="1:37" ht="18.75" customHeight="1" thickBot="1" x14ac:dyDescent="0.5">
      <c r="B69" s="1923" t="s">
        <v>683</v>
      </c>
      <c r="C69" s="1924"/>
      <c r="D69" s="1924"/>
      <c r="E69" s="1924"/>
      <c r="F69" s="1924"/>
      <c r="G69" s="1938"/>
      <c r="H69" s="52">
        <f>SUM(H56:H68)</f>
        <v>0</v>
      </c>
      <c r="J69"/>
      <c r="K69"/>
      <c r="L69"/>
      <c r="M69"/>
      <c r="N69"/>
      <c r="O69"/>
      <c r="P69"/>
      <c r="Q69"/>
      <c r="R69"/>
      <c r="S69"/>
      <c r="T69"/>
      <c r="U69"/>
      <c r="V69"/>
      <c r="W69"/>
      <c r="X69"/>
      <c r="Y69"/>
      <c r="Z69"/>
      <c r="AA69"/>
      <c r="AB69"/>
      <c r="AC69"/>
      <c r="AD69"/>
      <c r="AE69"/>
      <c r="AF69"/>
      <c r="AG69"/>
      <c r="AH69"/>
      <c r="AI69"/>
      <c r="AJ69"/>
      <c r="AK69"/>
    </row>
    <row r="70" spans="1:37" ht="14.25" customHeight="1" thickBot="1" x14ac:dyDescent="0.5">
      <c r="B70" s="372"/>
      <c r="E70" s="55"/>
      <c r="H70" s="376"/>
    </row>
    <row r="71" spans="1:37" ht="37.5" customHeight="1" thickBot="1" x14ac:dyDescent="0.5">
      <c r="B71" s="38"/>
      <c r="C71" s="86"/>
      <c r="D71" s="1939" t="s">
        <v>145</v>
      </c>
      <c r="E71" s="1939"/>
      <c r="F71" s="1939"/>
      <c r="G71" s="1939"/>
      <c r="H71" s="53"/>
    </row>
    <row r="72" spans="1:37" ht="19.2" x14ac:dyDescent="0.45">
      <c r="B72" s="68"/>
      <c r="C72" s="74"/>
      <c r="D72" s="373" t="s">
        <v>46</v>
      </c>
      <c r="E72" s="69"/>
      <c r="F72" s="97"/>
      <c r="G72" s="70"/>
      <c r="H72" s="71">
        <f>SUM(H30)</f>
        <v>0</v>
      </c>
    </row>
    <row r="73" spans="1:37" ht="19.2" x14ac:dyDescent="0.45">
      <c r="B73" s="13"/>
      <c r="C73" s="75"/>
      <c r="D73" s="315" t="s">
        <v>47</v>
      </c>
      <c r="E73" s="25"/>
      <c r="F73" s="98"/>
      <c r="G73" s="58"/>
      <c r="H73" s="57">
        <f>SUM(H37)</f>
        <v>0</v>
      </c>
    </row>
    <row r="74" spans="1:37" s="1" customFormat="1" ht="19.2" x14ac:dyDescent="0.3">
      <c r="B74" s="24"/>
      <c r="C74" s="87"/>
      <c r="D74" s="315" t="s">
        <v>48</v>
      </c>
      <c r="E74" s="26"/>
      <c r="F74" s="98"/>
      <c r="G74" s="58"/>
      <c r="H74" s="59">
        <f>SUM(H42)</f>
        <v>0</v>
      </c>
    </row>
    <row r="75" spans="1:37" s="1" customFormat="1" ht="19.2" x14ac:dyDescent="0.45">
      <c r="B75" s="5"/>
      <c r="C75" s="88"/>
      <c r="D75" s="237" t="s">
        <v>113</v>
      </c>
      <c r="E75" s="26"/>
      <c r="F75" s="99"/>
      <c r="G75" s="60"/>
      <c r="H75" s="57">
        <f>SUM(H53)</f>
        <v>0</v>
      </c>
    </row>
    <row r="76" spans="1:37" s="1" customFormat="1" ht="34.5" customHeight="1" thickBot="1" x14ac:dyDescent="0.35">
      <c r="B76" s="61"/>
      <c r="C76" s="89"/>
      <c r="D76" s="374" t="s">
        <v>780</v>
      </c>
      <c r="E76" s="62"/>
      <c r="F76" s="100"/>
      <c r="G76" s="63"/>
      <c r="H76" s="588">
        <f>SUM(H69)</f>
        <v>0</v>
      </c>
    </row>
    <row r="77" spans="1:37" s="1" customFormat="1" ht="24" customHeight="1" thickBot="1" x14ac:dyDescent="0.5">
      <c r="B77" s="41"/>
      <c r="C77" s="85"/>
      <c r="D77" s="1801" t="s">
        <v>94</v>
      </c>
      <c r="E77" s="1802"/>
      <c r="F77" s="1802" t="s">
        <v>95</v>
      </c>
      <c r="G77" s="1803"/>
      <c r="H77" s="64">
        <f>SUM(H72:H76)</f>
        <v>0</v>
      </c>
    </row>
    <row r="78" spans="1:37" ht="14.25" customHeight="1" x14ac:dyDescent="0.3">
      <c r="D78" s="22" t="s">
        <v>49</v>
      </c>
      <c r="H78" s="65"/>
    </row>
    <row r="79" spans="1:37" ht="19.2" x14ac:dyDescent="0.3">
      <c r="B79" s="32"/>
      <c r="D79" s="33" t="s">
        <v>73</v>
      </c>
      <c r="E79" s="32"/>
      <c r="F79" s="101"/>
      <c r="G79" s="66"/>
      <c r="H79" s="65"/>
      <c r="I79"/>
      <c r="J79"/>
      <c r="K79"/>
      <c r="L79"/>
      <c r="M79"/>
      <c r="N79"/>
      <c r="O79"/>
      <c r="P79"/>
      <c r="Q79"/>
      <c r="R79"/>
      <c r="S79"/>
      <c r="T79"/>
      <c r="U79"/>
      <c r="V79"/>
      <c r="W79"/>
      <c r="X79"/>
      <c r="Y79"/>
      <c r="Z79"/>
      <c r="AA79"/>
      <c r="AB79"/>
      <c r="AC79"/>
      <c r="AD79"/>
      <c r="AE79"/>
      <c r="AF79"/>
      <c r="AG79"/>
      <c r="AH79"/>
      <c r="AI79"/>
      <c r="AJ79"/>
      <c r="AK79"/>
    </row>
    <row r="80" spans="1:37" ht="19.2" x14ac:dyDescent="0.3">
      <c r="B80" s="32"/>
      <c r="D80" s="33" t="s">
        <v>74</v>
      </c>
      <c r="E80" s="32"/>
      <c r="F80" s="101"/>
      <c r="G80" s="66"/>
      <c r="H80" s="65"/>
      <c r="I80"/>
      <c r="J80"/>
      <c r="K80"/>
      <c r="L80"/>
      <c r="M80"/>
      <c r="N80"/>
      <c r="O80"/>
      <c r="P80"/>
      <c r="Q80"/>
      <c r="R80"/>
      <c r="S80"/>
      <c r="T80"/>
      <c r="U80"/>
      <c r="V80"/>
      <c r="W80"/>
      <c r="X80"/>
      <c r="Y80"/>
      <c r="Z80"/>
      <c r="AA80"/>
      <c r="AB80"/>
      <c r="AC80"/>
      <c r="AD80"/>
      <c r="AE80"/>
      <c r="AF80"/>
      <c r="AG80"/>
      <c r="AH80"/>
      <c r="AI80"/>
      <c r="AJ80"/>
      <c r="AK80"/>
    </row>
    <row r="81" spans="2:37" ht="19.2" x14ac:dyDescent="0.3">
      <c r="B81" s="32"/>
      <c r="D81" s="33" t="s">
        <v>75</v>
      </c>
      <c r="E81" s="32"/>
      <c r="F81" s="101"/>
      <c r="G81" s="66"/>
      <c r="H81" s="65"/>
      <c r="I81"/>
      <c r="J81"/>
      <c r="K81"/>
      <c r="L81"/>
      <c r="M81"/>
      <c r="N81"/>
      <c r="O81"/>
      <c r="P81"/>
      <c r="Q81"/>
      <c r="R81"/>
      <c r="S81"/>
      <c r="T81"/>
      <c r="U81"/>
      <c r="V81"/>
      <c r="W81"/>
      <c r="X81"/>
      <c r="Y81"/>
      <c r="Z81"/>
      <c r="AA81"/>
      <c r="AB81"/>
      <c r="AC81"/>
      <c r="AD81"/>
      <c r="AE81"/>
      <c r="AF81"/>
      <c r="AG81"/>
      <c r="AH81"/>
      <c r="AI81"/>
      <c r="AJ81"/>
      <c r="AK81"/>
    </row>
    <row r="82" spans="2:37" ht="19.2" x14ac:dyDescent="0.3">
      <c r="H82" s="67"/>
    </row>
    <row r="84" spans="2:37" x14ac:dyDescent="0.3">
      <c r="H84" s="34"/>
    </row>
    <row r="85" spans="2:37" x14ac:dyDescent="0.3">
      <c r="H85" s="34"/>
    </row>
    <row r="86" spans="2:37" x14ac:dyDescent="0.3">
      <c r="H86" s="34"/>
    </row>
  </sheetData>
  <mergeCells count="25">
    <mergeCell ref="D18:H18"/>
    <mergeCell ref="D7:H7"/>
    <mergeCell ref="D8:H8"/>
    <mergeCell ref="D9:H9"/>
    <mergeCell ref="D10:H10"/>
    <mergeCell ref="D11:H11"/>
    <mergeCell ref="D12:H12"/>
    <mergeCell ref="D13:H13"/>
    <mergeCell ref="D14:H14"/>
    <mergeCell ref="D15:H15"/>
    <mergeCell ref="D16:H16"/>
    <mergeCell ref="D17:H17"/>
    <mergeCell ref="B1:H1"/>
    <mergeCell ref="B2:H2"/>
    <mergeCell ref="B3:H3"/>
    <mergeCell ref="D5:H5"/>
    <mergeCell ref="D6:H6"/>
    <mergeCell ref="B69:G69"/>
    <mergeCell ref="D71:G71"/>
    <mergeCell ref="D77:G77"/>
    <mergeCell ref="D19:H19"/>
    <mergeCell ref="D30:G30"/>
    <mergeCell ref="B37:G37"/>
    <mergeCell ref="B42:G42"/>
    <mergeCell ref="B53:G53"/>
  </mergeCells>
  <pageMargins left="0.70866141732283505" right="0.70866141732283505" top="0.74803149606299202" bottom="0.74803149606299202" header="0.31496062992126" footer="0.31496062992126"/>
  <pageSetup paperSize="9" scale="54" fitToHeight="0" orientation="portrait" r:id="rId1"/>
  <headerFooter>
    <oddHeader>&amp;CБАРАЊЕ ЗА ПОНУДИ - Тендер 10-Дел 2-Анекс 1
Реф. Бр.: LRCP-9034-9210-MK-RFB-A.2.1.10 - Тендер 10 -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Карпош&amp;CРеконструкција на ул. Јуриј Гагарин&amp;R&amp;P/&amp;N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52E3-7336-4E3C-8D3F-0D173AE906C7}">
  <sheetPr>
    <tabColor theme="0"/>
    <pageSetUpPr fitToPage="1"/>
  </sheetPr>
  <dimension ref="A1:AI73"/>
  <sheetViews>
    <sheetView view="pageBreakPreview" zoomScale="80" zoomScaleNormal="115" zoomScaleSheetLayoutView="80" zoomScalePageLayoutView="40" workbookViewId="0">
      <selection activeCell="D5" sqref="D5:H5"/>
    </sheetView>
  </sheetViews>
  <sheetFormatPr defaultRowHeight="16.8" x14ac:dyDescent="0.4"/>
  <cols>
    <col min="1" max="1" width="3.44140625" style="153" customWidth="1"/>
    <col min="2" max="2" width="9.88671875" style="21" customWidth="1"/>
    <col min="3" max="3" width="11.6640625" style="21" customWidth="1"/>
    <col min="4" max="4" width="64.109375" style="22" customWidth="1"/>
    <col min="5" max="5" width="9.44140625" style="21" customWidth="1"/>
    <col min="6" max="6" width="14" style="96" customWidth="1"/>
    <col min="7" max="7" width="15.44140625" style="228" customWidth="1"/>
    <col min="8" max="8" width="33.33203125" style="23" customWidth="1"/>
    <col min="9" max="9" width="5.109375" style="1" customWidth="1"/>
    <col min="10" max="35" width="9.109375" style="1"/>
    <col min="248" max="248" width="3.44140625" customWidth="1"/>
    <col min="249" max="249" width="7" customWidth="1"/>
    <col min="250" max="250" width="9.88671875" customWidth="1"/>
    <col min="251" max="251" width="64.109375" customWidth="1"/>
    <col min="252" max="252" width="11.44140625" customWidth="1"/>
    <col min="253" max="253" width="12.88671875" customWidth="1"/>
    <col min="254" max="254" width="15.44140625" customWidth="1"/>
    <col min="255" max="255" width="19.44140625" customWidth="1"/>
    <col min="256" max="256" width="13.88671875" customWidth="1"/>
    <col min="504" max="504" width="3.44140625" customWidth="1"/>
    <col min="505" max="505" width="7" customWidth="1"/>
    <col min="506" max="506" width="9.88671875" customWidth="1"/>
    <col min="507" max="507" width="64.109375" customWidth="1"/>
    <col min="508" max="508" width="11.44140625" customWidth="1"/>
    <col min="509" max="509" width="12.88671875" customWidth="1"/>
    <col min="510" max="510" width="15.44140625" customWidth="1"/>
    <col min="511" max="511" width="19.44140625" customWidth="1"/>
    <col min="512" max="512" width="13.88671875" customWidth="1"/>
    <col min="760" max="760" width="3.44140625" customWidth="1"/>
    <col min="761" max="761" width="7" customWidth="1"/>
    <col min="762" max="762" width="9.88671875" customWidth="1"/>
    <col min="763" max="763" width="64.109375" customWidth="1"/>
    <col min="764" max="764" width="11.44140625" customWidth="1"/>
    <col min="765" max="765" width="12.88671875" customWidth="1"/>
    <col min="766" max="766" width="15.44140625" customWidth="1"/>
    <col min="767" max="767" width="19.44140625" customWidth="1"/>
    <col min="768" max="768" width="13.88671875" customWidth="1"/>
    <col min="1016" max="1016" width="3.44140625" customWidth="1"/>
    <col min="1017" max="1017" width="7" customWidth="1"/>
    <col min="1018" max="1018" width="9.88671875" customWidth="1"/>
    <col min="1019" max="1019" width="64.109375" customWidth="1"/>
    <col min="1020" max="1020" width="11.44140625" customWidth="1"/>
    <col min="1021" max="1021" width="12.88671875" customWidth="1"/>
    <col min="1022" max="1022" width="15.44140625" customWidth="1"/>
    <col min="1023" max="1023" width="19.44140625" customWidth="1"/>
    <col min="1024" max="1024" width="13.88671875" customWidth="1"/>
    <col min="1272" max="1272" width="3.44140625" customWidth="1"/>
    <col min="1273" max="1273" width="7" customWidth="1"/>
    <col min="1274" max="1274" width="9.88671875" customWidth="1"/>
    <col min="1275" max="1275" width="64.109375" customWidth="1"/>
    <col min="1276" max="1276" width="11.44140625" customWidth="1"/>
    <col min="1277" max="1277" width="12.88671875" customWidth="1"/>
    <col min="1278" max="1278" width="15.44140625" customWidth="1"/>
    <col min="1279" max="1279" width="19.44140625" customWidth="1"/>
    <col min="1280" max="1280" width="13.88671875" customWidth="1"/>
    <col min="1528" max="1528" width="3.44140625" customWidth="1"/>
    <col min="1529" max="1529" width="7" customWidth="1"/>
    <col min="1530" max="1530" width="9.88671875" customWidth="1"/>
    <col min="1531" max="1531" width="64.109375" customWidth="1"/>
    <col min="1532" max="1532" width="11.44140625" customWidth="1"/>
    <col min="1533" max="1533" width="12.88671875" customWidth="1"/>
    <col min="1534" max="1534" width="15.44140625" customWidth="1"/>
    <col min="1535" max="1535" width="19.44140625" customWidth="1"/>
    <col min="1536" max="1536" width="13.88671875" customWidth="1"/>
    <col min="1784" max="1784" width="3.44140625" customWidth="1"/>
    <col min="1785" max="1785" width="7" customWidth="1"/>
    <col min="1786" max="1786" width="9.88671875" customWidth="1"/>
    <col min="1787" max="1787" width="64.109375" customWidth="1"/>
    <col min="1788" max="1788" width="11.44140625" customWidth="1"/>
    <col min="1789" max="1789" width="12.88671875" customWidth="1"/>
    <col min="1790" max="1790" width="15.44140625" customWidth="1"/>
    <col min="1791" max="1791" width="19.44140625" customWidth="1"/>
    <col min="1792" max="1792" width="13.88671875" customWidth="1"/>
    <col min="2040" max="2040" width="3.44140625" customWidth="1"/>
    <col min="2041" max="2041" width="7" customWidth="1"/>
    <col min="2042" max="2042" width="9.88671875" customWidth="1"/>
    <col min="2043" max="2043" width="64.109375" customWidth="1"/>
    <col min="2044" max="2044" width="11.44140625" customWidth="1"/>
    <col min="2045" max="2045" width="12.88671875" customWidth="1"/>
    <col min="2046" max="2046" width="15.44140625" customWidth="1"/>
    <col min="2047" max="2047" width="19.44140625" customWidth="1"/>
    <col min="2048" max="2048" width="13.88671875" customWidth="1"/>
    <col min="2296" max="2296" width="3.44140625" customWidth="1"/>
    <col min="2297" max="2297" width="7" customWidth="1"/>
    <col min="2298" max="2298" width="9.88671875" customWidth="1"/>
    <col min="2299" max="2299" width="64.109375" customWidth="1"/>
    <col min="2300" max="2300" width="11.44140625" customWidth="1"/>
    <col min="2301" max="2301" width="12.88671875" customWidth="1"/>
    <col min="2302" max="2302" width="15.44140625" customWidth="1"/>
    <col min="2303" max="2303" width="19.44140625" customWidth="1"/>
    <col min="2304" max="2304" width="13.88671875" customWidth="1"/>
    <col min="2552" max="2552" width="3.44140625" customWidth="1"/>
    <col min="2553" max="2553" width="7" customWidth="1"/>
    <col min="2554" max="2554" width="9.88671875" customWidth="1"/>
    <col min="2555" max="2555" width="64.109375" customWidth="1"/>
    <col min="2556" max="2556" width="11.44140625" customWidth="1"/>
    <col min="2557" max="2557" width="12.88671875" customWidth="1"/>
    <col min="2558" max="2558" width="15.44140625" customWidth="1"/>
    <col min="2559" max="2559" width="19.44140625" customWidth="1"/>
    <col min="2560" max="2560" width="13.88671875" customWidth="1"/>
    <col min="2808" max="2808" width="3.44140625" customWidth="1"/>
    <col min="2809" max="2809" width="7" customWidth="1"/>
    <col min="2810" max="2810" width="9.88671875" customWidth="1"/>
    <col min="2811" max="2811" width="64.109375" customWidth="1"/>
    <col min="2812" max="2812" width="11.44140625" customWidth="1"/>
    <col min="2813" max="2813" width="12.88671875" customWidth="1"/>
    <col min="2814" max="2814" width="15.44140625" customWidth="1"/>
    <col min="2815" max="2815" width="19.44140625" customWidth="1"/>
    <col min="2816" max="2816" width="13.88671875" customWidth="1"/>
    <col min="3064" max="3064" width="3.44140625" customWidth="1"/>
    <col min="3065" max="3065" width="7" customWidth="1"/>
    <col min="3066" max="3066" width="9.88671875" customWidth="1"/>
    <col min="3067" max="3067" width="64.109375" customWidth="1"/>
    <col min="3068" max="3068" width="11.44140625" customWidth="1"/>
    <col min="3069" max="3069" width="12.88671875" customWidth="1"/>
    <col min="3070" max="3070" width="15.44140625" customWidth="1"/>
    <col min="3071" max="3071" width="19.44140625" customWidth="1"/>
    <col min="3072" max="3072" width="13.88671875" customWidth="1"/>
    <col min="3320" max="3320" width="3.44140625" customWidth="1"/>
    <col min="3321" max="3321" width="7" customWidth="1"/>
    <col min="3322" max="3322" width="9.88671875" customWidth="1"/>
    <col min="3323" max="3323" width="64.109375" customWidth="1"/>
    <col min="3324" max="3324" width="11.44140625" customWidth="1"/>
    <col min="3325" max="3325" width="12.88671875" customWidth="1"/>
    <col min="3326" max="3326" width="15.44140625" customWidth="1"/>
    <col min="3327" max="3327" width="19.44140625" customWidth="1"/>
    <col min="3328" max="3328" width="13.88671875" customWidth="1"/>
    <col min="3576" max="3576" width="3.44140625" customWidth="1"/>
    <col min="3577" max="3577" width="7" customWidth="1"/>
    <col min="3578" max="3578" width="9.88671875" customWidth="1"/>
    <col min="3579" max="3579" width="64.109375" customWidth="1"/>
    <col min="3580" max="3580" width="11.44140625" customWidth="1"/>
    <col min="3581" max="3581" width="12.88671875" customWidth="1"/>
    <col min="3582" max="3582" width="15.44140625" customWidth="1"/>
    <col min="3583" max="3583" width="19.44140625" customWidth="1"/>
    <col min="3584" max="3584" width="13.88671875" customWidth="1"/>
    <col min="3832" max="3832" width="3.44140625" customWidth="1"/>
    <col min="3833" max="3833" width="7" customWidth="1"/>
    <col min="3834" max="3834" width="9.88671875" customWidth="1"/>
    <col min="3835" max="3835" width="64.109375" customWidth="1"/>
    <col min="3836" max="3836" width="11.44140625" customWidth="1"/>
    <col min="3837" max="3837" width="12.88671875" customWidth="1"/>
    <col min="3838" max="3838" width="15.44140625" customWidth="1"/>
    <col min="3839" max="3839" width="19.44140625" customWidth="1"/>
    <col min="3840" max="3840" width="13.88671875" customWidth="1"/>
    <col min="4088" max="4088" width="3.44140625" customWidth="1"/>
    <col min="4089" max="4089" width="7" customWidth="1"/>
    <col min="4090" max="4090" width="9.88671875" customWidth="1"/>
    <col min="4091" max="4091" width="64.109375" customWidth="1"/>
    <col min="4092" max="4092" width="11.44140625" customWidth="1"/>
    <col min="4093" max="4093" width="12.88671875" customWidth="1"/>
    <col min="4094" max="4094" width="15.44140625" customWidth="1"/>
    <col min="4095" max="4095" width="19.44140625" customWidth="1"/>
    <col min="4096" max="4096" width="13.88671875" customWidth="1"/>
    <col min="4344" max="4344" width="3.44140625" customWidth="1"/>
    <col min="4345" max="4345" width="7" customWidth="1"/>
    <col min="4346" max="4346" width="9.88671875" customWidth="1"/>
    <col min="4347" max="4347" width="64.109375" customWidth="1"/>
    <col min="4348" max="4348" width="11.44140625" customWidth="1"/>
    <col min="4349" max="4349" width="12.88671875" customWidth="1"/>
    <col min="4350" max="4350" width="15.44140625" customWidth="1"/>
    <col min="4351" max="4351" width="19.44140625" customWidth="1"/>
    <col min="4352" max="4352" width="13.88671875" customWidth="1"/>
    <col min="4600" max="4600" width="3.44140625" customWidth="1"/>
    <col min="4601" max="4601" width="7" customWidth="1"/>
    <col min="4602" max="4602" width="9.88671875" customWidth="1"/>
    <col min="4603" max="4603" width="64.109375" customWidth="1"/>
    <col min="4604" max="4604" width="11.44140625" customWidth="1"/>
    <col min="4605" max="4605" width="12.88671875" customWidth="1"/>
    <col min="4606" max="4606" width="15.44140625" customWidth="1"/>
    <col min="4607" max="4607" width="19.44140625" customWidth="1"/>
    <col min="4608" max="4608" width="13.88671875" customWidth="1"/>
    <col min="4856" max="4856" width="3.44140625" customWidth="1"/>
    <col min="4857" max="4857" width="7" customWidth="1"/>
    <col min="4858" max="4858" width="9.88671875" customWidth="1"/>
    <col min="4859" max="4859" width="64.109375" customWidth="1"/>
    <col min="4860" max="4860" width="11.44140625" customWidth="1"/>
    <col min="4861" max="4861" width="12.88671875" customWidth="1"/>
    <col min="4862" max="4862" width="15.44140625" customWidth="1"/>
    <col min="4863" max="4863" width="19.44140625" customWidth="1"/>
    <col min="4864" max="4864" width="13.88671875" customWidth="1"/>
    <col min="5112" max="5112" width="3.44140625" customWidth="1"/>
    <col min="5113" max="5113" width="7" customWidth="1"/>
    <col min="5114" max="5114" width="9.88671875" customWidth="1"/>
    <col min="5115" max="5115" width="64.109375" customWidth="1"/>
    <col min="5116" max="5116" width="11.44140625" customWidth="1"/>
    <col min="5117" max="5117" width="12.88671875" customWidth="1"/>
    <col min="5118" max="5118" width="15.44140625" customWidth="1"/>
    <col min="5119" max="5119" width="19.44140625" customWidth="1"/>
    <col min="5120" max="5120" width="13.88671875" customWidth="1"/>
    <col min="5368" max="5368" width="3.44140625" customWidth="1"/>
    <col min="5369" max="5369" width="7" customWidth="1"/>
    <col min="5370" max="5370" width="9.88671875" customWidth="1"/>
    <col min="5371" max="5371" width="64.109375" customWidth="1"/>
    <col min="5372" max="5372" width="11.44140625" customWidth="1"/>
    <col min="5373" max="5373" width="12.88671875" customWidth="1"/>
    <col min="5374" max="5374" width="15.44140625" customWidth="1"/>
    <col min="5375" max="5375" width="19.44140625" customWidth="1"/>
    <col min="5376" max="5376" width="13.88671875" customWidth="1"/>
    <col min="5624" max="5624" width="3.44140625" customWidth="1"/>
    <col min="5625" max="5625" width="7" customWidth="1"/>
    <col min="5626" max="5626" width="9.88671875" customWidth="1"/>
    <col min="5627" max="5627" width="64.109375" customWidth="1"/>
    <col min="5628" max="5628" width="11.44140625" customWidth="1"/>
    <col min="5629" max="5629" width="12.88671875" customWidth="1"/>
    <col min="5630" max="5630" width="15.44140625" customWidth="1"/>
    <col min="5631" max="5631" width="19.44140625" customWidth="1"/>
    <col min="5632" max="5632" width="13.88671875" customWidth="1"/>
    <col min="5880" max="5880" width="3.44140625" customWidth="1"/>
    <col min="5881" max="5881" width="7" customWidth="1"/>
    <col min="5882" max="5882" width="9.88671875" customWidth="1"/>
    <col min="5883" max="5883" width="64.109375" customWidth="1"/>
    <col min="5884" max="5884" width="11.44140625" customWidth="1"/>
    <col min="5885" max="5885" width="12.88671875" customWidth="1"/>
    <col min="5886" max="5886" width="15.44140625" customWidth="1"/>
    <col min="5887" max="5887" width="19.44140625" customWidth="1"/>
    <col min="5888" max="5888" width="13.88671875" customWidth="1"/>
    <col min="6136" max="6136" width="3.44140625" customWidth="1"/>
    <col min="6137" max="6137" width="7" customWidth="1"/>
    <col min="6138" max="6138" width="9.88671875" customWidth="1"/>
    <col min="6139" max="6139" width="64.109375" customWidth="1"/>
    <col min="6140" max="6140" width="11.44140625" customWidth="1"/>
    <col min="6141" max="6141" width="12.88671875" customWidth="1"/>
    <col min="6142" max="6142" width="15.44140625" customWidth="1"/>
    <col min="6143" max="6143" width="19.44140625" customWidth="1"/>
    <col min="6144" max="6144" width="13.88671875" customWidth="1"/>
    <col min="6392" max="6392" width="3.44140625" customWidth="1"/>
    <col min="6393" max="6393" width="7" customWidth="1"/>
    <col min="6394" max="6394" width="9.88671875" customWidth="1"/>
    <col min="6395" max="6395" width="64.109375" customWidth="1"/>
    <col min="6396" max="6396" width="11.44140625" customWidth="1"/>
    <col min="6397" max="6397" width="12.88671875" customWidth="1"/>
    <col min="6398" max="6398" width="15.44140625" customWidth="1"/>
    <col min="6399" max="6399" width="19.44140625" customWidth="1"/>
    <col min="6400" max="6400" width="13.88671875" customWidth="1"/>
    <col min="6648" max="6648" width="3.44140625" customWidth="1"/>
    <col min="6649" max="6649" width="7" customWidth="1"/>
    <col min="6650" max="6650" width="9.88671875" customWidth="1"/>
    <col min="6651" max="6651" width="64.109375" customWidth="1"/>
    <col min="6652" max="6652" width="11.44140625" customWidth="1"/>
    <col min="6653" max="6653" width="12.88671875" customWidth="1"/>
    <col min="6654" max="6654" width="15.44140625" customWidth="1"/>
    <col min="6655" max="6655" width="19.44140625" customWidth="1"/>
    <col min="6656" max="6656" width="13.88671875" customWidth="1"/>
    <col min="6904" max="6904" width="3.44140625" customWidth="1"/>
    <col min="6905" max="6905" width="7" customWidth="1"/>
    <col min="6906" max="6906" width="9.88671875" customWidth="1"/>
    <col min="6907" max="6907" width="64.109375" customWidth="1"/>
    <col min="6908" max="6908" width="11.44140625" customWidth="1"/>
    <col min="6909" max="6909" width="12.88671875" customWidth="1"/>
    <col min="6910" max="6910" width="15.44140625" customWidth="1"/>
    <col min="6911" max="6911" width="19.44140625" customWidth="1"/>
    <col min="6912" max="6912" width="13.88671875" customWidth="1"/>
    <col min="7160" max="7160" width="3.44140625" customWidth="1"/>
    <col min="7161" max="7161" width="7" customWidth="1"/>
    <col min="7162" max="7162" width="9.88671875" customWidth="1"/>
    <col min="7163" max="7163" width="64.109375" customWidth="1"/>
    <col min="7164" max="7164" width="11.44140625" customWidth="1"/>
    <col min="7165" max="7165" width="12.88671875" customWidth="1"/>
    <col min="7166" max="7166" width="15.44140625" customWidth="1"/>
    <col min="7167" max="7167" width="19.44140625" customWidth="1"/>
    <col min="7168" max="7168" width="13.88671875" customWidth="1"/>
    <col min="7416" max="7416" width="3.44140625" customWidth="1"/>
    <col min="7417" max="7417" width="7" customWidth="1"/>
    <col min="7418" max="7418" width="9.88671875" customWidth="1"/>
    <col min="7419" max="7419" width="64.109375" customWidth="1"/>
    <col min="7420" max="7420" width="11.44140625" customWidth="1"/>
    <col min="7421" max="7421" width="12.88671875" customWidth="1"/>
    <col min="7422" max="7422" width="15.44140625" customWidth="1"/>
    <col min="7423" max="7423" width="19.44140625" customWidth="1"/>
    <col min="7424" max="7424" width="13.88671875" customWidth="1"/>
    <col min="7672" max="7672" width="3.44140625" customWidth="1"/>
    <col min="7673" max="7673" width="7" customWidth="1"/>
    <col min="7674" max="7674" width="9.88671875" customWidth="1"/>
    <col min="7675" max="7675" width="64.109375" customWidth="1"/>
    <col min="7676" max="7676" width="11.44140625" customWidth="1"/>
    <col min="7677" max="7677" width="12.88671875" customWidth="1"/>
    <col min="7678" max="7678" width="15.44140625" customWidth="1"/>
    <col min="7679" max="7679" width="19.44140625" customWidth="1"/>
    <col min="7680" max="7680" width="13.88671875" customWidth="1"/>
    <col min="7928" max="7928" width="3.44140625" customWidth="1"/>
    <col min="7929" max="7929" width="7" customWidth="1"/>
    <col min="7930" max="7930" width="9.88671875" customWidth="1"/>
    <col min="7931" max="7931" width="64.109375" customWidth="1"/>
    <col min="7932" max="7932" width="11.44140625" customWidth="1"/>
    <col min="7933" max="7933" width="12.88671875" customWidth="1"/>
    <col min="7934" max="7934" width="15.44140625" customWidth="1"/>
    <col min="7935" max="7935" width="19.44140625" customWidth="1"/>
    <col min="7936" max="7936" width="13.88671875" customWidth="1"/>
    <col min="8184" max="8184" width="3.44140625" customWidth="1"/>
    <col min="8185" max="8185" width="7" customWidth="1"/>
    <col min="8186" max="8186" width="9.88671875" customWidth="1"/>
    <col min="8187" max="8187" width="64.109375" customWidth="1"/>
    <col min="8188" max="8188" width="11.44140625" customWidth="1"/>
    <col min="8189" max="8189" width="12.88671875" customWidth="1"/>
    <col min="8190" max="8190" width="15.44140625" customWidth="1"/>
    <col min="8191" max="8191" width="19.44140625" customWidth="1"/>
    <col min="8192" max="8192" width="13.88671875" customWidth="1"/>
    <col min="8440" max="8440" width="3.44140625" customWidth="1"/>
    <col min="8441" max="8441" width="7" customWidth="1"/>
    <col min="8442" max="8442" width="9.88671875" customWidth="1"/>
    <col min="8443" max="8443" width="64.109375" customWidth="1"/>
    <col min="8444" max="8444" width="11.44140625" customWidth="1"/>
    <col min="8445" max="8445" width="12.88671875" customWidth="1"/>
    <col min="8446" max="8446" width="15.44140625" customWidth="1"/>
    <col min="8447" max="8447" width="19.44140625" customWidth="1"/>
    <col min="8448" max="8448" width="13.88671875" customWidth="1"/>
    <col min="8696" max="8696" width="3.44140625" customWidth="1"/>
    <col min="8697" max="8697" width="7" customWidth="1"/>
    <col min="8698" max="8698" width="9.88671875" customWidth="1"/>
    <col min="8699" max="8699" width="64.109375" customWidth="1"/>
    <col min="8700" max="8700" width="11.44140625" customWidth="1"/>
    <col min="8701" max="8701" width="12.88671875" customWidth="1"/>
    <col min="8702" max="8702" width="15.44140625" customWidth="1"/>
    <col min="8703" max="8703" width="19.44140625" customWidth="1"/>
    <col min="8704" max="8704" width="13.88671875" customWidth="1"/>
    <col min="8952" max="8952" width="3.44140625" customWidth="1"/>
    <col min="8953" max="8953" width="7" customWidth="1"/>
    <col min="8954" max="8954" width="9.88671875" customWidth="1"/>
    <col min="8955" max="8955" width="64.109375" customWidth="1"/>
    <col min="8956" max="8956" width="11.44140625" customWidth="1"/>
    <col min="8957" max="8957" width="12.88671875" customWidth="1"/>
    <col min="8958" max="8958" width="15.44140625" customWidth="1"/>
    <col min="8959" max="8959" width="19.44140625" customWidth="1"/>
    <col min="8960" max="8960" width="13.88671875" customWidth="1"/>
    <col min="9208" max="9208" width="3.44140625" customWidth="1"/>
    <col min="9209" max="9209" width="7" customWidth="1"/>
    <col min="9210" max="9210" width="9.88671875" customWidth="1"/>
    <col min="9211" max="9211" width="64.109375" customWidth="1"/>
    <col min="9212" max="9212" width="11.44140625" customWidth="1"/>
    <col min="9213" max="9213" width="12.88671875" customWidth="1"/>
    <col min="9214" max="9214" width="15.44140625" customWidth="1"/>
    <col min="9215" max="9215" width="19.44140625" customWidth="1"/>
    <col min="9216" max="9216" width="13.88671875" customWidth="1"/>
    <col min="9464" max="9464" width="3.44140625" customWidth="1"/>
    <col min="9465" max="9465" width="7" customWidth="1"/>
    <col min="9466" max="9466" width="9.88671875" customWidth="1"/>
    <col min="9467" max="9467" width="64.109375" customWidth="1"/>
    <col min="9468" max="9468" width="11.44140625" customWidth="1"/>
    <col min="9469" max="9469" width="12.88671875" customWidth="1"/>
    <col min="9470" max="9470" width="15.44140625" customWidth="1"/>
    <col min="9471" max="9471" width="19.44140625" customWidth="1"/>
    <col min="9472" max="9472" width="13.88671875" customWidth="1"/>
    <col min="9720" max="9720" width="3.44140625" customWidth="1"/>
    <col min="9721" max="9721" width="7" customWidth="1"/>
    <col min="9722" max="9722" width="9.88671875" customWidth="1"/>
    <col min="9723" max="9723" width="64.109375" customWidth="1"/>
    <col min="9724" max="9724" width="11.44140625" customWidth="1"/>
    <col min="9725" max="9725" width="12.88671875" customWidth="1"/>
    <col min="9726" max="9726" width="15.44140625" customWidth="1"/>
    <col min="9727" max="9727" width="19.44140625" customWidth="1"/>
    <col min="9728" max="9728" width="13.88671875" customWidth="1"/>
    <col min="9976" max="9976" width="3.44140625" customWidth="1"/>
    <col min="9977" max="9977" width="7" customWidth="1"/>
    <col min="9978" max="9978" width="9.88671875" customWidth="1"/>
    <col min="9979" max="9979" width="64.109375" customWidth="1"/>
    <col min="9980" max="9980" width="11.44140625" customWidth="1"/>
    <col min="9981" max="9981" width="12.88671875" customWidth="1"/>
    <col min="9982" max="9982" width="15.44140625" customWidth="1"/>
    <col min="9983" max="9983" width="19.44140625" customWidth="1"/>
    <col min="9984" max="9984" width="13.88671875" customWidth="1"/>
    <col min="10232" max="10232" width="3.44140625" customWidth="1"/>
    <col min="10233" max="10233" width="7" customWidth="1"/>
    <col min="10234" max="10234" width="9.88671875" customWidth="1"/>
    <col min="10235" max="10235" width="64.109375" customWidth="1"/>
    <col min="10236" max="10236" width="11.44140625" customWidth="1"/>
    <col min="10237" max="10237" width="12.88671875" customWidth="1"/>
    <col min="10238" max="10238" width="15.44140625" customWidth="1"/>
    <col min="10239" max="10239" width="19.44140625" customWidth="1"/>
    <col min="10240" max="10240" width="13.88671875" customWidth="1"/>
    <col min="10488" max="10488" width="3.44140625" customWidth="1"/>
    <col min="10489" max="10489" width="7" customWidth="1"/>
    <col min="10490" max="10490" width="9.88671875" customWidth="1"/>
    <col min="10491" max="10491" width="64.109375" customWidth="1"/>
    <col min="10492" max="10492" width="11.44140625" customWidth="1"/>
    <col min="10493" max="10493" width="12.88671875" customWidth="1"/>
    <col min="10494" max="10494" width="15.44140625" customWidth="1"/>
    <col min="10495" max="10495" width="19.44140625" customWidth="1"/>
    <col min="10496" max="10496" width="13.88671875" customWidth="1"/>
    <col min="10744" max="10744" width="3.44140625" customWidth="1"/>
    <col min="10745" max="10745" width="7" customWidth="1"/>
    <col min="10746" max="10746" width="9.88671875" customWidth="1"/>
    <col min="10747" max="10747" width="64.109375" customWidth="1"/>
    <col min="10748" max="10748" width="11.44140625" customWidth="1"/>
    <col min="10749" max="10749" width="12.88671875" customWidth="1"/>
    <col min="10750" max="10750" width="15.44140625" customWidth="1"/>
    <col min="10751" max="10751" width="19.44140625" customWidth="1"/>
    <col min="10752" max="10752" width="13.88671875" customWidth="1"/>
    <col min="11000" max="11000" width="3.44140625" customWidth="1"/>
    <col min="11001" max="11001" width="7" customWidth="1"/>
    <col min="11002" max="11002" width="9.88671875" customWidth="1"/>
    <col min="11003" max="11003" width="64.109375" customWidth="1"/>
    <col min="11004" max="11004" width="11.44140625" customWidth="1"/>
    <col min="11005" max="11005" width="12.88671875" customWidth="1"/>
    <col min="11006" max="11006" width="15.44140625" customWidth="1"/>
    <col min="11007" max="11007" width="19.44140625" customWidth="1"/>
    <col min="11008" max="11008" width="13.88671875" customWidth="1"/>
    <col min="11256" max="11256" width="3.44140625" customWidth="1"/>
    <col min="11257" max="11257" width="7" customWidth="1"/>
    <col min="11258" max="11258" width="9.88671875" customWidth="1"/>
    <col min="11259" max="11259" width="64.109375" customWidth="1"/>
    <col min="11260" max="11260" width="11.44140625" customWidth="1"/>
    <col min="11261" max="11261" width="12.88671875" customWidth="1"/>
    <col min="11262" max="11262" width="15.44140625" customWidth="1"/>
    <col min="11263" max="11263" width="19.44140625" customWidth="1"/>
    <col min="11264" max="11264" width="13.88671875" customWidth="1"/>
    <col min="11512" max="11512" width="3.44140625" customWidth="1"/>
    <col min="11513" max="11513" width="7" customWidth="1"/>
    <col min="11514" max="11514" width="9.88671875" customWidth="1"/>
    <col min="11515" max="11515" width="64.109375" customWidth="1"/>
    <col min="11516" max="11516" width="11.44140625" customWidth="1"/>
    <col min="11517" max="11517" width="12.88671875" customWidth="1"/>
    <col min="11518" max="11518" width="15.44140625" customWidth="1"/>
    <col min="11519" max="11519" width="19.44140625" customWidth="1"/>
    <col min="11520" max="11520" width="13.88671875" customWidth="1"/>
    <col min="11768" max="11768" width="3.44140625" customWidth="1"/>
    <col min="11769" max="11769" width="7" customWidth="1"/>
    <col min="11770" max="11770" width="9.88671875" customWidth="1"/>
    <col min="11771" max="11771" width="64.109375" customWidth="1"/>
    <col min="11772" max="11772" width="11.44140625" customWidth="1"/>
    <col min="11773" max="11773" width="12.88671875" customWidth="1"/>
    <col min="11774" max="11774" width="15.44140625" customWidth="1"/>
    <col min="11775" max="11775" width="19.44140625" customWidth="1"/>
    <col min="11776" max="11776" width="13.88671875" customWidth="1"/>
    <col min="12024" max="12024" width="3.44140625" customWidth="1"/>
    <col min="12025" max="12025" width="7" customWidth="1"/>
    <col min="12026" max="12026" width="9.88671875" customWidth="1"/>
    <col min="12027" max="12027" width="64.109375" customWidth="1"/>
    <col min="12028" max="12028" width="11.44140625" customWidth="1"/>
    <col min="12029" max="12029" width="12.88671875" customWidth="1"/>
    <col min="12030" max="12030" width="15.44140625" customWidth="1"/>
    <col min="12031" max="12031" width="19.44140625" customWidth="1"/>
    <col min="12032" max="12032" width="13.88671875" customWidth="1"/>
    <col min="12280" max="12280" width="3.44140625" customWidth="1"/>
    <col min="12281" max="12281" width="7" customWidth="1"/>
    <col min="12282" max="12282" width="9.88671875" customWidth="1"/>
    <col min="12283" max="12283" width="64.109375" customWidth="1"/>
    <col min="12284" max="12284" width="11.44140625" customWidth="1"/>
    <col min="12285" max="12285" width="12.88671875" customWidth="1"/>
    <col min="12286" max="12286" width="15.44140625" customWidth="1"/>
    <col min="12287" max="12287" width="19.44140625" customWidth="1"/>
    <col min="12288" max="12288" width="13.88671875" customWidth="1"/>
    <col min="12536" max="12536" width="3.44140625" customWidth="1"/>
    <col min="12537" max="12537" width="7" customWidth="1"/>
    <col min="12538" max="12538" width="9.88671875" customWidth="1"/>
    <col min="12539" max="12539" width="64.109375" customWidth="1"/>
    <col min="12540" max="12540" width="11.44140625" customWidth="1"/>
    <col min="12541" max="12541" width="12.88671875" customWidth="1"/>
    <col min="12542" max="12542" width="15.44140625" customWidth="1"/>
    <col min="12543" max="12543" width="19.44140625" customWidth="1"/>
    <col min="12544" max="12544" width="13.88671875" customWidth="1"/>
    <col min="12792" max="12792" width="3.44140625" customWidth="1"/>
    <col min="12793" max="12793" width="7" customWidth="1"/>
    <col min="12794" max="12794" width="9.88671875" customWidth="1"/>
    <col min="12795" max="12795" width="64.109375" customWidth="1"/>
    <col min="12796" max="12796" width="11.44140625" customWidth="1"/>
    <col min="12797" max="12797" width="12.88671875" customWidth="1"/>
    <col min="12798" max="12798" width="15.44140625" customWidth="1"/>
    <col min="12799" max="12799" width="19.44140625" customWidth="1"/>
    <col min="12800" max="12800" width="13.88671875" customWidth="1"/>
    <col min="13048" max="13048" width="3.44140625" customWidth="1"/>
    <col min="13049" max="13049" width="7" customWidth="1"/>
    <col min="13050" max="13050" width="9.88671875" customWidth="1"/>
    <col min="13051" max="13051" width="64.109375" customWidth="1"/>
    <col min="13052" max="13052" width="11.44140625" customWidth="1"/>
    <col min="13053" max="13053" width="12.88671875" customWidth="1"/>
    <col min="13054" max="13054" width="15.44140625" customWidth="1"/>
    <col min="13055" max="13055" width="19.44140625" customWidth="1"/>
    <col min="13056" max="13056" width="13.88671875" customWidth="1"/>
    <col min="13304" max="13304" width="3.44140625" customWidth="1"/>
    <col min="13305" max="13305" width="7" customWidth="1"/>
    <col min="13306" max="13306" width="9.88671875" customWidth="1"/>
    <col min="13307" max="13307" width="64.109375" customWidth="1"/>
    <col min="13308" max="13308" width="11.44140625" customWidth="1"/>
    <col min="13309" max="13309" width="12.88671875" customWidth="1"/>
    <col min="13310" max="13310" width="15.44140625" customWidth="1"/>
    <col min="13311" max="13311" width="19.44140625" customWidth="1"/>
    <col min="13312" max="13312" width="13.88671875" customWidth="1"/>
    <col min="13560" max="13560" width="3.44140625" customWidth="1"/>
    <col min="13561" max="13561" width="7" customWidth="1"/>
    <col min="13562" max="13562" width="9.88671875" customWidth="1"/>
    <col min="13563" max="13563" width="64.109375" customWidth="1"/>
    <col min="13564" max="13564" width="11.44140625" customWidth="1"/>
    <col min="13565" max="13565" width="12.88671875" customWidth="1"/>
    <col min="13566" max="13566" width="15.44140625" customWidth="1"/>
    <col min="13567" max="13567" width="19.44140625" customWidth="1"/>
    <col min="13568" max="13568" width="13.88671875" customWidth="1"/>
    <col min="13816" max="13816" width="3.44140625" customWidth="1"/>
    <col min="13817" max="13817" width="7" customWidth="1"/>
    <col min="13818" max="13818" width="9.88671875" customWidth="1"/>
    <col min="13819" max="13819" width="64.109375" customWidth="1"/>
    <col min="13820" max="13820" width="11.44140625" customWidth="1"/>
    <col min="13821" max="13821" width="12.88671875" customWidth="1"/>
    <col min="13822" max="13822" width="15.44140625" customWidth="1"/>
    <col min="13823" max="13823" width="19.44140625" customWidth="1"/>
    <col min="13824" max="13824" width="13.88671875" customWidth="1"/>
    <col min="14072" max="14072" width="3.44140625" customWidth="1"/>
    <col min="14073" max="14073" width="7" customWidth="1"/>
    <col min="14074" max="14074" width="9.88671875" customWidth="1"/>
    <col min="14075" max="14075" width="64.109375" customWidth="1"/>
    <col min="14076" max="14076" width="11.44140625" customWidth="1"/>
    <col min="14077" max="14077" width="12.88671875" customWidth="1"/>
    <col min="14078" max="14078" width="15.44140625" customWidth="1"/>
    <col min="14079" max="14079" width="19.44140625" customWidth="1"/>
    <col min="14080" max="14080" width="13.88671875" customWidth="1"/>
    <col min="14328" max="14328" width="3.44140625" customWidth="1"/>
    <col min="14329" max="14329" width="7" customWidth="1"/>
    <col min="14330" max="14330" width="9.88671875" customWidth="1"/>
    <col min="14331" max="14331" width="64.109375" customWidth="1"/>
    <col min="14332" max="14332" width="11.44140625" customWidth="1"/>
    <col min="14333" max="14333" width="12.88671875" customWidth="1"/>
    <col min="14334" max="14334" width="15.44140625" customWidth="1"/>
    <col min="14335" max="14335" width="19.44140625" customWidth="1"/>
    <col min="14336" max="14336" width="13.88671875" customWidth="1"/>
    <col min="14584" max="14584" width="3.44140625" customWidth="1"/>
    <col min="14585" max="14585" width="7" customWidth="1"/>
    <col min="14586" max="14586" width="9.88671875" customWidth="1"/>
    <col min="14587" max="14587" width="64.109375" customWidth="1"/>
    <col min="14588" max="14588" width="11.44140625" customWidth="1"/>
    <col min="14589" max="14589" width="12.88671875" customWidth="1"/>
    <col min="14590" max="14590" width="15.44140625" customWidth="1"/>
    <col min="14591" max="14591" width="19.44140625" customWidth="1"/>
    <col min="14592" max="14592" width="13.88671875" customWidth="1"/>
    <col min="14840" max="14840" width="3.44140625" customWidth="1"/>
    <col min="14841" max="14841" width="7" customWidth="1"/>
    <col min="14842" max="14842" width="9.88671875" customWidth="1"/>
    <col min="14843" max="14843" width="64.109375" customWidth="1"/>
    <col min="14844" max="14844" width="11.44140625" customWidth="1"/>
    <col min="14845" max="14845" width="12.88671875" customWidth="1"/>
    <col min="14846" max="14846" width="15.44140625" customWidth="1"/>
    <col min="14847" max="14847" width="19.44140625" customWidth="1"/>
    <col min="14848" max="14848" width="13.88671875" customWidth="1"/>
    <col min="15096" max="15096" width="3.44140625" customWidth="1"/>
    <col min="15097" max="15097" width="7" customWidth="1"/>
    <col min="15098" max="15098" width="9.88671875" customWidth="1"/>
    <col min="15099" max="15099" width="64.109375" customWidth="1"/>
    <col min="15100" max="15100" width="11.44140625" customWidth="1"/>
    <col min="15101" max="15101" width="12.88671875" customWidth="1"/>
    <col min="15102" max="15102" width="15.44140625" customWidth="1"/>
    <col min="15103" max="15103" width="19.44140625" customWidth="1"/>
    <col min="15104" max="15104" width="13.88671875" customWidth="1"/>
    <col min="15352" max="15352" width="3.44140625" customWidth="1"/>
    <col min="15353" max="15353" width="7" customWidth="1"/>
    <col min="15354" max="15354" width="9.88671875" customWidth="1"/>
    <col min="15355" max="15355" width="64.109375" customWidth="1"/>
    <col min="15356" max="15356" width="11.44140625" customWidth="1"/>
    <col min="15357" max="15357" width="12.88671875" customWidth="1"/>
    <col min="15358" max="15358" width="15.44140625" customWidth="1"/>
    <col min="15359" max="15359" width="19.44140625" customWidth="1"/>
    <col min="15360" max="15360" width="13.88671875" customWidth="1"/>
    <col min="15608" max="15608" width="3.44140625" customWidth="1"/>
    <col min="15609" max="15609" width="7" customWidth="1"/>
    <col min="15610" max="15610" width="9.88671875" customWidth="1"/>
    <col min="15611" max="15611" width="64.109375" customWidth="1"/>
    <col min="15612" max="15612" width="11.44140625" customWidth="1"/>
    <col min="15613" max="15613" width="12.88671875" customWidth="1"/>
    <col min="15614" max="15614" width="15.44140625" customWidth="1"/>
    <col min="15615" max="15615" width="19.44140625" customWidth="1"/>
    <col min="15616" max="15616" width="13.88671875" customWidth="1"/>
    <col min="15864" max="15864" width="3.44140625" customWidth="1"/>
    <col min="15865" max="15865" width="7" customWidth="1"/>
    <col min="15866" max="15866" width="9.88671875" customWidth="1"/>
    <col min="15867" max="15867" width="64.109375" customWidth="1"/>
    <col min="15868" max="15868" width="11.44140625" customWidth="1"/>
    <col min="15869" max="15869" width="12.88671875" customWidth="1"/>
    <col min="15870" max="15870" width="15.44140625" customWidth="1"/>
    <col min="15871" max="15871" width="19.44140625" customWidth="1"/>
    <col min="15872" max="15872" width="13.88671875" customWidth="1"/>
    <col min="16120" max="16120" width="3.44140625" customWidth="1"/>
    <col min="16121" max="16121" width="7" customWidth="1"/>
    <col min="16122" max="16122" width="9.88671875" customWidth="1"/>
    <col min="16123" max="16123" width="64.109375" customWidth="1"/>
    <col min="16124" max="16124" width="11.44140625" customWidth="1"/>
    <col min="16125" max="16125" width="12.88671875" customWidth="1"/>
    <col min="16126" max="16126" width="15.44140625" customWidth="1"/>
    <col min="16127" max="16127" width="19.44140625" customWidth="1"/>
    <col min="16128" max="16128" width="13.88671875" customWidth="1"/>
  </cols>
  <sheetData>
    <row r="1" spans="1:35" ht="78" customHeight="1" thickBot="1" x14ac:dyDescent="0.45">
      <c r="B1" s="1822" t="s">
        <v>825</v>
      </c>
      <c r="C1" s="1823"/>
      <c r="D1" s="1823"/>
      <c r="E1" s="1823"/>
      <c r="F1" s="1823"/>
      <c r="G1" s="1823"/>
      <c r="H1" s="1824"/>
    </row>
    <row r="2" spans="1:35" ht="19.8" thickBot="1" x14ac:dyDescent="0.45">
      <c r="B2" s="1825" t="s">
        <v>0</v>
      </c>
      <c r="C2" s="1826"/>
      <c r="D2" s="1826"/>
      <c r="E2" s="1826"/>
      <c r="F2" s="1826"/>
      <c r="G2" s="1826"/>
      <c r="H2" s="1827"/>
    </row>
    <row r="3" spans="1:35" ht="39" customHeight="1" thickBot="1" x14ac:dyDescent="0.45">
      <c r="B3" s="1900" t="s">
        <v>781</v>
      </c>
      <c r="C3" s="1901"/>
      <c r="D3" s="1901"/>
      <c r="E3" s="1901"/>
      <c r="F3" s="1901"/>
      <c r="G3" s="1901"/>
      <c r="H3" s="1902"/>
    </row>
    <row r="4" spans="1:35" ht="24" customHeight="1" thickBot="1" x14ac:dyDescent="0.45">
      <c r="B4" s="178"/>
      <c r="C4" s="179"/>
      <c r="D4" s="1831" t="s">
        <v>1</v>
      </c>
      <c r="E4" s="1831"/>
      <c r="F4" s="1831"/>
      <c r="G4" s="1831"/>
      <c r="H4" s="1832"/>
    </row>
    <row r="5" spans="1:35" ht="46.5" customHeight="1" x14ac:dyDescent="0.4">
      <c r="A5" s="180"/>
      <c r="B5" s="12"/>
      <c r="C5" s="145" t="s">
        <v>2</v>
      </c>
      <c r="D5" s="1833" t="s">
        <v>3</v>
      </c>
      <c r="E5" s="1834"/>
      <c r="F5" s="1834"/>
      <c r="G5" s="1834"/>
      <c r="H5" s="1835"/>
    </row>
    <row r="6" spans="1:35" ht="134.25" customHeight="1" x14ac:dyDescent="0.4">
      <c r="A6" s="180"/>
      <c r="B6" s="13"/>
      <c r="C6" s="181" t="s">
        <v>4</v>
      </c>
      <c r="D6" s="1818" t="s">
        <v>5</v>
      </c>
      <c r="E6" s="1818"/>
      <c r="F6" s="1818"/>
      <c r="G6" s="1818"/>
      <c r="H6" s="1819"/>
    </row>
    <row r="7" spans="1:35" ht="81" customHeight="1" x14ac:dyDescent="0.4">
      <c r="A7" s="180"/>
      <c r="B7" s="29"/>
      <c r="C7" s="181" t="s">
        <v>6</v>
      </c>
      <c r="D7" s="1818" t="s">
        <v>7</v>
      </c>
      <c r="E7" s="1818"/>
      <c r="F7" s="1818"/>
      <c r="G7" s="1818"/>
      <c r="H7" s="1819"/>
    </row>
    <row r="8" spans="1:35" ht="78" customHeight="1" x14ac:dyDescent="0.4">
      <c r="A8" s="180"/>
      <c r="B8" s="29"/>
      <c r="C8" s="181" t="s">
        <v>8</v>
      </c>
      <c r="D8" s="1818" t="s">
        <v>70</v>
      </c>
      <c r="E8" s="1818"/>
      <c r="F8" s="1818"/>
      <c r="G8" s="1818"/>
      <c r="H8" s="1819"/>
    </row>
    <row r="9" spans="1:35" ht="143.25" customHeight="1" x14ac:dyDescent="0.4">
      <c r="A9" s="180"/>
      <c r="B9" s="29"/>
      <c r="C9" s="181" t="s">
        <v>9</v>
      </c>
      <c r="D9" s="1818" t="s">
        <v>56</v>
      </c>
      <c r="E9" s="1818"/>
      <c r="F9" s="1818"/>
      <c r="G9" s="1818"/>
      <c r="H9" s="1819"/>
    </row>
    <row r="10" spans="1:35" ht="88.5" customHeight="1" x14ac:dyDescent="0.4">
      <c r="A10" s="180"/>
      <c r="B10" s="29"/>
      <c r="C10" s="181" t="s">
        <v>10</v>
      </c>
      <c r="D10" s="1818" t="s">
        <v>57</v>
      </c>
      <c r="E10" s="1818"/>
      <c r="F10" s="1818"/>
      <c r="G10" s="1818"/>
      <c r="H10" s="1819"/>
    </row>
    <row r="11" spans="1:35" ht="45" customHeight="1" x14ac:dyDescent="0.4">
      <c r="A11" s="180"/>
      <c r="B11" s="29"/>
      <c r="C11" s="181" t="s">
        <v>11</v>
      </c>
      <c r="D11" s="1818" t="s">
        <v>12</v>
      </c>
      <c r="E11" s="1818"/>
      <c r="F11" s="1818"/>
      <c r="G11" s="1818"/>
      <c r="H11" s="1819"/>
    </row>
    <row r="12" spans="1:35" ht="148.5" customHeight="1" x14ac:dyDescent="0.4">
      <c r="A12" s="180"/>
      <c r="B12" s="29"/>
      <c r="C12" s="181" t="s">
        <v>13</v>
      </c>
      <c r="D12" s="1818" t="s">
        <v>78</v>
      </c>
      <c r="E12" s="1818"/>
      <c r="F12" s="1818"/>
      <c r="G12" s="1818"/>
      <c r="H12" s="1819"/>
    </row>
    <row r="13" spans="1:35" ht="83.25" customHeight="1" x14ac:dyDescent="0.4">
      <c r="A13" s="180"/>
      <c r="B13" s="29"/>
      <c r="C13" s="182" t="s">
        <v>14</v>
      </c>
      <c r="D13" s="1818" t="s">
        <v>15</v>
      </c>
      <c r="E13" s="1818"/>
      <c r="F13" s="1818"/>
      <c r="G13" s="1818"/>
      <c r="H13" s="1819"/>
    </row>
    <row r="14" spans="1:35" ht="136.5" customHeight="1" x14ac:dyDescent="0.4">
      <c r="A14" s="180"/>
      <c r="B14" s="29"/>
      <c r="C14" s="181" t="s">
        <v>16</v>
      </c>
      <c r="D14" s="1818" t="s">
        <v>380</v>
      </c>
      <c r="E14" s="1818"/>
      <c r="F14" s="1818"/>
      <c r="G14" s="1818"/>
      <c r="H14" s="1819"/>
    </row>
    <row r="15" spans="1:35" ht="213" customHeight="1" x14ac:dyDescent="0.4">
      <c r="A15" s="180"/>
      <c r="B15" s="29"/>
      <c r="C15" s="181" t="s">
        <v>17</v>
      </c>
      <c r="D15" s="1820" t="s">
        <v>823</v>
      </c>
      <c r="E15" s="1820"/>
      <c r="F15" s="1820"/>
      <c r="G15" s="1820"/>
      <c r="H15" s="1821"/>
      <c r="P15"/>
      <c r="Q15"/>
      <c r="R15"/>
      <c r="S15"/>
      <c r="T15"/>
      <c r="U15"/>
      <c r="V15"/>
      <c r="W15"/>
      <c r="X15"/>
      <c r="Y15"/>
      <c r="Z15"/>
      <c r="AA15"/>
      <c r="AB15"/>
      <c r="AC15"/>
      <c r="AD15"/>
      <c r="AE15"/>
      <c r="AF15"/>
      <c r="AG15"/>
      <c r="AH15"/>
      <c r="AI15"/>
    </row>
    <row r="16" spans="1:35" ht="142.5" customHeight="1" x14ac:dyDescent="0.4">
      <c r="A16" s="180"/>
      <c r="B16" s="29"/>
      <c r="C16" s="181" t="s">
        <v>19</v>
      </c>
      <c r="D16" s="1818" t="s">
        <v>20</v>
      </c>
      <c r="E16" s="1818"/>
      <c r="F16" s="1818"/>
      <c r="G16" s="1818"/>
      <c r="H16" s="1819"/>
    </row>
    <row r="17" spans="1:35" ht="106.5" customHeight="1" x14ac:dyDescent="0.4">
      <c r="A17" s="180"/>
      <c r="B17" s="29"/>
      <c r="C17" s="181" t="s">
        <v>21</v>
      </c>
      <c r="D17" s="1818" t="s">
        <v>22</v>
      </c>
      <c r="E17" s="1818"/>
      <c r="F17" s="1818"/>
      <c r="G17" s="1818"/>
      <c r="H17" s="1819"/>
    </row>
    <row r="18" spans="1:35" ht="76.5" customHeight="1" x14ac:dyDescent="0.4">
      <c r="A18" s="180"/>
      <c r="B18" s="29"/>
      <c r="C18" s="181" t="s">
        <v>23</v>
      </c>
      <c r="D18" s="1818" t="s">
        <v>81</v>
      </c>
      <c r="E18" s="1818"/>
      <c r="F18" s="1818"/>
      <c r="G18" s="1818"/>
      <c r="H18" s="1819"/>
    </row>
    <row r="19" spans="1:35" ht="70.5" customHeight="1" thickBot="1" x14ac:dyDescent="0.45">
      <c r="A19" s="180"/>
      <c r="B19" s="14"/>
      <c r="C19" s="183" t="s">
        <v>24</v>
      </c>
      <c r="D19" s="1804" t="s">
        <v>71</v>
      </c>
      <c r="E19" s="1804"/>
      <c r="F19" s="1804"/>
      <c r="G19" s="1804"/>
      <c r="H19" s="1805"/>
    </row>
    <row r="20" spans="1:35" ht="17.399999999999999" thickBot="1" x14ac:dyDescent="0.45">
      <c r="B20" s="15"/>
      <c r="C20" s="15"/>
      <c r="D20" s="15"/>
      <c r="E20" s="15"/>
      <c r="F20" s="91"/>
      <c r="G20" s="15"/>
      <c r="H20" s="15"/>
    </row>
    <row r="21" spans="1:35" ht="57.6" x14ac:dyDescent="0.4">
      <c r="B21" s="12" t="s">
        <v>25</v>
      </c>
      <c r="C21" s="16" t="s">
        <v>50</v>
      </c>
      <c r="D21" s="16" t="s">
        <v>26</v>
      </c>
      <c r="E21" s="16" t="s">
        <v>27</v>
      </c>
      <c r="F21" s="92" t="s">
        <v>28</v>
      </c>
      <c r="G21" s="184" t="s">
        <v>29</v>
      </c>
      <c r="H21" s="17" t="s">
        <v>30</v>
      </c>
    </row>
    <row r="22" spans="1:35" ht="19.8" thickBot="1" x14ac:dyDescent="0.45">
      <c r="B22" s="185">
        <v>1</v>
      </c>
      <c r="C22" s="186">
        <v>2</v>
      </c>
      <c r="D22" s="186">
        <v>3</v>
      </c>
      <c r="E22" s="186">
        <v>4</v>
      </c>
      <c r="F22" s="186">
        <v>5</v>
      </c>
      <c r="G22" s="187">
        <v>6</v>
      </c>
      <c r="H22" s="188">
        <v>7</v>
      </c>
    </row>
    <row r="23" spans="1:35" ht="19.8" thickBot="1" x14ac:dyDescent="0.45">
      <c r="B23" s="189"/>
      <c r="C23" s="190"/>
      <c r="D23" s="925" t="s">
        <v>31</v>
      </c>
      <c r="E23" s="192"/>
      <c r="F23" s="356"/>
      <c r="G23" s="1257"/>
      <c r="H23" s="919"/>
    </row>
    <row r="24" spans="1:35" ht="16.5" customHeight="1" x14ac:dyDescent="0.45">
      <c r="B24" s="138">
        <v>1</v>
      </c>
      <c r="C24" s="194" t="s">
        <v>61</v>
      </c>
      <c r="D24" s="195" t="s">
        <v>32</v>
      </c>
      <c r="E24" s="122" t="s">
        <v>33</v>
      </c>
      <c r="F24" s="115">
        <v>1</v>
      </c>
      <c r="G24" s="197">
        <v>0</v>
      </c>
      <c r="H24" s="18">
        <f t="shared" ref="H24:H29" si="0">F24*G24</f>
        <v>0</v>
      </c>
    </row>
    <row r="25" spans="1:35" ht="36" customHeight="1" x14ac:dyDescent="0.45">
      <c r="B25" s="27">
        <v>2</v>
      </c>
      <c r="C25" s="392" t="s">
        <v>51</v>
      </c>
      <c r="D25" s="42" t="s">
        <v>34</v>
      </c>
      <c r="E25" s="28" t="s">
        <v>33</v>
      </c>
      <c r="F25" s="94">
        <v>1</v>
      </c>
      <c r="G25" s="157">
        <v>0</v>
      </c>
      <c r="H25" s="20">
        <f t="shared" si="0"/>
        <v>0</v>
      </c>
    </row>
    <row r="26" spans="1:35" ht="16.5" customHeight="1" x14ac:dyDescent="0.45">
      <c r="B26" s="27">
        <v>3</v>
      </c>
      <c r="C26" s="156" t="s">
        <v>62</v>
      </c>
      <c r="D26" s="19" t="s">
        <v>35</v>
      </c>
      <c r="E26" s="28" t="s">
        <v>33</v>
      </c>
      <c r="F26" s="94">
        <v>1</v>
      </c>
      <c r="G26" s="157">
        <v>0</v>
      </c>
      <c r="H26" s="20">
        <f t="shared" si="0"/>
        <v>0</v>
      </c>
    </row>
    <row r="27" spans="1:35" ht="36" customHeight="1" x14ac:dyDescent="0.45">
      <c r="B27" s="27">
        <v>4</v>
      </c>
      <c r="C27" s="156" t="s">
        <v>63</v>
      </c>
      <c r="D27" s="19" t="s">
        <v>53</v>
      </c>
      <c r="E27" s="28" t="s">
        <v>33</v>
      </c>
      <c r="F27" s="94">
        <v>1</v>
      </c>
      <c r="G27" s="157">
        <v>0</v>
      </c>
      <c r="H27" s="20">
        <f t="shared" si="0"/>
        <v>0</v>
      </c>
    </row>
    <row r="28" spans="1:35" ht="57" customHeight="1" x14ac:dyDescent="0.45">
      <c r="B28" s="27">
        <v>5</v>
      </c>
      <c r="C28" s="156" t="s">
        <v>64</v>
      </c>
      <c r="D28" s="19" t="s">
        <v>55</v>
      </c>
      <c r="E28" s="28" t="s">
        <v>33</v>
      </c>
      <c r="F28" s="94">
        <v>1</v>
      </c>
      <c r="G28" s="157">
        <v>0</v>
      </c>
      <c r="H28" s="20">
        <f t="shared" si="0"/>
        <v>0</v>
      </c>
    </row>
    <row r="29" spans="1:35" ht="36" customHeight="1" thickBot="1" x14ac:dyDescent="0.5">
      <c r="B29" s="45">
        <v>6</v>
      </c>
      <c r="C29" s="183">
        <v>14</v>
      </c>
      <c r="D29" s="46" t="s">
        <v>72</v>
      </c>
      <c r="E29" s="47" t="s">
        <v>33</v>
      </c>
      <c r="F29" s="95">
        <v>1</v>
      </c>
      <c r="G29" s="200">
        <v>0</v>
      </c>
      <c r="H29" s="48">
        <f t="shared" si="0"/>
        <v>0</v>
      </c>
    </row>
    <row r="30" spans="1:35" ht="21" customHeight="1" thickBot="1" x14ac:dyDescent="0.5">
      <c r="B30" s="1926" t="s">
        <v>382</v>
      </c>
      <c r="C30" s="1927"/>
      <c r="D30" s="1927"/>
      <c r="E30" s="1927"/>
      <c r="F30" s="1927"/>
      <c r="G30" s="1928"/>
      <c r="H30" s="50">
        <f>SUM(H24:H29)</f>
        <v>0</v>
      </c>
    </row>
    <row r="31" spans="1:35" s="3" customFormat="1" ht="19.8" thickBot="1" x14ac:dyDescent="0.35">
      <c r="A31" s="2"/>
      <c r="B31" s="920"/>
      <c r="C31" s="921"/>
      <c r="D31" s="925" t="s">
        <v>36</v>
      </c>
      <c r="E31" s="922"/>
      <c r="F31" s="922"/>
      <c r="G31" s="922"/>
      <c r="H31" s="923"/>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s="3" customFormat="1" ht="16.5" customHeight="1" x14ac:dyDescent="0.45">
      <c r="A32" s="2"/>
      <c r="B32" s="138">
        <v>7</v>
      </c>
      <c r="C32" s="1258" t="s">
        <v>65</v>
      </c>
      <c r="D32" s="1259" t="s">
        <v>488</v>
      </c>
      <c r="E32" s="428" t="s">
        <v>37</v>
      </c>
      <c r="F32" s="428">
        <v>0.76</v>
      </c>
      <c r="G32" s="428">
        <v>0</v>
      </c>
      <c r="H32" s="1260">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s="2" customFormat="1" ht="50.25" customHeight="1" x14ac:dyDescent="0.45">
      <c r="B33" s="27">
        <v>8</v>
      </c>
      <c r="C33" s="1261" t="s">
        <v>87</v>
      </c>
      <c r="D33" s="1262" t="s">
        <v>811</v>
      </c>
      <c r="E33" s="158" t="s">
        <v>39</v>
      </c>
      <c r="F33" s="158">
        <v>2581</v>
      </c>
      <c r="G33" s="158">
        <v>0</v>
      </c>
      <c r="H33" s="1263">
        <f>F33*G33</f>
        <v>0</v>
      </c>
    </row>
    <row r="34" spans="1:35" s="3" customFormat="1" ht="33.75" customHeight="1" thickBot="1" x14ac:dyDescent="0.5">
      <c r="A34" s="2"/>
      <c r="B34" s="45">
        <v>9</v>
      </c>
      <c r="C34" s="1264" t="s">
        <v>88</v>
      </c>
      <c r="D34" s="1265" t="s">
        <v>782</v>
      </c>
      <c r="E34" s="206" t="s">
        <v>783</v>
      </c>
      <c r="F34" s="206">
        <v>6</v>
      </c>
      <c r="G34" s="206">
        <v>0</v>
      </c>
      <c r="H34" s="1266">
        <f>F34*G34</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s="3" customFormat="1" ht="19.95" customHeight="1" thickBot="1" x14ac:dyDescent="0.5">
      <c r="A35" s="2"/>
      <c r="B35" s="1926" t="s">
        <v>354</v>
      </c>
      <c r="C35" s="1927"/>
      <c r="D35" s="1927"/>
      <c r="E35" s="1927"/>
      <c r="F35" s="1927"/>
      <c r="G35" s="1928"/>
      <c r="H35" s="50">
        <f>SUM(H32:H34)</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s="3" customFormat="1" ht="16.2" customHeight="1" thickBot="1" x14ac:dyDescent="0.5">
      <c r="A36" s="2"/>
      <c r="B36" s="924"/>
      <c r="C36" s="924"/>
      <c r="D36" s="925" t="s">
        <v>89</v>
      </c>
      <c r="E36" s="926"/>
      <c r="F36" s="203"/>
      <c r="G36" s="203"/>
      <c r="H36" s="204"/>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s="3" customFormat="1" ht="72" customHeight="1" x14ac:dyDescent="0.45">
      <c r="A37" s="2"/>
      <c r="B37" s="138">
        <v>10</v>
      </c>
      <c r="C37" s="194" t="s">
        <v>66</v>
      </c>
      <c r="D37" s="397" t="s">
        <v>784</v>
      </c>
      <c r="E37" s="398" t="s">
        <v>40</v>
      </c>
      <c r="F37" s="428">
        <v>2184</v>
      </c>
      <c r="G37" s="197">
        <v>0</v>
      </c>
      <c r="H37" s="18">
        <f>F37*G37</f>
        <v>0</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ht="36" customHeight="1" x14ac:dyDescent="0.45">
      <c r="B38" s="27">
        <f>B37+1</f>
        <v>11</v>
      </c>
      <c r="C38" s="156" t="s">
        <v>67</v>
      </c>
      <c r="D38" s="399" t="s">
        <v>449</v>
      </c>
      <c r="E38" s="400" t="s">
        <v>39</v>
      </c>
      <c r="F38" s="158">
        <v>6240</v>
      </c>
      <c r="G38" s="157">
        <v>0</v>
      </c>
      <c r="H38" s="20">
        <f>F38*G38</f>
        <v>0</v>
      </c>
    </row>
    <row r="39" spans="1:35" s="3" customFormat="1" ht="38.4" x14ac:dyDescent="0.45">
      <c r="A39" s="2"/>
      <c r="B39" s="27">
        <v>12</v>
      </c>
      <c r="C39" s="156" t="s">
        <v>142</v>
      </c>
      <c r="D39" s="399" t="s">
        <v>143</v>
      </c>
      <c r="E39" s="400" t="s">
        <v>41</v>
      </c>
      <c r="F39" s="94">
        <v>32</v>
      </c>
      <c r="G39" s="157">
        <v>0</v>
      </c>
      <c r="H39" s="20">
        <f>F39*G39</f>
        <v>0</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s="128" customFormat="1" ht="54" customHeight="1" thickBot="1" x14ac:dyDescent="0.5">
      <c r="B40" s="45">
        <v>13</v>
      </c>
      <c r="C40" s="205" t="s">
        <v>166</v>
      </c>
      <c r="D40" s="90" t="s">
        <v>167</v>
      </c>
      <c r="E40" s="47" t="s">
        <v>39</v>
      </c>
      <c r="F40" s="95">
        <f>760*1*2</f>
        <v>1520</v>
      </c>
      <c r="G40" s="200">
        <v>0</v>
      </c>
      <c r="H40" s="48">
        <f>F40*G40</f>
        <v>0</v>
      </c>
    </row>
    <row r="41" spans="1:35" s="3" customFormat="1" ht="19.5" customHeight="1" thickBot="1" x14ac:dyDescent="0.5">
      <c r="A41" s="2"/>
      <c r="B41" s="1926" t="s">
        <v>43</v>
      </c>
      <c r="C41" s="1927"/>
      <c r="D41" s="1927"/>
      <c r="E41" s="1927"/>
      <c r="F41" s="1927"/>
      <c r="G41" s="1928"/>
      <c r="H41" s="50">
        <f>SUM(H37:H40)</f>
        <v>0</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s="3" customFormat="1" ht="16.95" customHeight="1" thickBot="1" x14ac:dyDescent="0.5">
      <c r="A42" s="2"/>
      <c r="B42" s="405"/>
      <c r="C42" s="786"/>
      <c r="D42" s="925" t="s">
        <v>44</v>
      </c>
      <c r="E42" s="207"/>
      <c r="F42" s="458"/>
      <c r="G42" s="458"/>
      <c r="H42" s="208"/>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s="3" customFormat="1" ht="51" customHeight="1" x14ac:dyDescent="0.45">
      <c r="A43" s="2"/>
      <c r="B43" s="138">
        <v>14</v>
      </c>
      <c r="C43" s="194" t="s">
        <v>68</v>
      </c>
      <c r="D43" s="202" t="s">
        <v>785</v>
      </c>
      <c r="E43" s="122" t="s">
        <v>786</v>
      </c>
      <c r="F43" s="428">
        <v>1872</v>
      </c>
      <c r="G43" s="197">
        <v>0</v>
      </c>
      <c r="H43" s="18">
        <f>F43*G43</f>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s="3" customFormat="1" ht="36" customHeight="1" x14ac:dyDescent="0.45">
      <c r="A44" s="2"/>
      <c r="B44" s="27">
        <f>B43+1</f>
        <v>15</v>
      </c>
      <c r="C44" s="156" t="s">
        <v>147</v>
      </c>
      <c r="D44" s="4" t="s">
        <v>787</v>
      </c>
      <c r="E44" s="28" t="s">
        <v>788</v>
      </c>
      <c r="F44" s="158">
        <v>4720</v>
      </c>
      <c r="G44" s="157">
        <v>0</v>
      </c>
      <c r="H44" s="20">
        <f>F44*G44</f>
        <v>0</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s="3" customFormat="1" ht="35.25" customHeight="1" x14ac:dyDescent="0.45">
      <c r="A45" s="2"/>
      <c r="B45" s="27">
        <f t="shared" ref="B45:B46" si="1">B44+1</f>
        <v>16</v>
      </c>
      <c r="C45" s="156" t="s">
        <v>80</v>
      </c>
      <c r="D45" s="4" t="s">
        <v>789</v>
      </c>
      <c r="E45" s="28" t="s">
        <v>788</v>
      </c>
      <c r="F45" s="158">
        <v>4720</v>
      </c>
      <c r="G45" s="157">
        <v>0</v>
      </c>
      <c r="H45" s="20">
        <f>F45*G45</f>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ht="42.75" customHeight="1" thickBot="1" x14ac:dyDescent="0.5">
      <c r="A46" s="215"/>
      <c r="B46" s="45">
        <f t="shared" si="1"/>
        <v>17</v>
      </c>
      <c r="C46" s="530" t="s">
        <v>174</v>
      </c>
      <c r="D46" s="90" t="s">
        <v>635</v>
      </c>
      <c r="E46" s="47" t="s">
        <v>788</v>
      </c>
      <c r="F46" s="1194">
        <v>4720</v>
      </c>
      <c r="G46" s="200">
        <v>0</v>
      </c>
      <c r="H46" s="48">
        <f>F46*G46</f>
        <v>0</v>
      </c>
      <c r="I46" s="1195"/>
      <c r="J46"/>
      <c r="K46"/>
      <c r="L46"/>
      <c r="M46"/>
      <c r="N46"/>
      <c r="O46"/>
      <c r="P46"/>
      <c r="Q46"/>
      <c r="R46"/>
      <c r="S46"/>
      <c r="T46"/>
      <c r="U46"/>
      <c r="V46"/>
      <c r="W46"/>
      <c r="X46"/>
      <c r="Y46"/>
      <c r="Z46"/>
      <c r="AA46"/>
      <c r="AB46"/>
      <c r="AC46"/>
      <c r="AD46"/>
      <c r="AE46"/>
      <c r="AF46"/>
      <c r="AG46"/>
      <c r="AH46"/>
      <c r="AI46"/>
    </row>
    <row r="47" spans="1:35" s="3" customFormat="1" ht="16.2" customHeight="1" thickBot="1" x14ac:dyDescent="0.35">
      <c r="A47" s="2"/>
      <c r="B47" s="1947" t="s">
        <v>45</v>
      </c>
      <c r="C47" s="1948"/>
      <c r="D47" s="1948"/>
      <c r="E47" s="1948"/>
      <c r="F47" s="1948"/>
      <c r="G47" s="1948"/>
      <c r="H47" s="152">
        <f>SUM(H43:H46)</f>
        <v>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19.8" thickBot="1" x14ac:dyDescent="0.45">
      <c r="B48" s="189"/>
      <c r="C48" s="190"/>
      <c r="D48" s="925" t="s">
        <v>110</v>
      </c>
      <c r="E48" s="1267"/>
      <c r="F48" s="356"/>
      <c r="G48" s="1257"/>
      <c r="H48" s="919"/>
      <c r="I48"/>
      <c r="J48"/>
      <c r="K48"/>
      <c r="L48"/>
      <c r="M48"/>
      <c r="N48"/>
      <c r="O48"/>
      <c r="P48"/>
      <c r="Q48"/>
      <c r="R48"/>
      <c r="S48"/>
      <c r="T48"/>
      <c r="U48"/>
      <c r="V48"/>
      <c r="W48"/>
      <c r="X48"/>
      <c r="Y48"/>
      <c r="Z48"/>
      <c r="AA48"/>
      <c r="AB48"/>
      <c r="AC48"/>
      <c r="AD48"/>
      <c r="AE48"/>
      <c r="AF48"/>
      <c r="AG48"/>
      <c r="AH48"/>
      <c r="AI48"/>
    </row>
    <row r="49" spans="1:35" ht="174" customHeight="1" thickBot="1" x14ac:dyDescent="0.5">
      <c r="B49" s="1268" t="s">
        <v>790</v>
      </c>
      <c r="C49" s="1269"/>
      <c r="D49" s="1270" t="s">
        <v>791</v>
      </c>
      <c r="E49" s="884" t="s">
        <v>41</v>
      </c>
      <c r="F49" s="1271">
        <v>1</v>
      </c>
      <c r="G49" s="894">
        <v>0</v>
      </c>
      <c r="H49" s="53">
        <f>F49*G49</f>
        <v>0</v>
      </c>
    </row>
    <row r="50" spans="1:35" ht="19.8" thickBot="1" x14ac:dyDescent="0.5">
      <c r="B50" s="1811" t="s">
        <v>812</v>
      </c>
      <c r="C50" s="1812"/>
      <c r="D50" s="1812"/>
      <c r="E50" s="1812"/>
      <c r="F50" s="1812"/>
      <c r="G50" s="1813"/>
      <c r="H50" s="50">
        <f>SUM(H49:H49)</f>
        <v>0</v>
      </c>
    </row>
    <row r="51" spans="1:35" ht="19.8" thickBot="1" x14ac:dyDescent="0.5">
      <c r="A51" s="1"/>
      <c r="B51" s="502"/>
      <c r="C51" s="575"/>
      <c r="D51" s="430" t="s">
        <v>258</v>
      </c>
      <c r="E51" s="927"/>
      <c r="F51" s="575"/>
      <c r="G51" s="575"/>
      <c r="H51" s="928"/>
      <c r="I51"/>
      <c r="J51"/>
      <c r="K51"/>
      <c r="L51"/>
      <c r="M51"/>
      <c r="N51"/>
      <c r="O51"/>
      <c r="P51"/>
      <c r="Q51"/>
      <c r="R51"/>
      <c r="S51"/>
      <c r="T51"/>
      <c r="U51"/>
      <c r="V51"/>
      <c r="W51"/>
      <c r="X51"/>
      <c r="Y51"/>
      <c r="Z51"/>
      <c r="AA51"/>
      <c r="AB51"/>
      <c r="AC51"/>
      <c r="AD51"/>
      <c r="AE51"/>
      <c r="AF51"/>
      <c r="AG51"/>
      <c r="AH51"/>
      <c r="AI51"/>
    </row>
    <row r="52" spans="1:35" ht="19.8" thickBot="1" x14ac:dyDescent="0.5">
      <c r="A52" s="1"/>
      <c r="B52" s="424"/>
      <c r="C52" s="425"/>
      <c r="D52" s="426" t="s">
        <v>259</v>
      </c>
      <c r="E52" s="929"/>
      <c r="F52" s="927"/>
      <c r="G52" s="927"/>
      <c r="H52" s="930"/>
      <c r="I52"/>
      <c r="J52"/>
      <c r="K52"/>
      <c r="L52"/>
      <c r="M52"/>
      <c r="N52"/>
      <c r="O52"/>
      <c r="P52"/>
      <c r="Q52"/>
      <c r="R52"/>
      <c r="S52"/>
      <c r="T52"/>
      <c r="U52"/>
      <c r="V52"/>
      <c r="W52"/>
      <c r="X52"/>
      <c r="Y52"/>
      <c r="Z52"/>
      <c r="AA52"/>
      <c r="AB52"/>
      <c r="AC52"/>
      <c r="AD52"/>
      <c r="AE52"/>
      <c r="AF52"/>
      <c r="AG52"/>
      <c r="AH52"/>
      <c r="AI52"/>
    </row>
    <row r="53" spans="1:35" ht="57.6" x14ac:dyDescent="0.45">
      <c r="A53" s="1"/>
      <c r="B53" s="427">
        <v>19</v>
      </c>
      <c r="C53" s="194" t="s">
        <v>121</v>
      </c>
      <c r="D53" s="202" t="s">
        <v>149</v>
      </c>
      <c r="E53" s="398" t="s">
        <v>54</v>
      </c>
      <c r="F53" s="428">
        <v>8</v>
      </c>
      <c r="G53" s="197">
        <v>0</v>
      </c>
      <c r="H53" s="18">
        <f>(F53*G53)</f>
        <v>0</v>
      </c>
      <c r="I53"/>
      <c r="J53"/>
      <c r="K53"/>
      <c r="L53"/>
      <c r="M53"/>
      <c r="N53"/>
      <c r="O53"/>
      <c r="P53"/>
      <c r="Q53"/>
      <c r="R53"/>
      <c r="S53"/>
      <c r="T53"/>
      <c r="U53"/>
      <c r="V53"/>
      <c r="W53"/>
      <c r="X53"/>
      <c r="Y53"/>
      <c r="Z53"/>
      <c r="AA53"/>
      <c r="AB53"/>
      <c r="AC53"/>
      <c r="AD53"/>
      <c r="AE53"/>
      <c r="AF53"/>
      <c r="AG53"/>
      <c r="AH53"/>
      <c r="AI53"/>
    </row>
    <row r="54" spans="1:35" ht="57.6" x14ac:dyDescent="0.45">
      <c r="A54" s="1"/>
      <c r="B54" s="29">
        <f>B53+1</f>
        <v>20</v>
      </c>
      <c r="C54" s="156" t="s">
        <v>121</v>
      </c>
      <c r="D54" s="4" t="s">
        <v>340</v>
      </c>
      <c r="E54" s="400" t="s">
        <v>54</v>
      </c>
      <c r="F54" s="158">
        <v>17</v>
      </c>
      <c r="G54" s="157">
        <v>0</v>
      </c>
      <c r="H54" s="20">
        <f t="shared" ref="H54:H57" si="2">(F54*G54)</f>
        <v>0</v>
      </c>
      <c r="I54"/>
      <c r="J54"/>
      <c r="K54"/>
      <c r="L54"/>
      <c r="M54"/>
      <c r="N54"/>
      <c r="O54"/>
      <c r="P54"/>
      <c r="Q54"/>
      <c r="R54"/>
      <c r="S54"/>
      <c r="T54"/>
      <c r="U54"/>
      <c r="V54"/>
      <c r="W54"/>
      <c r="X54"/>
      <c r="Y54"/>
      <c r="Z54"/>
      <c r="AA54"/>
      <c r="AB54"/>
      <c r="AC54"/>
      <c r="AD54"/>
      <c r="AE54"/>
      <c r="AF54"/>
      <c r="AG54"/>
      <c r="AH54"/>
      <c r="AI54"/>
    </row>
    <row r="55" spans="1:35" ht="57.6" x14ac:dyDescent="0.45">
      <c r="A55" s="1"/>
      <c r="B55" s="29">
        <f t="shared" ref="B55:B57" si="3">B54+1</f>
        <v>21</v>
      </c>
      <c r="C55" s="156" t="s">
        <v>121</v>
      </c>
      <c r="D55" s="4" t="s">
        <v>135</v>
      </c>
      <c r="E55" s="400" t="s">
        <v>54</v>
      </c>
      <c r="F55" s="158">
        <v>3</v>
      </c>
      <c r="G55" s="157">
        <v>0</v>
      </c>
      <c r="H55" s="20">
        <f>(F55*G55)</f>
        <v>0</v>
      </c>
      <c r="I55"/>
      <c r="J55"/>
      <c r="K55"/>
      <c r="L55"/>
      <c r="M55"/>
      <c r="N55"/>
      <c r="O55"/>
      <c r="P55"/>
      <c r="Q55"/>
      <c r="R55"/>
      <c r="S55"/>
      <c r="T55"/>
      <c r="U55"/>
      <c r="V55"/>
      <c r="W55"/>
      <c r="X55"/>
      <c r="Y55"/>
      <c r="Z55"/>
      <c r="AA55"/>
      <c r="AB55"/>
      <c r="AC55"/>
      <c r="AD55"/>
      <c r="AE55"/>
      <c r="AF55"/>
      <c r="AG55"/>
      <c r="AH55"/>
      <c r="AI55"/>
    </row>
    <row r="56" spans="1:35" ht="76.8" x14ac:dyDescent="0.45">
      <c r="A56" s="1"/>
      <c r="B56" s="29">
        <f t="shared" si="3"/>
        <v>22</v>
      </c>
      <c r="C56" s="156" t="s">
        <v>121</v>
      </c>
      <c r="D56" s="4" t="s">
        <v>83</v>
      </c>
      <c r="E56" s="400" t="s">
        <v>38</v>
      </c>
      <c r="F56" s="158">
        <v>72</v>
      </c>
      <c r="G56" s="157">
        <v>0</v>
      </c>
      <c r="H56" s="20">
        <f t="shared" si="2"/>
        <v>0</v>
      </c>
      <c r="I56"/>
      <c r="J56"/>
      <c r="K56"/>
      <c r="L56"/>
      <c r="M56"/>
      <c r="N56"/>
      <c r="O56"/>
      <c r="P56"/>
      <c r="Q56"/>
      <c r="R56"/>
      <c r="S56"/>
      <c r="T56"/>
      <c r="U56"/>
      <c r="V56"/>
      <c r="W56"/>
      <c r="X56"/>
      <c r="Y56"/>
      <c r="Z56"/>
      <c r="AA56"/>
      <c r="AB56"/>
      <c r="AC56"/>
      <c r="AD56"/>
      <c r="AE56"/>
      <c r="AF56"/>
      <c r="AG56"/>
      <c r="AH56"/>
      <c r="AI56"/>
    </row>
    <row r="57" spans="1:35" ht="58.2" thickBot="1" x14ac:dyDescent="0.5">
      <c r="A57" s="1"/>
      <c r="B57" s="29">
        <f t="shared" si="3"/>
        <v>23</v>
      </c>
      <c r="C57" s="205" t="s">
        <v>123</v>
      </c>
      <c r="D57" s="90" t="s">
        <v>183</v>
      </c>
      <c r="E57" s="404" t="s">
        <v>40</v>
      </c>
      <c r="F57" s="206">
        <v>1.52</v>
      </c>
      <c r="G57" s="200">
        <v>0</v>
      </c>
      <c r="H57" s="48">
        <f t="shared" si="2"/>
        <v>0</v>
      </c>
      <c r="I57"/>
      <c r="J57"/>
      <c r="K57"/>
      <c r="L57"/>
      <c r="M57"/>
      <c r="N57"/>
      <c r="O57"/>
      <c r="P57"/>
      <c r="Q57"/>
      <c r="R57"/>
      <c r="S57"/>
      <c r="T57"/>
      <c r="U57"/>
      <c r="V57"/>
      <c r="W57"/>
      <c r="X57"/>
      <c r="Y57"/>
      <c r="Z57"/>
      <c r="AA57"/>
      <c r="AB57"/>
      <c r="AC57"/>
      <c r="AD57"/>
      <c r="AE57"/>
      <c r="AF57"/>
      <c r="AG57"/>
      <c r="AH57"/>
      <c r="AI57"/>
    </row>
    <row r="58" spans="1:35" ht="19.8" thickBot="1" x14ac:dyDescent="0.5">
      <c r="A58" s="1"/>
      <c r="B58" s="1272"/>
      <c r="C58" s="1273"/>
      <c r="D58" s="423" t="s">
        <v>265</v>
      </c>
      <c r="E58" s="1274"/>
      <c r="F58" s="897"/>
      <c r="G58" s="898"/>
      <c r="H58" s="935"/>
      <c r="I58"/>
      <c r="J58"/>
      <c r="K58"/>
      <c r="L58"/>
      <c r="M58"/>
      <c r="N58"/>
      <c r="O58"/>
      <c r="P58"/>
      <c r="Q58"/>
      <c r="R58"/>
      <c r="S58"/>
      <c r="T58"/>
      <c r="U58"/>
      <c r="V58"/>
      <c r="W58"/>
      <c r="X58"/>
      <c r="Y58"/>
      <c r="Z58"/>
      <c r="AA58"/>
      <c r="AB58"/>
      <c r="AC58"/>
      <c r="AD58"/>
      <c r="AE58"/>
      <c r="AF58"/>
      <c r="AG58"/>
      <c r="AH58"/>
      <c r="AI58"/>
    </row>
    <row r="59" spans="1:35" ht="58.2" thickBot="1" x14ac:dyDescent="0.5">
      <c r="A59" s="1"/>
      <c r="B59" s="1275">
        <v>24</v>
      </c>
      <c r="C59" s="909" t="s">
        <v>124</v>
      </c>
      <c r="D59" s="883" t="s">
        <v>93</v>
      </c>
      <c r="E59" s="910" t="s">
        <v>39</v>
      </c>
      <c r="F59" s="893">
        <v>25</v>
      </c>
      <c r="G59" s="894">
        <v>0</v>
      </c>
      <c r="H59" s="53">
        <f t="shared" ref="H59" si="4">(F59*G59)</f>
        <v>0</v>
      </c>
      <c r="I59"/>
      <c r="J59"/>
      <c r="K59"/>
      <c r="L59"/>
      <c r="M59"/>
      <c r="N59"/>
      <c r="O59"/>
      <c r="P59"/>
      <c r="Q59"/>
      <c r="R59"/>
      <c r="S59"/>
      <c r="T59"/>
      <c r="U59"/>
      <c r="V59"/>
      <c r="W59"/>
      <c r="X59"/>
      <c r="Y59"/>
      <c r="Z59"/>
      <c r="AA59"/>
      <c r="AB59"/>
      <c r="AC59"/>
      <c r="AD59"/>
      <c r="AE59"/>
      <c r="AF59"/>
      <c r="AG59"/>
      <c r="AH59"/>
      <c r="AI59"/>
    </row>
    <row r="60" spans="1:35" ht="19.8" thickBot="1" x14ac:dyDescent="0.5">
      <c r="A60" s="1"/>
      <c r="B60" s="1944" t="s">
        <v>276</v>
      </c>
      <c r="C60" s="1945"/>
      <c r="D60" s="1945"/>
      <c r="E60" s="1945"/>
      <c r="F60" s="1945"/>
      <c r="G60" s="1946"/>
      <c r="H60" s="1276">
        <f>SUM(H53:H59)</f>
        <v>0</v>
      </c>
      <c r="I60"/>
      <c r="J60"/>
      <c r="K60"/>
      <c r="L60"/>
      <c r="M60"/>
      <c r="N60"/>
      <c r="O60"/>
      <c r="P60"/>
      <c r="Q60"/>
      <c r="R60"/>
      <c r="S60"/>
      <c r="T60"/>
      <c r="U60"/>
      <c r="V60"/>
      <c r="W60"/>
      <c r="X60"/>
      <c r="Y60"/>
      <c r="Z60"/>
      <c r="AA60"/>
      <c r="AB60"/>
      <c r="AC60"/>
      <c r="AD60"/>
      <c r="AE60"/>
      <c r="AF60"/>
      <c r="AG60"/>
      <c r="AH60"/>
      <c r="AI60"/>
    </row>
    <row r="61" spans="1:35" ht="42" customHeight="1" thickBot="1" x14ac:dyDescent="0.45">
      <c r="A61" s="229"/>
      <c r="B61" s="189"/>
      <c r="C61" s="230"/>
      <c r="D61" s="1798" t="s">
        <v>792</v>
      </c>
      <c r="E61" s="1799"/>
      <c r="F61" s="1799"/>
      <c r="G61" s="1800"/>
      <c r="H61" s="231"/>
    </row>
    <row r="62" spans="1:35" ht="19.5" customHeight="1" x14ac:dyDescent="0.4">
      <c r="A62" s="229"/>
      <c r="B62" s="12"/>
      <c r="C62" s="145"/>
      <c r="D62" s="232" t="s">
        <v>46</v>
      </c>
      <c r="E62" s="232"/>
      <c r="F62" s="233"/>
      <c r="G62" s="232"/>
      <c r="H62" s="1277">
        <f>H30</f>
        <v>0</v>
      </c>
    </row>
    <row r="63" spans="1:35" ht="19.5" customHeight="1" x14ac:dyDescent="0.4">
      <c r="A63" s="229"/>
      <c r="B63" s="13"/>
      <c r="C63" s="181"/>
      <c r="D63" s="25" t="s">
        <v>47</v>
      </c>
      <c r="E63" s="25"/>
      <c r="F63" s="98"/>
      <c r="G63" s="235"/>
      <c r="H63" s="1278">
        <f>H35</f>
        <v>0</v>
      </c>
    </row>
    <row r="64" spans="1:35" s="1" customFormat="1" ht="19.5" customHeight="1" x14ac:dyDescent="0.4">
      <c r="A64" s="229"/>
      <c r="B64" s="24"/>
      <c r="C64" s="237"/>
      <c r="D64" s="25" t="s">
        <v>48</v>
      </c>
      <c r="E64" s="26"/>
      <c r="F64" s="98"/>
      <c r="G64" s="235"/>
      <c r="H64" s="1278">
        <f>H41</f>
        <v>0</v>
      </c>
    </row>
    <row r="65" spans="1:35" s="1" customFormat="1" ht="19.2" x14ac:dyDescent="0.4">
      <c r="A65" s="229"/>
      <c r="B65" s="24"/>
      <c r="C65" s="237"/>
      <c r="D65" s="25" t="s">
        <v>113</v>
      </c>
      <c r="E65" s="26"/>
      <c r="F65" s="98"/>
      <c r="G65" s="235"/>
      <c r="H65" s="1278">
        <f>H47</f>
        <v>0</v>
      </c>
    </row>
    <row r="66" spans="1:35" ht="19.5" customHeight="1" x14ac:dyDescent="0.4">
      <c r="A66" s="229"/>
      <c r="B66" s="13"/>
      <c r="C66" s="181"/>
      <c r="D66" s="25" t="s">
        <v>112</v>
      </c>
      <c r="E66" s="25"/>
      <c r="F66" s="98"/>
      <c r="G66" s="25"/>
      <c r="H66" s="1278">
        <f>H50</f>
        <v>0</v>
      </c>
    </row>
    <row r="67" spans="1:35" s="1283" customFormat="1" ht="39" thickBot="1" x14ac:dyDescent="0.5">
      <c r="A67" s="1279"/>
      <c r="B67" s="1280"/>
      <c r="C67" s="1281"/>
      <c r="D67" s="1281" t="s">
        <v>813</v>
      </c>
      <c r="E67" s="1281"/>
      <c r="F67" s="1281"/>
      <c r="G67" s="1281"/>
      <c r="H67" s="1282">
        <f>H60</f>
        <v>0</v>
      </c>
    </row>
    <row r="68" spans="1:35" ht="66" customHeight="1" thickBot="1" x14ac:dyDescent="0.45">
      <c r="B68" s="273"/>
      <c r="C68" s="274"/>
      <c r="D68" s="1284" t="s">
        <v>793</v>
      </c>
      <c r="E68" s="1284"/>
      <c r="F68" s="1285"/>
      <c r="G68" s="1284"/>
      <c r="H68" s="588">
        <f>SUM(H62:H67)</f>
        <v>0</v>
      </c>
      <c r="I68" s="827"/>
    </row>
    <row r="69" spans="1:35" ht="19.2" x14ac:dyDescent="0.4">
      <c r="B69" s="149"/>
      <c r="C69" s="149"/>
      <c r="D69" s="55"/>
      <c r="F69" s="267"/>
      <c r="G69" s="268"/>
      <c r="H69" s="67"/>
    </row>
    <row r="71" spans="1:35" ht="19.2" x14ac:dyDescent="0.4">
      <c r="A71" s="210"/>
      <c r="B71" s="32"/>
      <c r="C71" s="32"/>
      <c r="D71" s="33" t="s">
        <v>73</v>
      </c>
      <c r="E71" s="32"/>
      <c r="F71" s="101"/>
      <c r="G71" s="239"/>
      <c r="H71" s="34"/>
      <c r="I71"/>
      <c r="J71"/>
      <c r="K71"/>
      <c r="L71"/>
      <c r="M71"/>
      <c r="N71"/>
      <c r="O71"/>
      <c r="P71"/>
      <c r="Q71"/>
      <c r="R71"/>
      <c r="S71"/>
      <c r="T71"/>
      <c r="U71"/>
      <c r="V71"/>
      <c r="W71"/>
      <c r="X71"/>
      <c r="Y71"/>
      <c r="Z71"/>
      <c r="AA71"/>
      <c r="AB71"/>
      <c r="AC71"/>
      <c r="AD71"/>
      <c r="AE71"/>
      <c r="AF71"/>
      <c r="AG71"/>
      <c r="AH71"/>
      <c r="AI71"/>
    </row>
    <row r="72" spans="1:35" ht="19.2" x14ac:dyDescent="0.4">
      <c r="A72" s="210"/>
      <c r="B72" s="32"/>
      <c r="C72" s="32"/>
      <c r="D72" s="33" t="s">
        <v>74</v>
      </c>
      <c r="E72" s="32"/>
      <c r="F72" s="101"/>
      <c r="G72" s="239"/>
      <c r="H72" s="34"/>
      <c r="I72"/>
      <c r="J72"/>
      <c r="K72"/>
      <c r="L72"/>
      <c r="M72"/>
      <c r="N72"/>
      <c r="O72"/>
      <c r="P72"/>
      <c r="Q72"/>
      <c r="R72"/>
      <c r="S72"/>
      <c r="T72"/>
      <c r="U72"/>
      <c r="V72"/>
      <c r="W72"/>
      <c r="X72"/>
      <c r="Y72"/>
      <c r="Z72"/>
      <c r="AA72"/>
      <c r="AB72"/>
      <c r="AC72"/>
      <c r="AD72"/>
      <c r="AE72"/>
      <c r="AF72"/>
      <c r="AG72"/>
      <c r="AH72"/>
      <c r="AI72"/>
    </row>
    <row r="73" spans="1:35" ht="19.2" x14ac:dyDescent="0.4">
      <c r="A73" s="210"/>
      <c r="B73" s="32"/>
      <c r="C73" s="32"/>
      <c r="D73" s="33" t="s">
        <v>75</v>
      </c>
      <c r="E73" s="32"/>
      <c r="F73" s="101"/>
      <c r="G73" s="239"/>
      <c r="H73" s="34"/>
      <c r="I73"/>
      <c r="J73"/>
      <c r="K73"/>
      <c r="L73"/>
      <c r="M73"/>
      <c r="N73"/>
      <c r="O73"/>
      <c r="P73"/>
      <c r="Q73"/>
      <c r="R73"/>
      <c r="S73"/>
      <c r="T73"/>
      <c r="U73"/>
      <c r="V73"/>
      <c r="W73"/>
      <c r="X73"/>
      <c r="Y73"/>
      <c r="Z73"/>
      <c r="AA73"/>
      <c r="AB73"/>
      <c r="AC73"/>
      <c r="AD73"/>
      <c r="AE73"/>
      <c r="AF73"/>
      <c r="AG73"/>
      <c r="AH73"/>
      <c r="AI73"/>
    </row>
  </sheetData>
  <mergeCells count="26">
    <mergeCell ref="B60:G60"/>
    <mergeCell ref="D61:G61"/>
    <mergeCell ref="D19:H19"/>
    <mergeCell ref="B30:G30"/>
    <mergeCell ref="B35:G35"/>
    <mergeCell ref="B41:G41"/>
    <mergeCell ref="B47:G47"/>
    <mergeCell ref="B50:G50"/>
    <mergeCell ref="D18:H18"/>
    <mergeCell ref="D7:H7"/>
    <mergeCell ref="D8:H8"/>
    <mergeCell ref="D9:H9"/>
    <mergeCell ref="D10:H10"/>
    <mergeCell ref="D11:H11"/>
    <mergeCell ref="D12:H12"/>
    <mergeCell ref="D13:H13"/>
    <mergeCell ref="D14:H14"/>
    <mergeCell ref="D15:H15"/>
    <mergeCell ref="D16:H16"/>
    <mergeCell ref="D17:H17"/>
    <mergeCell ref="D6:H6"/>
    <mergeCell ref="B1:H1"/>
    <mergeCell ref="B2:H2"/>
    <mergeCell ref="B3:H3"/>
    <mergeCell ref="D4:H4"/>
    <mergeCell ref="D5:H5"/>
  </mergeCells>
  <pageMargins left="0.70866141732283505" right="0.70866141732283505" top="0.74803149606299202" bottom="0.74803149606299202" header="0.31496062992126" footer="0.31496062992126"/>
  <pageSetup paperSize="9" scale="52" fitToHeight="0" orientation="portrait" r:id="rId1"/>
  <headerFooter>
    <oddHeader>&amp;CБАРАЊЕ ЗА ПОНУДИ - Тендер 10-Дел 2а-Анекс 1
Реф. Бр.: LRCP-9034-9210-MK-RFB-A.2.1.10 - Тендер 10 - Дел 2а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Ѓорче Петров&amp;CРеконструкција на ул. 1 во Ново Село&amp;R&amp;P/&amp;N</oddFooter>
  </headerFooter>
  <rowBreaks count="1" manualBreakCount="1">
    <brk id="19" max="8" man="1"/>
  </rowBreaks>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Општина Студеничани</vt:lpstr>
      <vt:lpstr>Општина Сопиште</vt:lpstr>
      <vt:lpstr>Општина Желино</vt:lpstr>
      <vt:lpstr>Општина Боговиње</vt:lpstr>
      <vt:lpstr>Општина Теарце</vt:lpstr>
      <vt:lpstr>Општина Брвеница</vt:lpstr>
      <vt:lpstr>Општина Врапчиште</vt:lpstr>
      <vt:lpstr>Општина Карпош</vt:lpstr>
      <vt:lpstr>Општина Ѓорче Петров </vt:lpstr>
      <vt:lpstr>Општина Кратово</vt:lpstr>
      <vt:lpstr>Општина Кочани</vt:lpstr>
      <vt:lpstr>Општина Делчево</vt:lpstr>
      <vt:lpstr>Општина Македонска Каменица</vt:lpstr>
      <vt:lpstr>О.Виница-ул.Страшо Пинџур</vt:lpstr>
      <vt:lpstr>О.Виница-ул.2 с.Јакимово</vt:lpstr>
      <vt:lpstr>О.Виница-Црн Камен</vt:lpstr>
      <vt:lpstr>О. Ново Село до  вилите</vt:lpstr>
      <vt:lpstr>О.Ново Село-Смоларе </vt:lpstr>
      <vt:lpstr>Општина Градско </vt:lpstr>
      <vt:lpstr>Општина Конче </vt:lpstr>
      <vt:lpstr>Општина Лозово</vt:lpstr>
      <vt:lpstr>Рекапитулар Тендер10-Дел2а</vt:lpstr>
      <vt:lpstr>'О. Ново Село до  вилите'!Print_Area</vt:lpstr>
      <vt:lpstr>'О.Виница-ул.2 с.Јакимово'!Print_Area</vt:lpstr>
      <vt:lpstr>'О.Виница-ул.Страшо Пинџур'!Print_Area</vt:lpstr>
      <vt:lpstr>'О.Виница-Црн Камен'!Print_Area</vt:lpstr>
      <vt:lpstr>'О.Ново Село-Смоларе '!Print_Area</vt:lpstr>
      <vt:lpstr>'Општина Боговиње'!Print_Area</vt:lpstr>
      <vt:lpstr>'Општина Брвеница'!Print_Area</vt:lpstr>
      <vt:lpstr>'Општина Врапчиште'!Print_Area</vt:lpstr>
      <vt:lpstr>'Општина Ѓорче Петров '!Print_Area</vt:lpstr>
      <vt:lpstr>'Општина Градско '!Print_Area</vt:lpstr>
      <vt:lpstr>'Општина Делчево'!Print_Area</vt:lpstr>
      <vt:lpstr>'Општина Желино'!Print_Area</vt:lpstr>
      <vt:lpstr>'Општина Карпош'!Print_Area</vt:lpstr>
      <vt:lpstr>'Општина Конче '!Print_Area</vt:lpstr>
      <vt:lpstr>'Општина Кочани'!Print_Area</vt:lpstr>
      <vt:lpstr>'Општина Кратово'!Print_Area</vt:lpstr>
      <vt:lpstr>'Општина Лозово'!Print_Area</vt:lpstr>
      <vt:lpstr>'Општина Македонска Каменица'!Print_Area</vt:lpstr>
      <vt:lpstr>'Општина Сопиште'!Print_Area</vt:lpstr>
      <vt:lpstr>'Општина Студеничани'!Print_Area</vt:lpstr>
      <vt:lpstr>'Општина Теарце'!Print_Area</vt:lpstr>
      <vt:lpstr>'Рекапитулар Тендер10-Дел2а'!Print_Area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Vlasta Ruzinovska</cp:lastModifiedBy>
  <cp:lastPrinted>2025-02-06T13:24:06Z</cp:lastPrinted>
  <dcterms:created xsi:type="dcterms:W3CDTF">2021-09-06T05:13:51Z</dcterms:created>
  <dcterms:modified xsi:type="dcterms:W3CDTF">2025-02-06T15:15:43Z</dcterms:modified>
</cp:coreProperties>
</file>