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D76E7D7-EED8-45D9-BDF9-72CE07EB37AA}" xr6:coauthVersionLast="47" xr6:coauthVersionMax="47" xr10:uidLastSave="{00000000-0000-0000-0000-000000000000}"/>
  <bookViews>
    <workbookView xWindow="-14805" yWindow="-16380" windowWidth="29040" windowHeight="15840" tabRatio="404" firstSheet="1" activeTab="1" xr2:uid="{00000000-000D-0000-FFFF-FFFF00000000}"/>
  </bookViews>
  <sheets>
    <sheet name="Strucno" sheetId="2" state="hidden" r:id="rId1"/>
    <sheet name="Sheet1" sheetId="7" r:id="rId2"/>
  </sheets>
  <definedNames>
    <definedName name="_xlnm._FilterDatabase" localSheetId="1" hidden="1">Sheet1!$A$3:$GR$95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X95" i="7" l="1"/>
  <c r="GW95" i="7"/>
  <c r="GV95" i="7"/>
  <c r="GU95" i="7"/>
  <c r="GT95" i="7"/>
  <c r="GJ95" i="7"/>
  <c r="GH95" i="7"/>
  <c r="GF95" i="7"/>
  <c r="GE95" i="7"/>
  <c r="GB95" i="7"/>
  <c r="FZ95" i="7"/>
  <c r="FX95" i="7"/>
  <c r="FW95" i="7"/>
  <c r="FU95" i="7"/>
  <c r="FS95" i="7"/>
  <c r="FQ95" i="7"/>
  <c r="FP95" i="7"/>
  <c r="FO95" i="7"/>
  <c r="FL95" i="7"/>
  <c r="FK95" i="7"/>
  <c r="FI95" i="7"/>
  <c r="FG95" i="7"/>
  <c r="FE95" i="7"/>
  <c r="FD95" i="7"/>
  <c r="FC95" i="7"/>
  <c r="FB95" i="7"/>
  <c r="FA95" i="7"/>
  <c r="EZ95" i="7"/>
  <c r="EY95" i="7"/>
  <c r="EX95" i="7"/>
  <c r="ER95" i="7"/>
  <c r="EQ95" i="7"/>
  <c r="EP95" i="7"/>
  <c r="EO95" i="7"/>
  <c r="EN95" i="7"/>
  <c r="EM95" i="7"/>
  <c r="EL95" i="7"/>
  <c r="EK95" i="7"/>
  <c r="EJ95" i="7"/>
  <c r="EI95" i="7"/>
  <c r="EH95" i="7"/>
  <c r="EG95" i="7"/>
  <c r="EE95" i="7"/>
  <c r="ED95" i="7"/>
  <c r="EC95" i="7"/>
  <c r="EB95" i="7"/>
  <c r="EA95" i="7"/>
  <c r="DZ95" i="7"/>
  <c r="DY95" i="7"/>
  <c r="DX95" i="7"/>
  <c r="DW95" i="7"/>
  <c r="DU95" i="7"/>
  <c r="DS95" i="7"/>
  <c r="DQ95" i="7"/>
  <c r="DM95" i="7"/>
  <c r="DL95" i="7"/>
  <c r="DK95" i="7"/>
  <c r="DJ95" i="7"/>
  <c r="DI95" i="7"/>
  <c r="DH95" i="7"/>
  <c r="DG95" i="7"/>
  <c r="DF95" i="7"/>
  <c r="DC95" i="7"/>
  <c r="DB95" i="7"/>
  <c r="CZ95" i="7"/>
  <c r="CX95" i="7"/>
  <c r="CV95" i="7"/>
  <c r="CU95" i="7"/>
  <c r="CT95" i="7"/>
  <c r="CS95" i="7"/>
  <c r="CR95" i="7"/>
  <c r="CQ95" i="7"/>
  <c r="CP95" i="7"/>
  <c r="CO95" i="7"/>
  <c r="CN95" i="7"/>
  <c r="CM95" i="7"/>
  <c r="CL95" i="7"/>
  <c r="CK95" i="7"/>
  <c r="CJ95" i="7"/>
  <c r="CI95" i="7"/>
  <c r="CH95" i="7"/>
  <c r="CG95" i="7"/>
  <c r="CF95" i="7"/>
  <c r="CE95" i="7"/>
  <c r="CD95" i="7"/>
  <c r="CC95" i="7"/>
  <c r="CB95" i="7"/>
  <c r="CA95" i="7"/>
  <c r="BZ95" i="7"/>
  <c r="BY95" i="7"/>
  <c r="BX95" i="7"/>
  <c r="BW95" i="7"/>
  <c r="BV95" i="7"/>
  <c r="BU95" i="7"/>
  <c r="BT95" i="7"/>
  <c r="BS95" i="7"/>
  <c r="BR95" i="7"/>
  <c r="BQ95" i="7"/>
  <c r="BP95" i="7"/>
  <c r="BO95" i="7"/>
  <c r="BN95" i="7"/>
  <c r="BM95" i="7"/>
  <c r="AD95" i="7"/>
  <c r="AB95" i="7"/>
  <c r="Z95" i="7"/>
  <c r="X95" i="7"/>
  <c r="GX94" i="7"/>
  <c r="GW94" i="7"/>
  <c r="GV94" i="7"/>
  <c r="GU94" i="7"/>
  <c r="GT94" i="7"/>
  <c r="GB94" i="7"/>
  <c r="FZ94" i="7"/>
  <c r="FX94" i="7"/>
  <c r="FW94" i="7"/>
  <c r="FU94" i="7"/>
  <c r="FS94" i="7"/>
  <c r="FP94" i="7"/>
  <c r="FO94" i="7"/>
  <c r="FL94" i="7"/>
  <c r="FK94" i="7"/>
  <c r="FI94" i="7"/>
  <c r="FG94" i="7"/>
  <c r="GX93" i="7"/>
  <c r="GW93" i="7"/>
  <c r="GV93" i="7"/>
  <c r="GU93" i="7"/>
  <c r="GT93" i="7"/>
  <c r="GJ93" i="7"/>
  <c r="GH93" i="7"/>
  <c r="GF93" i="7"/>
  <c r="GE93" i="7"/>
  <c r="GB93" i="7"/>
  <c r="FZ93" i="7"/>
  <c r="FX93" i="7"/>
  <c r="FW93" i="7"/>
  <c r="FU93" i="7"/>
  <c r="FS93" i="7"/>
  <c r="FQ93" i="7"/>
  <c r="FP93" i="7"/>
  <c r="FO93" i="7"/>
  <c r="FL93" i="7"/>
  <c r="FK93" i="7"/>
  <c r="FI93" i="7"/>
  <c r="FG93" i="7"/>
  <c r="GX92" i="7"/>
  <c r="GW92" i="7"/>
  <c r="GV92" i="7"/>
  <c r="GU92" i="7"/>
  <c r="GT92" i="7"/>
  <c r="GJ92" i="7"/>
  <c r="GH92" i="7"/>
  <c r="GF92" i="7"/>
  <c r="GE92" i="7"/>
  <c r="GB92" i="7"/>
  <c r="FZ92" i="7"/>
  <c r="FX92" i="7"/>
  <c r="FW92" i="7"/>
  <c r="FU92" i="7"/>
  <c r="FS92" i="7"/>
  <c r="FP92" i="7"/>
  <c r="FO92" i="7"/>
  <c r="FL92" i="7"/>
  <c r="FK92" i="7"/>
  <c r="FI92" i="7"/>
  <c r="FG92" i="7"/>
  <c r="GX91" i="7"/>
  <c r="GW91" i="7"/>
  <c r="GV91" i="7"/>
  <c r="GU91" i="7"/>
  <c r="GT91" i="7"/>
  <c r="GE91" i="7"/>
  <c r="GB91" i="7"/>
  <c r="FZ91" i="7"/>
  <c r="FX91" i="7"/>
  <c r="FW91" i="7"/>
  <c r="FU91" i="7"/>
  <c r="FS91" i="7"/>
  <c r="FP91" i="7"/>
  <c r="FO91" i="7"/>
  <c r="FL91" i="7"/>
  <c r="FK91" i="7"/>
  <c r="FI91" i="7"/>
  <c r="FG91" i="7"/>
  <c r="GX90" i="7"/>
  <c r="GW90" i="7"/>
  <c r="GV90" i="7"/>
  <c r="GU90" i="7"/>
  <c r="GT90" i="7"/>
  <c r="GJ90" i="7"/>
  <c r="GH90" i="7"/>
  <c r="GF90" i="7"/>
  <c r="GE90" i="7"/>
  <c r="GB90" i="7"/>
  <c r="FZ90" i="7"/>
  <c r="FX90" i="7"/>
  <c r="FW90" i="7"/>
  <c r="FU90" i="7"/>
  <c r="FS90" i="7"/>
  <c r="FP90" i="7"/>
  <c r="FO90" i="7"/>
  <c r="FL90" i="7"/>
  <c r="FK90" i="7"/>
  <c r="FI90" i="7"/>
  <c r="FG90" i="7"/>
  <c r="GX89" i="7"/>
  <c r="GW89" i="7"/>
  <c r="GV89" i="7"/>
  <c r="GU89" i="7"/>
  <c r="GT89" i="7"/>
  <c r="GJ89" i="7"/>
  <c r="GH89" i="7"/>
  <c r="GF89" i="7"/>
  <c r="GE89" i="7"/>
  <c r="GB89" i="7"/>
  <c r="FZ89" i="7"/>
  <c r="FX89" i="7"/>
  <c r="FW89" i="7"/>
  <c r="FU89" i="7"/>
  <c r="FS89" i="7"/>
  <c r="FQ89" i="7"/>
  <c r="FP89" i="7"/>
  <c r="FO89" i="7"/>
  <c r="FL89" i="7"/>
  <c r="FK89" i="7"/>
  <c r="FI89" i="7"/>
  <c r="FG89" i="7"/>
  <c r="FE89" i="7"/>
  <c r="FD89" i="7"/>
  <c r="FC89" i="7"/>
  <c r="FB89" i="7"/>
  <c r="FA89" i="7"/>
  <c r="EZ89" i="7"/>
  <c r="EY89" i="7"/>
  <c r="EX89" i="7"/>
  <c r="ER89" i="7"/>
  <c r="EQ89" i="7"/>
  <c r="EP89" i="7"/>
  <c r="EO89" i="7"/>
  <c r="EN89" i="7"/>
  <c r="EM89" i="7"/>
  <c r="EL89" i="7"/>
  <c r="EK89" i="7"/>
  <c r="EJ89" i="7"/>
  <c r="EI89" i="7"/>
  <c r="EH89" i="7"/>
  <c r="EG89" i="7"/>
  <c r="EE89" i="7"/>
  <c r="ED89" i="7"/>
  <c r="EC89" i="7"/>
  <c r="EB89" i="7"/>
  <c r="EA89" i="7"/>
  <c r="DZ89" i="7"/>
  <c r="DY89" i="7"/>
  <c r="DX89" i="7"/>
  <c r="DW89" i="7"/>
  <c r="DU89" i="7"/>
  <c r="DS89" i="7"/>
  <c r="DQ89" i="7"/>
  <c r="DM89" i="7"/>
  <c r="DL89" i="7"/>
  <c r="DK89" i="7"/>
  <c r="DJ89" i="7"/>
  <c r="DI89" i="7"/>
  <c r="DH89" i="7"/>
  <c r="DG89" i="7"/>
  <c r="DF89" i="7"/>
  <c r="DC89" i="7"/>
  <c r="DB89" i="7"/>
  <c r="CZ89" i="7"/>
  <c r="CX89" i="7"/>
  <c r="CV89" i="7"/>
  <c r="CU89" i="7"/>
  <c r="CT89" i="7"/>
  <c r="CS89" i="7"/>
  <c r="CR89" i="7"/>
  <c r="CQ89" i="7"/>
  <c r="CP89" i="7"/>
  <c r="CO89" i="7"/>
  <c r="CN89" i="7"/>
  <c r="CM89" i="7"/>
  <c r="CL89" i="7"/>
  <c r="CK89" i="7"/>
  <c r="CJ89" i="7"/>
  <c r="CI89" i="7"/>
  <c r="CH89" i="7"/>
  <c r="CG89" i="7"/>
  <c r="CF89" i="7"/>
  <c r="CE89" i="7"/>
  <c r="CD89" i="7"/>
  <c r="CC89" i="7"/>
  <c r="CB89" i="7"/>
  <c r="CA89" i="7"/>
  <c r="BZ89" i="7"/>
  <c r="BY89" i="7"/>
  <c r="BX89" i="7"/>
  <c r="BW89" i="7"/>
  <c r="BV89" i="7"/>
  <c r="BU89" i="7"/>
  <c r="BT89" i="7"/>
  <c r="BS89" i="7"/>
  <c r="BR89" i="7"/>
  <c r="BQ89" i="7"/>
  <c r="BP89" i="7"/>
  <c r="BO89" i="7"/>
  <c r="BN89" i="7"/>
  <c r="BM89" i="7"/>
  <c r="GX88" i="7"/>
  <c r="GW88" i="7"/>
  <c r="GV88" i="7"/>
  <c r="GU88" i="7"/>
  <c r="GT88" i="7"/>
  <c r="GB88" i="7"/>
  <c r="FZ88" i="7"/>
  <c r="FX88" i="7"/>
  <c r="FW88" i="7"/>
  <c r="FU88" i="7"/>
  <c r="FS88" i="7"/>
  <c r="FP88" i="7"/>
  <c r="FO88" i="7"/>
  <c r="FL88" i="7"/>
  <c r="FK88" i="7"/>
  <c r="FI88" i="7"/>
  <c r="FG88" i="7"/>
  <c r="GX87" i="7"/>
  <c r="GW87" i="7"/>
  <c r="GV87" i="7"/>
  <c r="GU87" i="7"/>
  <c r="GT87" i="7"/>
  <c r="GJ87" i="7"/>
  <c r="GH87" i="7"/>
  <c r="GF87" i="7"/>
  <c r="GE87" i="7"/>
  <c r="GB87" i="7"/>
  <c r="FZ87" i="7"/>
  <c r="FX87" i="7"/>
  <c r="FW87" i="7"/>
  <c r="FU87" i="7"/>
  <c r="FS87" i="7"/>
  <c r="FQ87" i="7"/>
  <c r="FP87" i="7"/>
  <c r="FO87" i="7"/>
  <c r="FL87" i="7"/>
  <c r="FK87" i="7"/>
  <c r="FI87" i="7"/>
  <c r="FG87" i="7"/>
  <c r="FE87" i="7"/>
  <c r="FD87" i="7"/>
  <c r="FC87" i="7"/>
  <c r="FB87" i="7"/>
  <c r="FA87" i="7"/>
  <c r="EY87" i="7"/>
  <c r="ER87" i="7"/>
  <c r="EQ87" i="7"/>
  <c r="EP87" i="7"/>
  <c r="EO87" i="7"/>
  <c r="EN87" i="7"/>
  <c r="EM87" i="7"/>
  <c r="EL87" i="7"/>
  <c r="EK87" i="7"/>
  <c r="EJ87" i="7"/>
  <c r="EI87" i="7"/>
  <c r="EH87" i="7"/>
  <c r="EG87" i="7"/>
  <c r="EE87" i="7"/>
  <c r="ED87" i="7"/>
  <c r="EC87" i="7"/>
  <c r="EB87" i="7"/>
  <c r="EA87" i="7"/>
  <c r="DZ87" i="7"/>
  <c r="DY87" i="7"/>
  <c r="DX87" i="7"/>
  <c r="DW87" i="7"/>
  <c r="DU87" i="7"/>
  <c r="DS87" i="7"/>
  <c r="DQ87" i="7"/>
  <c r="DM87" i="7"/>
  <c r="DL87" i="7"/>
  <c r="DK87" i="7"/>
  <c r="DJ87" i="7"/>
  <c r="DI87" i="7"/>
  <c r="DH87" i="7"/>
  <c r="DG87" i="7"/>
  <c r="DF87" i="7"/>
  <c r="DC87" i="7"/>
  <c r="DB87" i="7"/>
  <c r="CZ87" i="7"/>
  <c r="CX87" i="7"/>
  <c r="CV87" i="7"/>
  <c r="CU87" i="7"/>
  <c r="CT87" i="7"/>
  <c r="CS87" i="7"/>
  <c r="CR87" i="7"/>
  <c r="CQ87" i="7"/>
  <c r="CP87" i="7"/>
  <c r="CO87" i="7"/>
  <c r="CN87" i="7"/>
  <c r="CM87" i="7"/>
  <c r="CL87" i="7"/>
  <c r="CK87" i="7"/>
  <c r="CJ87" i="7"/>
  <c r="CI87" i="7"/>
  <c r="CH87" i="7"/>
  <c r="CG87" i="7"/>
  <c r="CF87" i="7"/>
  <c r="CE87" i="7"/>
  <c r="CD87" i="7"/>
  <c r="CC87" i="7"/>
  <c r="CB87" i="7"/>
  <c r="CA87" i="7"/>
  <c r="BZ87" i="7"/>
  <c r="BY87" i="7"/>
  <c r="BX87" i="7"/>
  <c r="BW87" i="7"/>
  <c r="BV87" i="7"/>
  <c r="BU87" i="7"/>
  <c r="BT87" i="7"/>
  <c r="BS87" i="7"/>
  <c r="BR87" i="7"/>
  <c r="BQ87" i="7"/>
  <c r="BP87" i="7"/>
  <c r="BO87" i="7"/>
  <c r="BN87" i="7"/>
  <c r="BM87" i="7"/>
  <c r="AD87" i="7"/>
  <c r="AB87" i="7"/>
  <c r="Z87" i="7"/>
  <c r="X87" i="7"/>
  <c r="GX86" i="7"/>
  <c r="GW86" i="7"/>
  <c r="GV86" i="7"/>
  <c r="GU86" i="7"/>
  <c r="GT86" i="7"/>
  <c r="GB86" i="7"/>
  <c r="FZ86" i="7"/>
  <c r="FX86" i="7"/>
  <c r="FW86" i="7"/>
  <c r="FU86" i="7"/>
  <c r="FS86" i="7"/>
  <c r="FP86" i="7"/>
  <c r="FO86" i="7"/>
  <c r="FL86" i="7"/>
  <c r="FK86" i="7"/>
  <c r="FI86" i="7"/>
  <c r="FG86" i="7"/>
  <c r="GX85" i="7"/>
  <c r="GW85" i="7"/>
  <c r="GV85" i="7"/>
  <c r="GU85" i="7"/>
  <c r="GT85" i="7"/>
  <c r="GJ85" i="7"/>
  <c r="GH85" i="7"/>
  <c r="GF85" i="7"/>
  <c r="GE85" i="7"/>
  <c r="GB85" i="7"/>
  <c r="FZ85" i="7"/>
  <c r="FX85" i="7"/>
  <c r="FW85" i="7"/>
  <c r="FU85" i="7"/>
  <c r="FS85" i="7"/>
  <c r="FQ85" i="7"/>
  <c r="FP85" i="7"/>
  <c r="FO85" i="7"/>
  <c r="FL85" i="7"/>
  <c r="FK85" i="7"/>
  <c r="FI85" i="7"/>
  <c r="FG85" i="7"/>
  <c r="FE85" i="7"/>
  <c r="FD85" i="7"/>
  <c r="FC85" i="7"/>
  <c r="FB85" i="7"/>
  <c r="FA85" i="7"/>
  <c r="EZ85" i="7"/>
  <c r="EY85" i="7"/>
  <c r="EX85" i="7"/>
  <c r="ER85" i="7"/>
  <c r="EQ85" i="7"/>
  <c r="EP85" i="7"/>
  <c r="EO85" i="7"/>
  <c r="EN85" i="7"/>
  <c r="EM85" i="7"/>
  <c r="EL85" i="7"/>
  <c r="EK85" i="7"/>
  <c r="EJ85" i="7"/>
  <c r="EI85" i="7"/>
  <c r="EH85" i="7"/>
  <c r="EG85" i="7"/>
  <c r="EE85" i="7"/>
  <c r="ED85" i="7"/>
  <c r="EC85" i="7"/>
  <c r="EB85" i="7"/>
  <c r="EA85" i="7"/>
  <c r="DZ85" i="7"/>
  <c r="DY85" i="7"/>
  <c r="DX85" i="7"/>
  <c r="DW85" i="7"/>
  <c r="DU85" i="7"/>
  <c r="DS85" i="7"/>
  <c r="DQ85" i="7"/>
  <c r="DM85" i="7"/>
  <c r="DL85" i="7"/>
  <c r="DK85" i="7"/>
  <c r="DJ85" i="7"/>
  <c r="DI85" i="7"/>
  <c r="DH85" i="7"/>
  <c r="DG85" i="7"/>
  <c r="DF85" i="7"/>
  <c r="DC85" i="7"/>
  <c r="DB85" i="7"/>
  <c r="CZ85" i="7"/>
  <c r="CX85" i="7"/>
  <c r="CV85" i="7"/>
  <c r="CU85" i="7"/>
  <c r="CT85" i="7"/>
  <c r="CS85" i="7"/>
  <c r="CR85" i="7"/>
  <c r="CQ85" i="7"/>
  <c r="CP85" i="7"/>
  <c r="CO85" i="7"/>
  <c r="CN85" i="7"/>
  <c r="CM85" i="7"/>
  <c r="CL85" i="7"/>
  <c r="CK85" i="7"/>
  <c r="CJ85" i="7"/>
  <c r="CI85" i="7"/>
  <c r="CH85" i="7"/>
  <c r="CG85" i="7"/>
  <c r="CF85" i="7"/>
  <c r="CE85" i="7"/>
  <c r="CD85" i="7"/>
  <c r="CC85" i="7"/>
  <c r="CB85" i="7"/>
  <c r="CA85" i="7"/>
  <c r="BZ85" i="7"/>
  <c r="BY85" i="7"/>
  <c r="BX85" i="7"/>
  <c r="BW85" i="7"/>
  <c r="BV85" i="7"/>
  <c r="BU85" i="7"/>
  <c r="BT85" i="7"/>
  <c r="BS85" i="7"/>
  <c r="BR85" i="7"/>
  <c r="BQ85" i="7"/>
  <c r="BP85" i="7"/>
  <c r="BO85" i="7"/>
  <c r="BN85" i="7"/>
  <c r="BM85" i="7"/>
  <c r="GX84" i="7"/>
  <c r="GW84" i="7"/>
  <c r="GV84" i="7"/>
  <c r="GU84" i="7"/>
  <c r="GT84" i="7"/>
  <c r="GJ84" i="7"/>
  <c r="GH84" i="7"/>
  <c r="GF84" i="7"/>
  <c r="GE84" i="7"/>
  <c r="GB84" i="7"/>
  <c r="FZ84" i="7"/>
  <c r="FX84" i="7"/>
  <c r="FW84" i="7"/>
  <c r="FU84" i="7"/>
  <c r="FS84" i="7"/>
  <c r="FQ84" i="7"/>
  <c r="FP84" i="7"/>
  <c r="FO84" i="7"/>
  <c r="FL84" i="7"/>
  <c r="FK84" i="7"/>
  <c r="FI84" i="7"/>
  <c r="FG84" i="7"/>
  <c r="FE84" i="7"/>
  <c r="FD84" i="7"/>
  <c r="FC84" i="7"/>
  <c r="FB84" i="7"/>
  <c r="FA84" i="7"/>
  <c r="EZ84" i="7"/>
  <c r="EY84" i="7"/>
  <c r="EX84" i="7"/>
  <c r="ER84" i="7"/>
  <c r="EQ84" i="7"/>
  <c r="EP84" i="7"/>
  <c r="EO84" i="7"/>
  <c r="EN84" i="7"/>
  <c r="EM84" i="7"/>
  <c r="EL84" i="7"/>
  <c r="EK84" i="7"/>
  <c r="EJ84" i="7"/>
  <c r="EI84" i="7"/>
  <c r="EH84" i="7"/>
  <c r="EG84" i="7"/>
  <c r="EE84" i="7"/>
  <c r="ED84" i="7"/>
  <c r="EC84" i="7"/>
  <c r="EB84" i="7"/>
  <c r="EA84" i="7"/>
  <c r="DZ84" i="7"/>
  <c r="DY84" i="7"/>
  <c r="DX84" i="7"/>
  <c r="DW84" i="7"/>
  <c r="DU84" i="7"/>
  <c r="DS84" i="7"/>
  <c r="DQ84" i="7"/>
  <c r="DM84" i="7"/>
  <c r="DL84" i="7"/>
  <c r="DK84" i="7"/>
  <c r="DJ84" i="7"/>
  <c r="DI84" i="7"/>
  <c r="DH84" i="7"/>
  <c r="DG84" i="7"/>
  <c r="DF84" i="7"/>
  <c r="DC84" i="7"/>
  <c r="DB84" i="7"/>
  <c r="CZ84" i="7"/>
  <c r="CX84" i="7"/>
  <c r="CV84" i="7"/>
  <c r="CU84" i="7"/>
  <c r="CT84" i="7"/>
  <c r="CS84" i="7"/>
  <c r="CR84" i="7"/>
  <c r="CQ84" i="7"/>
  <c r="CP84" i="7"/>
  <c r="CO84" i="7"/>
  <c r="CN84" i="7"/>
  <c r="CM84" i="7"/>
  <c r="CL84" i="7"/>
  <c r="CK84" i="7"/>
  <c r="CJ84" i="7"/>
  <c r="CI84" i="7"/>
  <c r="CH84" i="7"/>
  <c r="CG84" i="7"/>
  <c r="CF84" i="7"/>
  <c r="CE84" i="7"/>
  <c r="CD84" i="7"/>
  <c r="CC84" i="7"/>
  <c r="CB84" i="7"/>
  <c r="CA84" i="7"/>
  <c r="BZ84" i="7"/>
  <c r="BY84" i="7"/>
  <c r="BX84" i="7"/>
  <c r="BW84" i="7"/>
  <c r="BV84" i="7"/>
  <c r="BU84" i="7"/>
  <c r="BT84" i="7"/>
  <c r="BS84" i="7"/>
  <c r="BR84" i="7"/>
  <c r="BQ84" i="7"/>
  <c r="BP84" i="7"/>
  <c r="BO84" i="7"/>
  <c r="BN84" i="7"/>
  <c r="BM84" i="7"/>
  <c r="GX83" i="7"/>
  <c r="GW83" i="7"/>
  <c r="GV83" i="7"/>
  <c r="GU83" i="7"/>
  <c r="GT83" i="7"/>
  <c r="GJ83" i="7"/>
  <c r="GH83" i="7"/>
  <c r="GF83" i="7"/>
  <c r="GE83" i="7"/>
  <c r="GB83" i="7"/>
  <c r="FZ83" i="7"/>
  <c r="FX83" i="7"/>
  <c r="FW83" i="7"/>
  <c r="FU83" i="7"/>
  <c r="FS83" i="7"/>
  <c r="FQ83" i="7"/>
  <c r="FP83" i="7"/>
  <c r="FO83" i="7"/>
  <c r="FL83" i="7"/>
  <c r="FK83" i="7"/>
  <c r="FI83" i="7"/>
  <c r="FG83" i="7"/>
  <c r="FE83" i="7"/>
  <c r="FD83" i="7"/>
  <c r="FC83" i="7"/>
  <c r="FB83" i="7"/>
  <c r="FA83" i="7"/>
  <c r="EX83" i="7"/>
  <c r="ER83" i="7"/>
  <c r="EQ83" i="7"/>
  <c r="EP83" i="7"/>
  <c r="EO83" i="7"/>
  <c r="EN83" i="7"/>
  <c r="EM83" i="7"/>
  <c r="EL83" i="7"/>
  <c r="EK83" i="7"/>
  <c r="EJ83" i="7"/>
  <c r="EI83" i="7"/>
  <c r="EH83" i="7"/>
  <c r="EG83" i="7"/>
  <c r="EE83" i="7"/>
  <c r="ED83" i="7"/>
  <c r="EC83" i="7"/>
  <c r="EB83" i="7"/>
  <c r="EA83" i="7"/>
  <c r="DZ83" i="7"/>
  <c r="DY83" i="7"/>
  <c r="DX83" i="7"/>
  <c r="DW83" i="7"/>
  <c r="DU83" i="7"/>
  <c r="DS83" i="7"/>
  <c r="DQ83" i="7"/>
  <c r="DM83" i="7"/>
  <c r="DL83" i="7"/>
  <c r="DK83" i="7"/>
  <c r="DJ83" i="7"/>
  <c r="DI83" i="7"/>
  <c r="DH83" i="7"/>
  <c r="DG83" i="7"/>
  <c r="DF83" i="7"/>
  <c r="DC83" i="7"/>
  <c r="DB83" i="7"/>
  <c r="CZ83" i="7"/>
  <c r="CX83" i="7"/>
  <c r="CV83" i="7"/>
  <c r="CU83" i="7"/>
  <c r="CT83" i="7"/>
  <c r="CS83" i="7"/>
  <c r="CR83" i="7"/>
  <c r="CQ83" i="7"/>
  <c r="CP83" i="7"/>
  <c r="CO83" i="7"/>
  <c r="CN83" i="7"/>
  <c r="CM83" i="7"/>
  <c r="CL83" i="7"/>
  <c r="CK83" i="7"/>
  <c r="CJ83" i="7"/>
  <c r="CI83" i="7"/>
  <c r="CH83" i="7"/>
  <c r="CG83" i="7"/>
  <c r="CF83" i="7"/>
  <c r="CE83" i="7"/>
  <c r="CD83" i="7"/>
  <c r="CC83" i="7"/>
  <c r="CB83" i="7"/>
  <c r="CA83" i="7"/>
  <c r="BZ83" i="7"/>
  <c r="BY83" i="7"/>
  <c r="BX83" i="7"/>
  <c r="BW83" i="7"/>
  <c r="BV83" i="7"/>
  <c r="BU83" i="7"/>
  <c r="BT83" i="7"/>
  <c r="BS83" i="7"/>
  <c r="BR83" i="7"/>
  <c r="BQ83" i="7"/>
  <c r="BP83" i="7"/>
  <c r="BO83" i="7"/>
  <c r="BN83" i="7"/>
  <c r="BM83" i="7"/>
  <c r="AD83" i="7"/>
  <c r="AB83" i="7"/>
  <c r="Z83" i="7"/>
  <c r="X83" i="7"/>
  <c r="GX82" i="7"/>
  <c r="GW82" i="7"/>
  <c r="GV82" i="7"/>
  <c r="GU82" i="7"/>
  <c r="GT82" i="7"/>
  <c r="GJ82" i="7"/>
  <c r="GH82" i="7"/>
  <c r="GF82" i="7"/>
  <c r="GE82" i="7"/>
  <c r="GB82" i="7"/>
  <c r="FZ82" i="7"/>
  <c r="FX82" i="7"/>
  <c r="FW82" i="7"/>
  <c r="FU82" i="7"/>
  <c r="FS82" i="7"/>
  <c r="FQ82" i="7"/>
  <c r="FP82" i="7"/>
  <c r="FO82" i="7"/>
  <c r="FL82" i="7"/>
  <c r="FK82" i="7"/>
  <c r="FI82" i="7"/>
  <c r="FG82" i="7"/>
  <c r="FE82" i="7"/>
  <c r="FD82" i="7"/>
  <c r="FC82" i="7"/>
  <c r="FB82" i="7"/>
  <c r="FA82" i="7"/>
  <c r="EZ82" i="7"/>
  <c r="EY82" i="7"/>
  <c r="EX82" i="7"/>
  <c r="ER82" i="7"/>
  <c r="EQ82" i="7"/>
  <c r="EP82" i="7"/>
  <c r="EO82" i="7"/>
  <c r="EN82" i="7"/>
  <c r="EM82" i="7"/>
  <c r="EL82" i="7"/>
  <c r="EK82" i="7"/>
  <c r="EJ82" i="7"/>
  <c r="EI82" i="7"/>
  <c r="EH82" i="7"/>
  <c r="EG82" i="7"/>
  <c r="EE82" i="7"/>
  <c r="ED82" i="7"/>
  <c r="EC82" i="7"/>
  <c r="EB82" i="7"/>
  <c r="EA82" i="7"/>
  <c r="DZ82" i="7"/>
  <c r="DY82" i="7"/>
  <c r="DX82" i="7"/>
  <c r="DW82" i="7"/>
  <c r="DU82" i="7"/>
  <c r="DS82" i="7"/>
  <c r="DQ82" i="7"/>
  <c r="DM82" i="7"/>
  <c r="DL82" i="7"/>
  <c r="DK82" i="7"/>
  <c r="DJ82" i="7"/>
  <c r="DI82" i="7"/>
  <c r="DH82" i="7"/>
  <c r="DG82" i="7"/>
  <c r="DF82" i="7"/>
  <c r="DC82" i="7"/>
  <c r="DB82" i="7"/>
  <c r="CZ82" i="7"/>
  <c r="CX82" i="7"/>
  <c r="CV82" i="7"/>
  <c r="CU82" i="7"/>
  <c r="CT82" i="7"/>
  <c r="CS82" i="7"/>
  <c r="CR82" i="7"/>
  <c r="CQ82" i="7"/>
  <c r="CP82" i="7"/>
  <c r="CO82" i="7"/>
  <c r="CN82" i="7"/>
  <c r="CM82" i="7"/>
  <c r="CL82" i="7"/>
  <c r="CK82" i="7"/>
  <c r="CJ82" i="7"/>
  <c r="CI82" i="7"/>
  <c r="CH82" i="7"/>
  <c r="CG82" i="7"/>
  <c r="CF82" i="7"/>
  <c r="CE82" i="7"/>
  <c r="CD82" i="7"/>
  <c r="CC82" i="7"/>
  <c r="CB82" i="7"/>
  <c r="CA82" i="7"/>
  <c r="BZ82" i="7"/>
  <c r="BY82" i="7"/>
  <c r="BX82" i="7"/>
  <c r="BW82" i="7"/>
  <c r="BV82" i="7"/>
  <c r="BU82" i="7"/>
  <c r="BT82" i="7"/>
  <c r="BS82" i="7"/>
  <c r="BR82" i="7"/>
  <c r="BQ82" i="7"/>
  <c r="BP82" i="7"/>
  <c r="BO82" i="7"/>
  <c r="BN82" i="7"/>
  <c r="BM82" i="7"/>
  <c r="GX81" i="7"/>
  <c r="GW81" i="7"/>
  <c r="GV81" i="7"/>
  <c r="GU81" i="7"/>
  <c r="GT81" i="7"/>
  <c r="GJ81" i="7"/>
  <c r="GH81" i="7"/>
  <c r="GF81" i="7"/>
  <c r="GE81" i="7"/>
  <c r="GB81" i="7"/>
  <c r="FZ81" i="7"/>
  <c r="FX81" i="7"/>
  <c r="FW81" i="7"/>
  <c r="FU81" i="7"/>
  <c r="FS81" i="7"/>
  <c r="FQ81" i="7"/>
  <c r="FP81" i="7"/>
  <c r="FO81" i="7"/>
  <c r="FL81" i="7"/>
  <c r="FK81" i="7"/>
  <c r="FI81" i="7"/>
  <c r="FG81" i="7"/>
  <c r="FE81" i="7"/>
  <c r="FD81" i="7"/>
  <c r="FC81" i="7"/>
  <c r="FB81" i="7"/>
  <c r="FA81" i="7"/>
  <c r="EZ81" i="7"/>
  <c r="EY81" i="7"/>
  <c r="EX81" i="7"/>
  <c r="ER81" i="7"/>
  <c r="EQ81" i="7"/>
  <c r="EP81" i="7"/>
  <c r="EO81" i="7"/>
  <c r="EN81" i="7"/>
  <c r="EM81" i="7"/>
  <c r="EL81" i="7"/>
  <c r="EK81" i="7"/>
  <c r="EI81" i="7"/>
  <c r="EH81" i="7"/>
  <c r="EG81" i="7"/>
  <c r="EE81" i="7"/>
  <c r="ED81" i="7"/>
  <c r="EC81" i="7"/>
  <c r="EB81" i="7"/>
  <c r="EA81" i="7"/>
  <c r="DZ81" i="7"/>
  <c r="DY81" i="7"/>
  <c r="DX81" i="7"/>
  <c r="DW81" i="7"/>
  <c r="DU81" i="7"/>
  <c r="DS81" i="7"/>
  <c r="DQ81" i="7"/>
  <c r="DM81" i="7"/>
  <c r="DL81" i="7"/>
  <c r="DK81" i="7"/>
  <c r="DJ81" i="7"/>
  <c r="DI81" i="7"/>
  <c r="DH81" i="7"/>
  <c r="DG81" i="7"/>
  <c r="DF81" i="7"/>
  <c r="DC81" i="7"/>
  <c r="DB81" i="7"/>
  <c r="CZ81" i="7"/>
  <c r="CX81" i="7"/>
  <c r="CV81" i="7"/>
  <c r="CU81" i="7"/>
  <c r="CT81" i="7"/>
  <c r="CS81" i="7"/>
  <c r="CR81" i="7"/>
  <c r="CQ81" i="7"/>
  <c r="CP81" i="7"/>
  <c r="CO81" i="7"/>
  <c r="CN81" i="7"/>
  <c r="CM81" i="7"/>
  <c r="CL81" i="7"/>
  <c r="CK81" i="7"/>
  <c r="CJ81" i="7"/>
  <c r="CI81" i="7"/>
  <c r="CH81" i="7"/>
  <c r="CG81" i="7"/>
  <c r="CF81" i="7"/>
  <c r="CE81" i="7"/>
  <c r="CD81" i="7"/>
  <c r="CC81" i="7"/>
  <c r="CB81" i="7"/>
  <c r="CA81" i="7"/>
  <c r="BZ81" i="7"/>
  <c r="BY81" i="7"/>
  <c r="BX81" i="7"/>
  <c r="BW81" i="7"/>
  <c r="BV81" i="7"/>
  <c r="BU81" i="7"/>
  <c r="BT81" i="7"/>
  <c r="BS81" i="7"/>
  <c r="BR81" i="7"/>
  <c r="BQ81" i="7"/>
  <c r="BP81" i="7"/>
  <c r="BO81" i="7"/>
  <c r="BN81" i="7"/>
  <c r="BM81" i="7"/>
  <c r="BD81" i="7"/>
  <c r="BB81" i="7"/>
  <c r="AD81" i="7"/>
  <c r="AB81" i="7"/>
  <c r="Z81" i="7"/>
  <c r="X81" i="7"/>
  <c r="GX80" i="7"/>
  <c r="GW80" i="7"/>
  <c r="GV80" i="7"/>
  <c r="GU80" i="7"/>
  <c r="GT80" i="7"/>
  <c r="GJ80" i="7"/>
  <c r="GH80" i="7"/>
  <c r="GF80" i="7"/>
  <c r="GE80" i="7"/>
  <c r="GB80" i="7"/>
  <c r="FZ80" i="7"/>
  <c r="FX80" i="7"/>
  <c r="FW80" i="7"/>
  <c r="FU80" i="7"/>
  <c r="FS80" i="7"/>
  <c r="FQ80" i="7"/>
  <c r="FP80" i="7"/>
  <c r="FO80" i="7"/>
  <c r="FL80" i="7"/>
  <c r="FK80" i="7"/>
  <c r="FI80" i="7"/>
  <c r="FG80" i="7"/>
  <c r="FE80" i="7"/>
  <c r="FD80" i="7"/>
  <c r="FC80" i="7"/>
  <c r="FB80" i="7"/>
  <c r="FA80" i="7"/>
  <c r="EZ80" i="7"/>
  <c r="EY80" i="7"/>
  <c r="EX80" i="7"/>
  <c r="ER80" i="7"/>
  <c r="EQ80" i="7"/>
  <c r="EP80" i="7"/>
  <c r="EO80" i="7"/>
  <c r="EN80" i="7"/>
  <c r="EM80" i="7"/>
  <c r="EL80" i="7"/>
  <c r="EK80" i="7"/>
  <c r="EH80" i="7"/>
  <c r="EG80" i="7"/>
  <c r="EE80" i="7"/>
  <c r="ED80" i="7"/>
  <c r="EC80" i="7"/>
  <c r="EB80" i="7"/>
  <c r="EA80" i="7"/>
  <c r="DZ80" i="7"/>
  <c r="DY80" i="7"/>
  <c r="DX80" i="7"/>
  <c r="DW80" i="7"/>
  <c r="DU80" i="7"/>
  <c r="DS80" i="7"/>
  <c r="DQ80" i="7"/>
  <c r="DM80" i="7"/>
  <c r="DL80" i="7"/>
  <c r="DK80" i="7"/>
  <c r="DJ80" i="7"/>
  <c r="DI80" i="7"/>
  <c r="DH80" i="7"/>
  <c r="DG80" i="7"/>
  <c r="DF80" i="7"/>
  <c r="DC80" i="7"/>
  <c r="DB80" i="7"/>
  <c r="CZ80" i="7"/>
  <c r="CX80" i="7"/>
  <c r="CV80" i="7"/>
  <c r="CU80" i="7"/>
  <c r="CT80" i="7"/>
  <c r="CS80" i="7"/>
  <c r="CR80" i="7"/>
  <c r="CQ80" i="7"/>
  <c r="CP80" i="7"/>
  <c r="CO80" i="7"/>
  <c r="CN80" i="7"/>
  <c r="CM80" i="7"/>
  <c r="CL80" i="7"/>
  <c r="CK80" i="7"/>
  <c r="CJ80" i="7"/>
  <c r="CI80" i="7"/>
  <c r="CH80" i="7"/>
  <c r="CG80" i="7"/>
  <c r="CF80" i="7"/>
  <c r="CE80" i="7"/>
  <c r="CD80" i="7"/>
  <c r="CC80" i="7"/>
  <c r="CB80" i="7"/>
  <c r="CA80" i="7"/>
  <c r="BZ80" i="7"/>
  <c r="BY80" i="7"/>
  <c r="BX80" i="7"/>
  <c r="BW80" i="7"/>
  <c r="BV80" i="7"/>
  <c r="BU80" i="7"/>
  <c r="BT80" i="7"/>
  <c r="BS80" i="7"/>
  <c r="BR80" i="7"/>
  <c r="BQ80" i="7"/>
  <c r="BP80" i="7"/>
  <c r="BO80" i="7"/>
  <c r="BN80" i="7"/>
  <c r="BM80" i="7"/>
  <c r="BD80" i="7"/>
  <c r="BB80" i="7"/>
  <c r="AD80" i="7"/>
  <c r="AB80" i="7"/>
  <c r="Z80" i="7"/>
  <c r="X80" i="7"/>
  <c r="GX79" i="7"/>
  <c r="GW79" i="7"/>
  <c r="GV79" i="7"/>
  <c r="GU79" i="7"/>
  <c r="GT79" i="7"/>
  <c r="GJ79" i="7"/>
  <c r="GH79" i="7"/>
  <c r="GF79" i="7"/>
  <c r="GE79" i="7"/>
  <c r="GB79" i="7"/>
  <c r="FZ79" i="7"/>
  <c r="FX79" i="7"/>
  <c r="FW79" i="7"/>
  <c r="FU79" i="7"/>
  <c r="FS79" i="7"/>
  <c r="FQ79" i="7"/>
  <c r="FP79" i="7"/>
  <c r="FO79" i="7"/>
  <c r="FL79" i="7"/>
  <c r="FK79" i="7"/>
  <c r="FI79" i="7"/>
  <c r="FG79" i="7"/>
  <c r="FE79" i="7"/>
  <c r="FD79" i="7"/>
  <c r="FC79" i="7"/>
  <c r="FB79" i="7"/>
  <c r="FA79" i="7"/>
  <c r="EZ79" i="7"/>
  <c r="EY79" i="7"/>
  <c r="EX79" i="7"/>
  <c r="ER79" i="7"/>
  <c r="EQ79" i="7"/>
  <c r="EP79" i="7"/>
  <c r="EO79" i="7"/>
  <c r="EN79" i="7"/>
  <c r="EM79" i="7"/>
  <c r="EL79" i="7"/>
  <c r="EK79" i="7"/>
  <c r="EG79" i="7"/>
  <c r="EE79" i="7"/>
  <c r="ED79" i="7"/>
  <c r="EC79" i="7"/>
  <c r="EB79" i="7"/>
  <c r="EA79" i="7"/>
  <c r="DZ79" i="7"/>
  <c r="DY79" i="7"/>
  <c r="DX79" i="7"/>
  <c r="DM79" i="7"/>
  <c r="DL79" i="7"/>
  <c r="DK79" i="7"/>
  <c r="DJ79" i="7"/>
  <c r="DI79" i="7"/>
  <c r="DH79" i="7"/>
  <c r="DG79" i="7"/>
  <c r="DF79" i="7"/>
  <c r="CN79" i="7"/>
  <c r="CM79" i="7"/>
  <c r="CL79" i="7"/>
  <c r="CK79" i="7"/>
  <c r="GX78" i="7"/>
  <c r="GW78" i="7"/>
  <c r="GV78" i="7"/>
  <c r="GU78" i="7"/>
  <c r="GT78" i="7"/>
  <c r="GJ78" i="7"/>
  <c r="GH78" i="7"/>
  <c r="GF78" i="7"/>
  <c r="GE78" i="7"/>
  <c r="GB78" i="7"/>
  <c r="FZ78" i="7"/>
  <c r="FX78" i="7"/>
  <c r="FW78" i="7"/>
  <c r="FU78" i="7"/>
  <c r="FS78" i="7"/>
  <c r="FP78" i="7"/>
  <c r="FO78" i="7"/>
  <c r="FL78" i="7"/>
  <c r="FK78" i="7"/>
  <c r="FI78" i="7"/>
  <c r="FG78" i="7"/>
  <c r="FE78" i="7"/>
  <c r="FD78" i="7"/>
  <c r="FC78" i="7"/>
  <c r="FB78" i="7"/>
  <c r="FA78" i="7"/>
  <c r="EZ78" i="7"/>
  <c r="EX78" i="7"/>
  <c r="ER78" i="7"/>
  <c r="EQ78" i="7"/>
  <c r="EP78" i="7"/>
  <c r="EO78" i="7"/>
  <c r="EN78" i="7"/>
  <c r="EM78" i="7"/>
  <c r="EL78" i="7"/>
  <c r="EK78" i="7"/>
  <c r="EJ78" i="7"/>
  <c r="EI78" i="7"/>
  <c r="EH78" i="7"/>
  <c r="EG78" i="7"/>
  <c r="EE78" i="7"/>
  <c r="ED78" i="7"/>
  <c r="EC78" i="7"/>
  <c r="EB78" i="7"/>
  <c r="EA78" i="7"/>
  <c r="DZ78" i="7"/>
  <c r="DY78" i="7"/>
  <c r="DX78" i="7"/>
  <c r="DW78" i="7"/>
  <c r="DU78" i="7"/>
  <c r="DS78" i="7"/>
  <c r="DQ78" i="7"/>
  <c r="DM78" i="7"/>
  <c r="DL78" i="7"/>
  <c r="DK78" i="7"/>
  <c r="DJ78" i="7"/>
  <c r="DI78" i="7"/>
  <c r="DH78" i="7"/>
  <c r="DG78" i="7"/>
  <c r="DF78" i="7"/>
  <c r="DC78" i="7"/>
  <c r="DB78" i="7"/>
  <c r="CZ78" i="7"/>
  <c r="CX78" i="7"/>
  <c r="CV78" i="7"/>
  <c r="CU78" i="7"/>
  <c r="CT78" i="7"/>
  <c r="CS78" i="7"/>
  <c r="CR78" i="7"/>
  <c r="CQ78" i="7"/>
  <c r="CP78" i="7"/>
  <c r="CO78" i="7"/>
  <c r="CN78" i="7"/>
  <c r="CM78" i="7"/>
  <c r="CL78" i="7"/>
  <c r="CK78" i="7"/>
  <c r="CJ78" i="7"/>
  <c r="CI78" i="7"/>
  <c r="CH78" i="7"/>
  <c r="CG78" i="7"/>
  <c r="CF78" i="7"/>
  <c r="CE78" i="7"/>
  <c r="CD78" i="7"/>
  <c r="CC78" i="7"/>
  <c r="CB78" i="7"/>
  <c r="CA78" i="7"/>
  <c r="BZ78" i="7"/>
  <c r="BY78" i="7"/>
  <c r="BX78" i="7"/>
  <c r="BW78" i="7"/>
  <c r="BV78" i="7"/>
  <c r="BU78" i="7"/>
  <c r="BT78" i="7"/>
  <c r="BS78" i="7"/>
  <c r="BR78" i="7"/>
  <c r="BQ78" i="7"/>
  <c r="BP78" i="7"/>
  <c r="BO78" i="7"/>
  <c r="BN78" i="7"/>
  <c r="BM78" i="7"/>
  <c r="AD78" i="7"/>
  <c r="AB78" i="7"/>
  <c r="Z78" i="7"/>
  <c r="X78" i="7"/>
  <c r="GX77" i="7"/>
  <c r="GW77" i="7"/>
  <c r="GV77" i="7"/>
  <c r="GU77" i="7"/>
  <c r="GT77" i="7"/>
  <c r="GJ77" i="7"/>
  <c r="GH77" i="7"/>
  <c r="GF77" i="7"/>
  <c r="GE77" i="7"/>
  <c r="GB77" i="7"/>
  <c r="FZ77" i="7"/>
  <c r="FX77" i="7"/>
  <c r="FW77" i="7"/>
  <c r="FU77" i="7"/>
  <c r="FS77" i="7"/>
  <c r="FQ77" i="7"/>
  <c r="FP77" i="7"/>
  <c r="FO77" i="7"/>
  <c r="FL77" i="7"/>
  <c r="FK77" i="7"/>
  <c r="FI77" i="7"/>
  <c r="FG77" i="7"/>
  <c r="FE77" i="7"/>
  <c r="FD77" i="7"/>
  <c r="FC77" i="7"/>
  <c r="FB77" i="7"/>
  <c r="FA77" i="7"/>
  <c r="EZ77" i="7"/>
  <c r="EY77" i="7"/>
  <c r="EX77" i="7"/>
  <c r="ER77" i="7"/>
  <c r="EQ77" i="7"/>
  <c r="EP77" i="7"/>
  <c r="EO77" i="7"/>
  <c r="EN77" i="7"/>
  <c r="EM77" i="7"/>
  <c r="EL77" i="7"/>
  <c r="EK77" i="7"/>
  <c r="EJ77" i="7"/>
  <c r="EI77" i="7"/>
  <c r="EH77" i="7"/>
  <c r="EG77" i="7"/>
  <c r="EE77" i="7"/>
  <c r="ED77" i="7"/>
  <c r="EC77" i="7"/>
  <c r="EB77" i="7"/>
  <c r="EA77" i="7"/>
  <c r="DZ77" i="7"/>
  <c r="DY77" i="7"/>
  <c r="DX77" i="7"/>
  <c r="DW77" i="7"/>
  <c r="DU77" i="7"/>
  <c r="DS77" i="7"/>
  <c r="DQ77" i="7"/>
  <c r="DM77" i="7"/>
  <c r="DL77" i="7"/>
  <c r="DK77" i="7"/>
  <c r="DJ77" i="7"/>
  <c r="DI77" i="7"/>
  <c r="DH77" i="7"/>
  <c r="DG77" i="7"/>
  <c r="DF77" i="7"/>
  <c r="DC77" i="7"/>
  <c r="DB77" i="7"/>
  <c r="CZ77" i="7"/>
  <c r="CX77" i="7"/>
  <c r="CV77" i="7"/>
  <c r="CU77" i="7"/>
  <c r="CT77" i="7"/>
  <c r="CS77" i="7"/>
  <c r="CR77" i="7"/>
  <c r="CQ77" i="7"/>
  <c r="CP77" i="7"/>
  <c r="CO77" i="7"/>
  <c r="CN77" i="7"/>
  <c r="CM77" i="7"/>
  <c r="CL77" i="7"/>
  <c r="CK77" i="7"/>
  <c r="CJ77" i="7"/>
  <c r="CI77" i="7"/>
  <c r="CH77" i="7"/>
  <c r="CG77" i="7"/>
  <c r="CF77" i="7"/>
  <c r="CE77" i="7"/>
  <c r="CD77" i="7"/>
  <c r="CC77" i="7"/>
  <c r="CB77" i="7"/>
  <c r="CA77" i="7"/>
  <c r="BZ77" i="7"/>
  <c r="BY77" i="7"/>
  <c r="BX77" i="7"/>
  <c r="BW77" i="7"/>
  <c r="BV77" i="7"/>
  <c r="BU77" i="7"/>
  <c r="BT77" i="7"/>
  <c r="BS77" i="7"/>
  <c r="BR77" i="7"/>
  <c r="BQ77" i="7"/>
  <c r="BP77" i="7"/>
  <c r="BO77" i="7"/>
  <c r="BN77" i="7"/>
  <c r="BM77" i="7"/>
  <c r="AD77" i="7"/>
  <c r="AB77" i="7"/>
  <c r="Z77" i="7"/>
  <c r="X77" i="7"/>
  <c r="GX75" i="7"/>
  <c r="GW75" i="7"/>
  <c r="GV75" i="7"/>
  <c r="GU75" i="7"/>
  <c r="GT75" i="7"/>
  <c r="GJ75" i="7"/>
  <c r="GH75" i="7"/>
  <c r="GF75" i="7"/>
  <c r="GE75" i="7"/>
  <c r="GB75" i="7"/>
  <c r="FZ75" i="7"/>
  <c r="FX75" i="7"/>
  <c r="FW75" i="7"/>
  <c r="FU75" i="7"/>
  <c r="FS75" i="7"/>
  <c r="FQ75" i="7"/>
  <c r="FP75" i="7"/>
  <c r="FO75" i="7"/>
  <c r="FL75" i="7"/>
  <c r="FK75" i="7"/>
  <c r="FI75" i="7"/>
  <c r="FG75" i="7"/>
  <c r="FE75" i="7"/>
  <c r="FD75" i="7"/>
  <c r="FC75" i="7"/>
  <c r="FB75" i="7"/>
  <c r="FA75" i="7"/>
  <c r="ER75" i="7"/>
  <c r="EQ75" i="7"/>
  <c r="EP75" i="7"/>
  <c r="EO75" i="7"/>
  <c r="EN75" i="7"/>
  <c r="EM75" i="7"/>
  <c r="EL75" i="7"/>
  <c r="EK75" i="7"/>
  <c r="EJ75" i="7"/>
  <c r="EI75" i="7"/>
  <c r="EH75" i="7"/>
  <c r="EG75" i="7"/>
  <c r="EE75" i="7"/>
  <c r="ED75" i="7"/>
  <c r="EC75" i="7"/>
  <c r="EB75" i="7"/>
  <c r="EA75" i="7"/>
  <c r="DZ75" i="7"/>
  <c r="DY75" i="7"/>
  <c r="DX75" i="7"/>
  <c r="DW75" i="7"/>
  <c r="DU75" i="7"/>
  <c r="DS75" i="7"/>
  <c r="DQ75" i="7"/>
  <c r="DM75" i="7"/>
  <c r="DL75" i="7"/>
  <c r="DK75" i="7"/>
  <c r="DJ75" i="7"/>
  <c r="DI75" i="7"/>
  <c r="DH75" i="7"/>
  <c r="DG75" i="7"/>
  <c r="DF75" i="7"/>
  <c r="DC75" i="7"/>
  <c r="DB75" i="7"/>
  <c r="CZ75" i="7"/>
  <c r="CX75" i="7"/>
  <c r="CV75" i="7"/>
  <c r="CU75" i="7"/>
  <c r="CT75" i="7"/>
  <c r="CS75" i="7"/>
  <c r="CR75" i="7"/>
  <c r="CQ75" i="7"/>
  <c r="CP75" i="7"/>
  <c r="CO75" i="7"/>
  <c r="CN75" i="7"/>
  <c r="CM75" i="7"/>
  <c r="CL75" i="7"/>
  <c r="CK75" i="7"/>
  <c r="CJ75" i="7"/>
  <c r="CI75" i="7"/>
  <c r="CH75" i="7"/>
  <c r="CG75" i="7"/>
  <c r="CF75" i="7"/>
  <c r="CE75" i="7"/>
  <c r="CD75" i="7"/>
  <c r="CC75" i="7"/>
  <c r="CB75" i="7"/>
  <c r="CA75" i="7"/>
  <c r="BZ75" i="7"/>
  <c r="BY75" i="7"/>
  <c r="BX75" i="7"/>
  <c r="BW75" i="7"/>
  <c r="BV75" i="7"/>
  <c r="BU75" i="7"/>
  <c r="BT75" i="7"/>
  <c r="BS75" i="7"/>
  <c r="BR75" i="7"/>
  <c r="BQ75" i="7"/>
  <c r="BP75" i="7"/>
  <c r="BO75" i="7"/>
  <c r="BN75" i="7"/>
  <c r="BM75" i="7"/>
  <c r="AD75" i="7"/>
  <c r="AB75" i="7"/>
  <c r="Z75" i="7"/>
  <c r="X75" i="7"/>
  <c r="V75" i="7"/>
  <c r="U75" i="7"/>
  <c r="T75" i="7"/>
  <c r="S75" i="7"/>
  <c r="R75" i="7"/>
  <c r="Q75" i="7"/>
  <c r="P75" i="7"/>
  <c r="O75" i="7"/>
  <c r="N75" i="7"/>
  <c r="GX74" i="7"/>
  <c r="GW74" i="7"/>
  <c r="GV74" i="7"/>
  <c r="GU74" i="7"/>
  <c r="GT74" i="7"/>
  <c r="GB74" i="7"/>
  <c r="FZ74" i="7"/>
  <c r="FX74" i="7"/>
  <c r="FW74" i="7"/>
  <c r="FU74" i="7"/>
  <c r="FS74" i="7"/>
  <c r="FP74" i="7"/>
  <c r="FO74" i="7"/>
  <c r="FL74" i="7"/>
  <c r="FK74" i="7"/>
  <c r="FI74" i="7"/>
  <c r="FG74" i="7"/>
  <c r="GX73" i="7"/>
  <c r="GW73" i="7"/>
  <c r="GV73" i="7"/>
  <c r="GU73" i="7"/>
  <c r="GT73" i="7"/>
  <c r="GJ73" i="7"/>
  <c r="GH73" i="7"/>
  <c r="GF73" i="7"/>
  <c r="GE73" i="7"/>
  <c r="GB73" i="7"/>
  <c r="FZ73" i="7"/>
  <c r="FX73" i="7"/>
  <c r="FW73" i="7"/>
  <c r="FU73" i="7"/>
  <c r="FS73" i="7"/>
  <c r="FQ73" i="7"/>
  <c r="FP73" i="7"/>
  <c r="FO73" i="7"/>
  <c r="FL73" i="7"/>
  <c r="FK73" i="7"/>
  <c r="FI73" i="7"/>
  <c r="FG73" i="7"/>
  <c r="FE73" i="7"/>
  <c r="FD73" i="7"/>
  <c r="FC73" i="7"/>
  <c r="FB73" i="7"/>
  <c r="FA73" i="7"/>
  <c r="ER73" i="7"/>
  <c r="EQ73" i="7"/>
  <c r="EP73" i="7"/>
  <c r="EO73" i="7"/>
  <c r="EN73" i="7"/>
  <c r="EM73" i="7"/>
  <c r="EL73" i="7"/>
  <c r="EK73" i="7"/>
  <c r="EJ73" i="7"/>
  <c r="EI73" i="7"/>
  <c r="EH73" i="7"/>
  <c r="EG73" i="7"/>
  <c r="EE73" i="7"/>
  <c r="ED73" i="7"/>
  <c r="EC73" i="7"/>
  <c r="EB73" i="7"/>
  <c r="EA73" i="7"/>
  <c r="DZ73" i="7"/>
  <c r="DY73" i="7"/>
  <c r="DX73" i="7"/>
  <c r="DW73" i="7"/>
  <c r="DU73" i="7"/>
  <c r="DS73" i="7"/>
  <c r="DQ73" i="7"/>
  <c r="DM73" i="7"/>
  <c r="DL73" i="7"/>
  <c r="DK73" i="7"/>
  <c r="DJ73" i="7"/>
  <c r="DI73" i="7"/>
  <c r="DH73" i="7"/>
  <c r="DG73" i="7"/>
  <c r="DF73" i="7"/>
  <c r="DC73" i="7"/>
  <c r="DB73" i="7"/>
  <c r="CZ73" i="7"/>
  <c r="CX73" i="7"/>
  <c r="CV73" i="7"/>
  <c r="CU73" i="7"/>
  <c r="CT73" i="7"/>
  <c r="CS73" i="7"/>
  <c r="CR73" i="7"/>
  <c r="CQ73" i="7"/>
  <c r="CP73" i="7"/>
  <c r="CO73" i="7"/>
  <c r="CN73" i="7"/>
  <c r="CM73" i="7"/>
  <c r="CL73" i="7"/>
  <c r="CK73" i="7"/>
  <c r="CJ73" i="7"/>
  <c r="CI73" i="7"/>
  <c r="CH73" i="7"/>
  <c r="CG73" i="7"/>
  <c r="CF73" i="7"/>
  <c r="CE73" i="7"/>
  <c r="CD73" i="7"/>
  <c r="CC73" i="7"/>
  <c r="CB73" i="7"/>
  <c r="CA73" i="7"/>
  <c r="BZ73" i="7"/>
  <c r="BY73" i="7"/>
  <c r="BX73" i="7"/>
  <c r="BW73" i="7"/>
  <c r="BV73" i="7"/>
  <c r="BU73" i="7"/>
  <c r="BT73" i="7"/>
  <c r="BS73" i="7"/>
  <c r="BR73" i="7"/>
  <c r="BQ73" i="7"/>
  <c r="BP73" i="7"/>
  <c r="BO73" i="7"/>
  <c r="BN73" i="7"/>
  <c r="BM73" i="7"/>
  <c r="AD73" i="7"/>
  <c r="AB73" i="7"/>
  <c r="Z73" i="7"/>
  <c r="X73" i="7"/>
  <c r="V73" i="7"/>
  <c r="U73" i="7"/>
  <c r="T73" i="7"/>
  <c r="S73" i="7"/>
  <c r="R73" i="7"/>
  <c r="Q73" i="7"/>
  <c r="P73" i="7"/>
  <c r="O73" i="7"/>
  <c r="N73" i="7"/>
  <c r="GX72" i="7"/>
  <c r="GW72" i="7"/>
  <c r="GV72" i="7"/>
  <c r="GU72" i="7"/>
  <c r="GT72" i="7"/>
  <c r="GJ72" i="7"/>
  <c r="GH72" i="7"/>
  <c r="GF72" i="7"/>
  <c r="GE72" i="7"/>
  <c r="GB72" i="7"/>
  <c r="FZ72" i="7"/>
  <c r="FX72" i="7"/>
  <c r="FW72" i="7"/>
  <c r="FU72" i="7"/>
  <c r="FS72" i="7"/>
  <c r="FQ72" i="7"/>
  <c r="FP72" i="7"/>
  <c r="FO72" i="7"/>
  <c r="FL72" i="7"/>
  <c r="FK72" i="7"/>
  <c r="FI72" i="7"/>
  <c r="FG72" i="7"/>
  <c r="FE72" i="7"/>
  <c r="FD72" i="7"/>
  <c r="FC72" i="7"/>
  <c r="FB72" i="7"/>
  <c r="FA72" i="7"/>
  <c r="EZ72" i="7"/>
  <c r="EY72" i="7"/>
  <c r="EX72" i="7"/>
  <c r="ER72" i="7"/>
  <c r="EQ72" i="7"/>
  <c r="EP72" i="7"/>
  <c r="EO72" i="7"/>
  <c r="EN72" i="7"/>
  <c r="EM72" i="7"/>
  <c r="EL72" i="7"/>
  <c r="EK72" i="7"/>
  <c r="EJ72" i="7"/>
  <c r="EI72" i="7"/>
  <c r="EH72" i="7"/>
  <c r="EG72" i="7"/>
  <c r="EE72" i="7"/>
  <c r="ED72" i="7"/>
  <c r="EC72" i="7"/>
  <c r="EB72" i="7"/>
  <c r="EA72" i="7"/>
  <c r="DZ72" i="7"/>
  <c r="DY72" i="7"/>
  <c r="DX72" i="7"/>
  <c r="DW72" i="7"/>
  <c r="DU72" i="7"/>
  <c r="DS72" i="7"/>
  <c r="DQ72" i="7"/>
  <c r="DM72" i="7"/>
  <c r="DL72" i="7"/>
  <c r="DK72" i="7"/>
  <c r="DJ72" i="7"/>
  <c r="DI72" i="7"/>
  <c r="DH72" i="7"/>
  <c r="DG72" i="7"/>
  <c r="DF72" i="7"/>
  <c r="DC72" i="7"/>
  <c r="DB72" i="7"/>
  <c r="CZ72" i="7"/>
  <c r="CX72" i="7"/>
  <c r="CV72" i="7"/>
  <c r="CU72" i="7"/>
  <c r="CT72" i="7"/>
  <c r="CS72" i="7"/>
  <c r="CR72" i="7"/>
  <c r="CQ72" i="7"/>
  <c r="CP72" i="7"/>
  <c r="CO72" i="7"/>
  <c r="CN72" i="7"/>
  <c r="CM72" i="7"/>
  <c r="CL72" i="7"/>
  <c r="CK72" i="7"/>
  <c r="CJ72" i="7"/>
  <c r="CI72" i="7"/>
  <c r="CH72" i="7"/>
  <c r="CG72" i="7"/>
  <c r="CF72" i="7"/>
  <c r="CE72" i="7"/>
  <c r="CD72" i="7"/>
  <c r="CC72" i="7"/>
  <c r="CB72" i="7"/>
  <c r="CA72" i="7"/>
  <c r="BZ72" i="7"/>
  <c r="BY72" i="7"/>
  <c r="BX72" i="7"/>
  <c r="BW72" i="7"/>
  <c r="BV72" i="7"/>
  <c r="BU72" i="7"/>
  <c r="BT72" i="7"/>
  <c r="BS72" i="7"/>
  <c r="BR72" i="7"/>
  <c r="BQ72" i="7"/>
  <c r="BP72" i="7"/>
  <c r="BO72" i="7"/>
  <c r="BN72" i="7"/>
  <c r="BM72" i="7"/>
  <c r="AD72" i="7"/>
  <c r="AB72" i="7"/>
  <c r="Z72" i="7"/>
  <c r="X72" i="7"/>
  <c r="V72" i="7"/>
  <c r="U72" i="7"/>
  <c r="T72" i="7"/>
  <c r="S72" i="7"/>
  <c r="R72" i="7"/>
  <c r="Q72" i="7"/>
  <c r="P72" i="7"/>
  <c r="O72" i="7"/>
  <c r="N72" i="7"/>
  <c r="GX71" i="7"/>
  <c r="GW71" i="7"/>
  <c r="GV71" i="7"/>
  <c r="GU71" i="7"/>
  <c r="GT71" i="7"/>
  <c r="GJ71" i="7"/>
  <c r="GH71" i="7"/>
  <c r="GF71" i="7"/>
  <c r="GB71" i="7"/>
  <c r="FZ71" i="7"/>
  <c r="FX71" i="7"/>
  <c r="FW71" i="7"/>
  <c r="FU71" i="7"/>
  <c r="FS71" i="7"/>
  <c r="FP71" i="7"/>
  <c r="FO71" i="7"/>
  <c r="FL71" i="7"/>
  <c r="FK71" i="7"/>
  <c r="FI71" i="7"/>
  <c r="FG71" i="7"/>
  <c r="FE71" i="7"/>
  <c r="FD71" i="7"/>
  <c r="FC71" i="7"/>
  <c r="FB71" i="7"/>
  <c r="FA71" i="7"/>
  <c r="EZ71" i="7"/>
  <c r="EY71" i="7"/>
  <c r="EX71" i="7"/>
  <c r="ER71" i="7"/>
  <c r="EQ71" i="7"/>
  <c r="EP71" i="7"/>
  <c r="EO71" i="7"/>
  <c r="EN71" i="7"/>
  <c r="EM71" i="7"/>
  <c r="EL71" i="7"/>
  <c r="EK71" i="7"/>
  <c r="EH71" i="7"/>
  <c r="EG71" i="7"/>
  <c r="EE71" i="7"/>
  <c r="ED71" i="7"/>
  <c r="EC71" i="7"/>
  <c r="EB71" i="7"/>
  <c r="EA71" i="7"/>
  <c r="DZ71" i="7"/>
  <c r="DY71" i="7"/>
  <c r="DX71" i="7"/>
  <c r="DW71" i="7"/>
  <c r="DU71" i="7"/>
  <c r="DS71" i="7"/>
  <c r="DQ71" i="7"/>
  <c r="DM71" i="7"/>
  <c r="DL71" i="7"/>
  <c r="DK71" i="7"/>
  <c r="DJ71" i="7"/>
  <c r="DI71" i="7"/>
  <c r="DH71" i="7"/>
  <c r="DG71" i="7"/>
  <c r="DF71" i="7"/>
  <c r="DC71" i="7"/>
  <c r="DB71" i="7"/>
  <c r="CZ71" i="7"/>
  <c r="CX71" i="7"/>
  <c r="CV71" i="7"/>
  <c r="CU71" i="7"/>
  <c r="CT71" i="7"/>
  <c r="CS71" i="7"/>
  <c r="CR71" i="7"/>
  <c r="CQ71" i="7"/>
  <c r="CP71" i="7"/>
  <c r="CO71" i="7"/>
  <c r="CN71" i="7"/>
  <c r="CM71" i="7"/>
  <c r="CL71" i="7"/>
  <c r="CK71" i="7"/>
  <c r="CJ71" i="7"/>
  <c r="CI71" i="7"/>
  <c r="CH71" i="7"/>
  <c r="CG71" i="7"/>
  <c r="CF71" i="7"/>
  <c r="CE71" i="7"/>
  <c r="CD71" i="7"/>
  <c r="CC71" i="7"/>
  <c r="CB71" i="7"/>
  <c r="CA71" i="7"/>
  <c r="BZ71" i="7"/>
  <c r="BY71" i="7"/>
  <c r="BX71" i="7"/>
  <c r="BW71" i="7"/>
  <c r="BV71" i="7"/>
  <c r="BU71" i="7"/>
  <c r="BT71" i="7"/>
  <c r="BS71" i="7"/>
  <c r="BR71" i="7"/>
  <c r="BQ71" i="7"/>
  <c r="BP71" i="7"/>
  <c r="BO71" i="7"/>
  <c r="BN71" i="7"/>
  <c r="BM71" i="7"/>
  <c r="BD71" i="7"/>
  <c r="BB71" i="7"/>
  <c r="AD71" i="7"/>
  <c r="AB71" i="7"/>
  <c r="Z71" i="7"/>
  <c r="X71" i="7"/>
  <c r="V71" i="7"/>
  <c r="T71" i="7"/>
  <c r="R71" i="7"/>
  <c r="P71" i="7"/>
  <c r="O71" i="7"/>
  <c r="N71" i="7"/>
  <c r="GX70" i="7"/>
  <c r="GW70" i="7"/>
  <c r="GV70" i="7"/>
  <c r="GU70" i="7"/>
  <c r="GT70" i="7"/>
  <c r="GJ70" i="7"/>
  <c r="GH70" i="7"/>
  <c r="GG70" i="7"/>
  <c r="GF70" i="7"/>
  <c r="GE70" i="7"/>
  <c r="GB70" i="7"/>
  <c r="FZ70" i="7"/>
  <c r="FY70" i="7"/>
  <c r="FX70" i="7"/>
  <c r="FW70" i="7"/>
  <c r="FU70" i="7"/>
  <c r="FS70" i="7"/>
  <c r="FQ70" i="7"/>
  <c r="FP70" i="7"/>
  <c r="FO70" i="7"/>
  <c r="FL70" i="7"/>
  <c r="FK70" i="7"/>
  <c r="FI70" i="7"/>
  <c r="FG70" i="7"/>
  <c r="FE70" i="7"/>
  <c r="FD70" i="7"/>
  <c r="FC70" i="7"/>
  <c r="FB70" i="7"/>
  <c r="FA70" i="7"/>
  <c r="EZ70" i="7"/>
  <c r="EY70" i="7"/>
  <c r="EX70" i="7"/>
  <c r="ER70" i="7"/>
  <c r="EQ70" i="7"/>
  <c r="EP70" i="7"/>
  <c r="EO70" i="7"/>
  <c r="EN70" i="7"/>
  <c r="EM70" i="7"/>
  <c r="EL70" i="7"/>
  <c r="EK70" i="7"/>
  <c r="EE70" i="7"/>
  <c r="ED70" i="7"/>
  <c r="EC70" i="7"/>
  <c r="EB70" i="7"/>
  <c r="EA70" i="7"/>
  <c r="DZ70" i="7"/>
  <c r="DY70" i="7"/>
  <c r="DX70" i="7"/>
  <c r="DW70" i="7"/>
  <c r="DU70" i="7"/>
  <c r="DS70" i="7"/>
  <c r="DQ70" i="7"/>
  <c r="DM70" i="7"/>
  <c r="DL70" i="7"/>
  <c r="DK70" i="7"/>
  <c r="DJ70" i="7"/>
  <c r="DI70" i="7"/>
  <c r="DH70" i="7"/>
  <c r="DG70" i="7"/>
  <c r="DF70" i="7"/>
  <c r="DC70" i="7"/>
  <c r="DB70" i="7"/>
  <c r="CZ70" i="7"/>
  <c r="CX70" i="7"/>
  <c r="CV70" i="7"/>
  <c r="CU70" i="7"/>
  <c r="CT70" i="7"/>
  <c r="CS70" i="7"/>
  <c r="CR70" i="7"/>
  <c r="CQ70" i="7"/>
  <c r="CP70" i="7"/>
  <c r="CO70" i="7"/>
  <c r="CN70" i="7"/>
  <c r="CM70" i="7"/>
  <c r="CL70" i="7"/>
  <c r="CK70" i="7"/>
  <c r="CJ70" i="7"/>
  <c r="CI70" i="7"/>
  <c r="CH70" i="7"/>
  <c r="CG70" i="7"/>
  <c r="CF70" i="7"/>
  <c r="CE70" i="7"/>
  <c r="CD70" i="7"/>
  <c r="CC70" i="7"/>
  <c r="CB70" i="7"/>
  <c r="CA70" i="7"/>
  <c r="BZ70" i="7"/>
  <c r="BY70" i="7"/>
  <c r="BX70" i="7"/>
  <c r="BW70" i="7"/>
  <c r="BV70" i="7"/>
  <c r="BU70" i="7"/>
  <c r="BT70" i="7"/>
  <c r="BS70" i="7"/>
  <c r="BR70" i="7"/>
  <c r="BQ70" i="7"/>
  <c r="BP70" i="7"/>
  <c r="BO70" i="7"/>
  <c r="BN70" i="7"/>
  <c r="BM70" i="7"/>
  <c r="BF70" i="7"/>
  <c r="BD70" i="7"/>
  <c r="BB70" i="7"/>
  <c r="AD70" i="7"/>
  <c r="AB70" i="7"/>
  <c r="Z70" i="7"/>
  <c r="X70" i="7"/>
  <c r="V70" i="7"/>
  <c r="T70" i="7"/>
  <c r="R70" i="7"/>
  <c r="P70" i="7"/>
  <c r="O70" i="7"/>
  <c r="N70" i="7"/>
  <c r="GX69" i="7"/>
  <c r="GW69" i="7"/>
  <c r="GV69" i="7"/>
  <c r="GU69" i="7"/>
  <c r="GT69" i="7"/>
  <c r="GJ69" i="7"/>
  <c r="GH69" i="7"/>
  <c r="GF69" i="7"/>
  <c r="GE69" i="7"/>
  <c r="GB69" i="7"/>
  <c r="FZ69" i="7"/>
  <c r="FX69" i="7"/>
  <c r="FW69" i="7"/>
  <c r="FU69" i="7"/>
  <c r="FS69" i="7"/>
  <c r="FQ69" i="7"/>
  <c r="FP69" i="7"/>
  <c r="FO69" i="7"/>
  <c r="FL69" i="7"/>
  <c r="FK69" i="7"/>
  <c r="FI69" i="7"/>
  <c r="FG69" i="7"/>
  <c r="FE69" i="7"/>
  <c r="FD69" i="7"/>
  <c r="FC69" i="7"/>
  <c r="FB69" i="7"/>
  <c r="FA69" i="7"/>
  <c r="EZ69" i="7"/>
  <c r="EY69" i="7"/>
  <c r="EX69" i="7"/>
  <c r="ER69" i="7"/>
  <c r="EQ69" i="7"/>
  <c r="EP69" i="7"/>
  <c r="EO69" i="7"/>
  <c r="EN69" i="7"/>
  <c r="EM69" i="7"/>
  <c r="EL69" i="7"/>
  <c r="EK69" i="7"/>
  <c r="EJ69" i="7"/>
  <c r="EI69" i="7"/>
  <c r="EH69" i="7"/>
  <c r="EG69" i="7"/>
  <c r="EE69" i="7"/>
  <c r="ED69" i="7"/>
  <c r="EC69" i="7"/>
  <c r="EB69" i="7"/>
  <c r="EA69" i="7"/>
  <c r="DZ69" i="7"/>
  <c r="DY69" i="7"/>
  <c r="DX69" i="7"/>
  <c r="DW69" i="7"/>
  <c r="DU69" i="7"/>
  <c r="DT69" i="7"/>
  <c r="DS69" i="7"/>
  <c r="DR69" i="7"/>
  <c r="DQ69" i="7"/>
  <c r="DM69" i="7"/>
  <c r="DL69" i="7"/>
  <c r="DK69" i="7"/>
  <c r="DJ69" i="7"/>
  <c r="DI69" i="7"/>
  <c r="DH69" i="7"/>
  <c r="DG69" i="7"/>
  <c r="DF69" i="7"/>
  <c r="DC69" i="7"/>
  <c r="DB69" i="7"/>
  <c r="CZ69" i="7"/>
  <c r="CX69" i="7"/>
  <c r="CV69" i="7"/>
  <c r="CU69" i="7"/>
  <c r="CT69" i="7"/>
  <c r="CS69" i="7"/>
  <c r="CR69" i="7"/>
  <c r="CQ69" i="7"/>
  <c r="CP69" i="7"/>
  <c r="CO69" i="7"/>
  <c r="CN69" i="7"/>
  <c r="CM69" i="7"/>
  <c r="CL69" i="7"/>
  <c r="CK69" i="7"/>
  <c r="CJ69" i="7"/>
  <c r="CI69" i="7"/>
  <c r="CH69" i="7"/>
  <c r="CG69" i="7"/>
  <c r="CF69" i="7"/>
  <c r="CE69" i="7"/>
  <c r="CD69" i="7"/>
  <c r="CC69" i="7"/>
  <c r="CB69" i="7"/>
  <c r="CA69" i="7"/>
  <c r="BZ69" i="7"/>
  <c r="BY69" i="7"/>
  <c r="BX69" i="7"/>
  <c r="BW69" i="7"/>
  <c r="BV69" i="7"/>
  <c r="BU69" i="7"/>
  <c r="BT69" i="7"/>
  <c r="BS69" i="7"/>
  <c r="BR69" i="7"/>
  <c r="BQ69" i="7"/>
  <c r="BP69" i="7"/>
  <c r="BO69" i="7"/>
  <c r="BN69" i="7"/>
  <c r="BM69" i="7"/>
  <c r="AD69" i="7"/>
  <c r="AB69" i="7"/>
  <c r="Z69" i="7"/>
  <c r="X69" i="7"/>
  <c r="V69" i="7"/>
  <c r="T69" i="7"/>
  <c r="R69" i="7"/>
  <c r="P69" i="7"/>
  <c r="O69" i="7"/>
  <c r="N69" i="7"/>
  <c r="GX68" i="7"/>
  <c r="GW68" i="7"/>
  <c r="GV68" i="7"/>
  <c r="GU68" i="7"/>
  <c r="GT68" i="7"/>
  <c r="GJ68" i="7"/>
  <c r="GH68" i="7"/>
  <c r="GF68" i="7"/>
  <c r="GE68" i="7"/>
  <c r="GB68" i="7"/>
  <c r="FZ68" i="7"/>
  <c r="FX68" i="7"/>
  <c r="FW68" i="7"/>
  <c r="FU68" i="7"/>
  <c r="FS68" i="7"/>
  <c r="FQ68" i="7"/>
  <c r="FP68" i="7"/>
  <c r="FO68" i="7"/>
  <c r="FL68" i="7"/>
  <c r="FK68" i="7"/>
  <c r="FI68" i="7"/>
  <c r="FG68" i="7"/>
  <c r="FE68" i="7"/>
  <c r="FD68" i="7"/>
  <c r="FC68" i="7"/>
  <c r="FB68" i="7"/>
  <c r="FA68" i="7"/>
  <c r="EZ68" i="7"/>
  <c r="EY68" i="7"/>
  <c r="EX68" i="7"/>
  <c r="ER68" i="7"/>
  <c r="EQ68" i="7"/>
  <c r="EP68" i="7"/>
  <c r="EO68" i="7"/>
  <c r="EN68" i="7"/>
  <c r="EM68" i="7"/>
  <c r="EL68" i="7"/>
  <c r="EK68" i="7"/>
  <c r="EJ68" i="7"/>
  <c r="EI68" i="7"/>
  <c r="EH68" i="7"/>
  <c r="EG68" i="7"/>
  <c r="EE68" i="7"/>
  <c r="ED68" i="7"/>
  <c r="EC68" i="7"/>
  <c r="EB68" i="7"/>
  <c r="EA68" i="7"/>
  <c r="DZ68" i="7"/>
  <c r="DY68" i="7"/>
  <c r="DX68" i="7"/>
  <c r="DW68" i="7"/>
  <c r="DU68" i="7"/>
  <c r="DS68" i="7"/>
  <c r="DQ68" i="7"/>
  <c r="DM68" i="7"/>
  <c r="DL68" i="7"/>
  <c r="DK68" i="7"/>
  <c r="DJ68" i="7"/>
  <c r="DI68" i="7"/>
  <c r="DH68" i="7"/>
  <c r="DG68" i="7"/>
  <c r="DF68" i="7"/>
  <c r="DC68" i="7"/>
  <c r="DB68" i="7"/>
  <c r="CZ68" i="7"/>
  <c r="CX68" i="7"/>
  <c r="CV68" i="7"/>
  <c r="CU68" i="7"/>
  <c r="CT68" i="7"/>
  <c r="CS68" i="7"/>
  <c r="CR68" i="7"/>
  <c r="CQ68" i="7"/>
  <c r="CP68" i="7"/>
  <c r="CO68" i="7"/>
  <c r="CN68" i="7"/>
  <c r="CM68" i="7"/>
  <c r="CL68" i="7"/>
  <c r="CK68" i="7"/>
  <c r="CJ68" i="7"/>
  <c r="CI68" i="7"/>
  <c r="CH68" i="7"/>
  <c r="CG68" i="7"/>
  <c r="CF68" i="7"/>
  <c r="CE68" i="7"/>
  <c r="CD68" i="7"/>
  <c r="CC68" i="7"/>
  <c r="CB68" i="7"/>
  <c r="CA68" i="7"/>
  <c r="BZ68" i="7"/>
  <c r="BY68" i="7"/>
  <c r="BX68" i="7"/>
  <c r="BW68" i="7"/>
  <c r="BV68" i="7"/>
  <c r="BU68" i="7"/>
  <c r="BT68" i="7"/>
  <c r="BS68" i="7"/>
  <c r="BR68" i="7"/>
  <c r="BQ68" i="7"/>
  <c r="BP68" i="7"/>
  <c r="BO68" i="7"/>
  <c r="BN68" i="7"/>
  <c r="BM68" i="7"/>
  <c r="V68" i="7"/>
  <c r="T68" i="7"/>
  <c r="S68" i="7"/>
  <c r="R68" i="7"/>
  <c r="Q68" i="7"/>
  <c r="P68" i="7"/>
  <c r="O68" i="7"/>
  <c r="N68" i="7"/>
  <c r="GX67" i="7"/>
  <c r="GW67" i="7"/>
  <c r="GV67" i="7"/>
  <c r="GU67" i="7"/>
  <c r="GT67" i="7"/>
  <c r="GJ67" i="7"/>
  <c r="GH67" i="7"/>
  <c r="GF67" i="7"/>
  <c r="GE67" i="7"/>
  <c r="GB67" i="7"/>
  <c r="FZ67" i="7"/>
  <c r="FX67" i="7"/>
  <c r="FW67" i="7"/>
  <c r="FU67" i="7"/>
  <c r="FS67" i="7"/>
  <c r="FQ67" i="7"/>
  <c r="FP67" i="7"/>
  <c r="FO67" i="7"/>
  <c r="FL67" i="7"/>
  <c r="FK67" i="7"/>
  <c r="FI67" i="7"/>
  <c r="FG67" i="7"/>
  <c r="FE67" i="7"/>
  <c r="FD67" i="7"/>
  <c r="FC67" i="7"/>
  <c r="FB67" i="7"/>
  <c r="FA67" i="7"/>
  <c r="EZ67" i="7"/>
  <c r="EY67" i="7"/>
  <c r="EX67" i="7"/>
  <c r="ER67" i="7"/>
  <c r="EQ67" i="7"/>
  <c r="EP67" i="7"/>
  <c r="EO67" i="7"/>
  <c r="EN67" i="7"/>
  <c r="EM67" i="7"/>
  <c r="EL67" i="7"/>
  <c r="EK67" i="7"/>
  <c r="EJ67" i="7"/>
  <c r="EI67" i="7"/>
  <c r="EH67" i="7"/>
  <c r="EG67" i="7"/>
  <c r="EE67" i="7"/>
  <c r="ED67" i="7"/>
  <c r="EC67" i="7"/>
  <c r="EB67" i="7"/>
  <c r="EA67" i="7"/>
  <c r="DZ67" i="7"/>
  <c r="DY67" i="7"/>
  <c r="DX67" i="7"/>
  <c r="DW67" i="7"/>
  <c r="DU67" i="7"/>
  <c r="DS67" i="7"/>
  <c r="DQ67" i="7"/>
  <c r="DM67" i="7"/>
  <c r="DL67" i="7"/>
  <c r="DK67" i="7"/>
  <c r="DJ67" i="7"/>
  <c r="DI67" i="7"/>
  <c r="DH67" i="7"/>
  <c r="DG67" i="7"/>
  <c r="DF67" i="7"/>
  <c r="DC67" i="7"/>
  <c r="DB67" i="7"/>
  <c r="CZ67" i="7"/>
  <c r="CX67" i="7"/>
  <c r="CV67" i="7"/>
  <c r="CU67" i="7"/>
  <c r="CT67" i="7"/>
  <c r="CS67" i="7"/>
  <c r="CR67" i="7"/>
  <c r="CQ67" i="7"/>
  <c r="CP67" i="7"/>
  <c r="CO67" i="7"/>
  <c r="CN67" i="7"/>
  <c r="CM67" i="7"/>
  <c r="CL67" i="7"/>
  <c r="CK67" i="7"/>
  <c r="CJ67" i="7"/>
  <c r="CI67" i="7"/>
  <c r="CH67" i="7"/>
  <c r="CG67" i="7"/>
  <c r="CF67" i="7"/>
  <c r="CE67" i="7"/>
  <c r="CD67" i="7"/>
  <c r="CC67" i="7"/>
  <c r="CB67" i="7"/>
  <c r="CA67" i="7"/>
  <c r="BZ67" i="7"/>
  <c r="BY67" i="7"/>
  <c r="BX67" i="7"/>
  <c r="BW67" i="7"/>
  <c r="BV67" i="7"/>
  <c r="BU67" i="7"/>
  <c r="BT67" i="7"/>
  <c r="BS67" i="7"/>
  <c r="BR67" i="7"/>
  <c r="BQ67" i="7"/>
  <c r="BP67" i="7"/>
  <c r="BO67" i="7"/>
  <c r="BN67" i="7"/>
  <c r="BM67" i="7"/>
  <c r="V67" i="7"/>
  <c r="T67" i="7"/>
  <c r="S67" i="7"/>
  <c r="R67" i="7"/>
  <c r="Q67" i="7"/>
  <c r="P67" i="7"/>
  <c r="O67" i="7"/>
  <c r="N67" i="7"/>
  <c r="GX66" i="7"/>
  <c r="GW66" i="7"/>
  <c r="GV66" i="7"/>
  <c r="GU66" i="7"/>
  <c r="GT66" i="7"/>
  <c r="GJ66" i="7"/>
  <c r="GH66" i="7"/>
  <c r="GF66" i="7"/>
  <c r="GE66" i="7"/>
  <c r="GB66" i="7"/>
  <c r="FZ66" i="7"/>
  <c r="FX66" i="7"/>
  <c r="FW66" i="7"/>
  <c r="FU66" i="7"/>
  <c r="FS66" i="7"/>
  <c r="FQ66" i="7"/>
  <c r="FP66" i="7"/>
  <c r="FO66" i="7"/>
  <c r="FL66" i="7"/>
  <c r="FK66" i="7"/>
  <c r="FI66" i="7"/>
  <c r="FG66" i="7"/>
  <c r="FE66" i="7"/>
  <c r="FD66" i="7"/>
  <c r="FC66" i="7"/>
  <c r="FB66" i="7"/>
  <c r="FA66" i="7"/>
  <c r="EZ66" i="7"/>
  <c r="EY66" i="7"/>
  <c r="EX66" i="7"/>
  <c r="ER66" i="7"/>
  <c r="EQ66" i="7"/>
  <c r="EP66" i="7"/>
  <c r="EO66" i="7"/>
  <c r="EN66" i="7"/>
  <c r="EM66" i="7"/>
  <c r="EL66" i="7"/>
  <c r="EK66" i="7"/>
  <c r="EJ66" i="7"/>
  <c r="EI66" i="7"/>
  <c r="EH66" i="7"/>
  <c r="EG66" i="7"/>
  <c r="EE66" i="7"/>
  <c r="ED66" i="7"/>
  <c r="EC66" i="7"/>
  <c r="EB66" i="7"/>
  <c r="EA66" i="7"/>
  <c r="DZ66" i="7"/>
  <c r="DY66" i="7"/>
  <c r="DX66" i="7"/>
  <c r="DW66" i="7"/>
  <c r="DU66" i="7"/>
  <c r="DS66" i="7"/>
  <c r="DQ66" i="7"/>
  <c r="DM66" i="7"/>
  <c r="DL66" i="7"/>
  <c r="DK66" i="7"/>
  <c r="DJ66" i="7"/>
  <c r="DI66" i="7"/>
  <c r="DH66" i="7"/>
  <c r="DG66" i="7"/>
  <c r="DF66" i="7"/>
  <c r="DC66" i="7"/>
  <c r="DB66" i="7"/>
  <c r="CZ66" i="7"/>
  <c r="CX66" i="7"/>
  <c r="CV66" i="7"/>
  <c r="CU66" i="7"/>
  <c r="CT66" i="7"/>
  <c r="CS66" i="7"/>
  <c r="CR66" i="7"/>
  <c r="CQ66" i="7"/>
  <c r="CP66" i="7"/>
  <c r="CO66" i="7"/>
  <c r="CN66" i="7"/>
  <c r="CM66" i="7"/>
  <c r="CL66" i="7"/>
  <c r="CK66" i="7"/>
  <c r="CJ66" i="7"/>
  <c r="CI66" i="7"/>
  <c r="CH66" i="7"/>
  <c r="CG66" i="7"/>
  <c r="CF66" i="7"/>
  <c r="CE66" i="7"/>
  <c r="CD66" i="7"/>
  <c r="CC66" i="7"/>
  <c r="CB66" i="7"/>
  <c r="CA66" i="7"/>
  <c r="BZ66" i="7"/>
  <c r="BY66" i="7"/>
  <c r="BX66" i="7"/>
  <c r="BW66" i="7"/>
  <c r="BV66" i="7"/>
  <c r="BU66" i="7"/>
  <c r="BT66" i="7"/>
  <c r="BS66" i="7"/>
  <c r="BR66" i="7"/>
  <c r="BQ66" i="7"/>
  <c r="BP66" i="7"/>
  <c r="BO66" i="7"/>
  <c r="BN66" i="7"/>
  <c r="BM66" i="7"/>
  <c r="V66" i="7"/>
  <c r="T66" i="7"/>
  <c r="R66" i="7"/>
  <c r="Q66" i="7"/>
  <c r="P66" i="7"/>
  <c r="O66" i="7"/>
  <c r="N66" i="7"/>
  <c r="GX65" i="7"/>
  <c r="GW65" i="7"/>
  <c r="GV65" i="7"/>
  <c r="GU65" i="7"/>
  <c r="GT65" i="7"/>
  <c r="GJ65" i="7"/>
  <c r="GH65" i="7"/>
  <c r="GF65" i="7"/>
  <c r="GE65" i="7"/>
  <c r="GB65" i="7"/>
  <c r="FZ65" i="7"/>
  <c r="FX65" i="7"/>
  <c r="FW65" i="7"/>
  <c r="FU65" i="7"/>
  <c r="FS65" i="7"/>
  <c r="FQ65" i="7"/>
  <c r="FP65" i="7"/>
  <c r="FO65" i="7"/>
  <c r="FL65" i="7"/>
  <c r="FK65" i="7"/>
  <c r="FI65" i="7"/>
  <c r="FG65" i="7"/>
  <c r="FE65" i="7"/>
  <c r="FD65" i="7"/>
  <c r="FC65" i="7"/>
  <c r="FB65" i="7"/>
  <c r="FA65" i="7"/>
  <c r="EZ65" i="7"/>
  <c r="EY65" i="7"/>
  <c r="EX65" i="7"/>
  <c r="ER65" i="7"/>
  <c r="EQ65" i="7"/>
  <c r="EP65" i="7"/>
  <c r="EO65" i="7"/>
  <c r="EN65" i="7"/>
  <c r="EM65" i="7"/>
  <c r="EL65" i="7"/>
  <c r="EK65" i="7"/>
  <c r="EJ65" i="7"/>
  <c r="EI65" i="7"/>
  <c r="EH65" i="7"/>
  <c r="EG65" i="7"/>
  <c r="EE65" i="7"/>
  <c r="ED65" i="7"/>
  <c r="EC65" i="7"/>
  <c r="EB65" i="7"/>
  <c r="EA65" i="7"/>
  <c r="DZ65" i="7"/>
  <c r="DY65" i="7"/>
  <c r="DX65" i="7"/>
  <c r="DW65" i="7"/>
  <c r="DU65" i="7"/>
  <c r="DS65" i="7"/>
  <c r="DQ65" i="7"/>
  <c r="DM65" i="7"/>
  <c r="DL65" i="7"/>
  <c r="DK65" i="7"/>
  <c r="DJ65" i="7"/>
  <c r="DI65" i="7"/>
  <c r="DH65" i="7"/>
  <c r="DG65" i="7"/>
  <c r="DF65" i="7"/>
  <c r="DC65" i="7"/>
  <c r="DB65" i="7"/>
  <c r="CZ65" i="7"/>
  <c r="CX65" i="7"/>
  <c r="CV65" i="7"/>
  <c r="CU65" i="7"/>
  <c r="CT65" i="7"/>
  <c r="CS65" i="7"/>
  <c r="CR65" i="7"/>
  <c r="CQ65" i="7"/>
  <c r="CP65" i="7"/>
  <c r="CO65" i="7"/>
  <c r="CN65" i="7"/>
  <c r="CM65" i="7"/>
  <c r="CL65" i="7"/>
  <c r="CK65" i="7"/>
  <c r="CJ65" i="7"/>
  <c r="CI65" i="7"/>
  <c r="CH65" i="7"/>
  <c r="CG65" i="7"/>
  <c r="CF65" i="7"/>
  <c r="CE65" i="7"/>
  <c r="CD65" i="7"/>
  <c r="CC65" i="7"/>
  <c r="CB65" i="7"/>
  <c r="CA65" i="7"/>
  <c r="BZ65" i="7"/>
  <c r="BY65" i="7"/>
  <c r="BX65" i="7"/>
  <c r="BW65" i="7"/>
  <c r="BV65" i="7"/>
  <c r="BU65" i="7"/>
  <c r="BT65" i="7"/>
  <c r="BS65" i="7"/>
  <c r="BR65" i="7"/>
  <c r="BQ65" i="7"/>
  <c r="BP65" i="7"/>
  <c r="BO65" i="7"/>
  <c r="BN65" i="7"/>
  <c r="BM65" i="7"/>
  <c r="V65" i="7"/>
  <c r="T65" i="7"/>
  <c r="R65" i="7"/>
  <c r="Q65" i="7"/>
  <c r="P65" i="7"/>
  <c r="O65" i="7"/>
  <c r="N65" i="7"/>
  <c r="GX64" i="7"/>
  <c r="GW64" i="7"/>
  <c r="GV64" i="7"/>
  <c r="GU64" i="7"/>
  <c r="GT64" i="7"/>
  <c r="GJ64" i="7"/>
  <c r="GH64" i="7"/>
  <c r="GF64" i="7"/>
  <c r="GE64" i="7"/>
  <c r="GB64" i="7"/>
  <c r="FZ64" i="7"/>
  <c r="FX64" i="7"/>
  <c r="FW64" i="7"/>
  <c r="FU64" i="7"/>
  <c r="FS64" i="7"/>
  <c r="FQ64" i="7"/>
  <c r="FP64" i="7"/>
  <c r="FO64" i="7"/>
  <c r="FL64" i="7"/>
  <c r="FK64" i="7"/>
  <c r="FI64" i="7"/>
  <c r="FG64" i="7"/>
  <c r="FE64" i="7"/>
  <c r="FD64" i="7"/>
  <c r="FC64" i="7"/>
  <c r="FB64" i="7"/>
  <c r="FA64" i="7"/>
  <c r="EZ64" i="7"/>
  <c r="EY64" i="7"/>
  <c r="EX64" i="7"/>
  <c r="ER64" i="7"/>
  <c r="EQ64" i="7"/>
  <c r="EP64" i="7"/>
  <c r="EO64" i="7"/>
  <c r="EN64" i="7"/>
  <c r="EM64" i="7"/>
  <c r="EL64" i="7"/>
  <c r="EK64" i="7"/>
  <c r="EG64" i="7"/>
  <c r="EE64" i="7"/>
  <c r="ED64" i="7"/>
  <c r="EC64" i="7"/>
  <c r="EB64" i="7"/>
  <c r="EA64" i="7"/>
  <c r="DZ64" i="7"/>
  <c r="DY64" i="7"/>
  <c r="DX64" i="7"/>
  <c r="DM64" i="7"/>
  <c r="DL64" i="7"/>
  <c r="DK64" i="7"/>
  <c r="DJ64" i="7"/>
  <c r="DI64" i="7"/>
  <c r="DH64" i="7"/>
  <c r="DG64" i="7"/>
  <c r="DF64" i="7"/>
  <c r="CN64" i="7"/>
  <c r="CM64" i="7"/>
  <c r="CL64" i="7"/>
  <c r="CK64" i="7"/>
  <c r="GX63" i="7"/>
  <c r="GW63" i="7"/>
  <c r="GV63" i="7"/>
  <c r="GU63" i="7"/>
  <c r="GT63" i="7"/>
  <c r="GJ63" i="7"/>
  <c r="GH63" i="7"/>
  <c r="GF63" i="7"/>
  <c r="GE63" i="7"/>
  <c r="GB63" i="7"/>
  <c r="FZ63" i="7"/>
  <c r="FX63" i="7"/>
  <c r="FW63" i="7"/>
  <c r="FU63" i="7"/>
  <c r="FS63" i="7"/>
  <c r="FQ63" i="7"/>
  <c r="FP63" i="7"/>
  <c r="FO63" i="7"/>
  <c r="FL63" i="7"/>
  <c r="FK63" i="7"/>
  <c r="FI63" i="7"/>
  <c r="FG63" i="7"/>
  <c r="FE63" i="7"/>
  <c r="FD63" i="7"/>
  <c r="FC63" i="7"/>
  <c r="FB63" i="7"/>
  <c r="FA63" i="7"/>
  <c r="EZ63" i="7"/>
  <c r="EY63" i="7"/>
  <c r="EX63" i="7"/>
  <c r="ER63" i="7"/>
  <c r="EQ63" i="7"/>
  <c r="EP63" i="7"/>
  <c r="EO63" i="7"/>
  <c r="EN63" i="7"/>
  <c r="EM63" i="7"/>
  <c r="EL63" i="7"/>
  <c r="EK63" i="7"/>
  <c r="EJ63" i="7"/>
  <c r="EI63" i="7"/>
  <c r="EH63" i="7"/>
  <c r="EG63" i="7"/>
  <c r="EE63" i="7"/>
  <c r="ED63" i="7"/>
  <c r="EC63" i="7"/>
  <c r="EB63" i="7"/>
  <c r="EA63" i="7"/>
  <c r="DZ63" i="7"/>
  <c r="DY63" i="7"/>
  <c r="DX63" i="7"/>
  <c r="DW63" i="7"/>
  <c r="DU63" i="7"/>
  <c r="DS63" i="7"/>
  <c r="DQ63" i="7"/>
  <c r="DM63" i="7"/>
  <c r="DL63" i="7"/>
  <c r="DK63" i="7"/>
  <c r="DJ63" i="7"/>
  <c r="DI63" i="7"/>
  <c r="DH63" i="7"/>
  <c r="DG63" i="7"/>
  <c r="DF63" i="7"/>
  <c r="DC63" i="7"/>
  <c r="DB63" i="7"/>
  <c r="CZ63" i="7"/>
  <c r="CX63" i="7"/>
  <c r="CV63" i="7"/>
  <c r="CU63" i="7"/>
  <c r="CT63" i="7"/>
  <c r="CS63" i="7"/>
  <c r="CR63" i="7"/>
  <c r="CQ63" i="7"/>
  <c r="CP63" i="7"/>
  <c r="CO63" i="7"/>
  <c r="CN63" i="7"/>
  <c r="CM63" i="7"/>
  <c r="CL63" i="7"/>
  <c r="CK63" i="7"/>
  <c r="CJ63" i="7"/>
  <c r="CI63" i="7"/>
  <c r="CH63" i="7"/>
  <c r="CG63" i="7"/>
  <c r="CF63" i="7"/>
  <c r="CE63" i="7"/>
  <c r="CD63" i="7"/>
  <c r="CC63" i="7"/>
  <c r="CB63" i="7"/>
  <c r="CA63" i="7"/>
  <c r="BZ63" i="7"/>
  <c r="BY63" i="7"/>
  <c r="BX63" i="7"/>
  <c r="BW63" i="7"/>
  <c r="BV63" i="7"/>
  <c r="BU63" i="7"/>
  <c r="BT63" i="7"/>
  <c r="BS63" i="7"/>
  <c r="BR63" i="7"/>
  <c r="BQ63" i="7"/>
  <c r="BP63" i="7"/>
  <c r="BO63" i="7"/>
  <c r="BN63" i="7"/>
  <c r="BM63" i="7"/>
  <c r="AD63" i="7"/>
  <c r="AB63" i="7"/>
  <c r="Z63" i="7"/>
  <c r="X63" i="7"/>
  <c r="V63" i="7"/>
  <c r="T63" i="7"/>
  <c r="R63" i="7"/>
  <c r="P63" i="7"/>
  <c r="N63" i="7"/>
  <c r="GX62" i="7"/>
  <c r="GW62" i="7"/>
  <c r="GV62" i="7"/>
  <c r="GU62" i="7"/>
  <c r="GT62" i="7"/>
  <c r="GJ62" i="7"/>
  <c r="GH62" i="7"/>
  <c r="GF62" i="7"/>
  <c r="GE62" i="7"/>
  <c r="GB62" i="7"/>
  <c r="FZ62" i="7"/>
  <c r="FX62" i="7"/>
  <c r="FW62" i="7"/>
  <c r="FU62" i="7"/>
  <c r="FS62" i="7"/>
  <c r="FQ62" i="7"/>
  <c r="FP62" i="7"/>
  <c r="FO62" i="7"/>
  <c r="FL62" i="7"/>
  <c r="FK62" i="7"/>
  <c r="FI62" i="7"/>
  <c r="FG62" i="7"/>
  <c r="FE62" i="7"/>
  <c r="FD62" i="7"/>
  <c r="FC62" i="7"/>
  <c r="FB62" i="7"/>
  <c r="FA62" i="7"/>
  <c r="EZ62" i="7"/>
  <c r="EY62" i="7"/>
  <c r="EX62" i="7"/>
  <c r="ER62" i="7"/>
  <c r="EQ62" i="7"/>
  <c r="EP62" i="7"/>
  <c r="EO62" i="7"/>
  <c r="EN62" i="7"/>
  <c r="EM62" i="7"/>
  <c r="EL62" i="7"/>
  <c r="EK62" i="7"/>
  <c r="EJ62" i="7"/>
  <c r="EI62" i="7"/>
  <c r="EH62" i="7"/>
  <c r="EG62" i="7"/>
  <c r="EE62" i="7"/>
  <c r="ED62" i="7"/>
  <c r="EC62" i="7"/>
  <c r="EB62" i="7"/>
  <c r="EA62" i="7"/>
  <c r="DZ62" i="7"/>
  <c r="DY62" i="7"/>
  <c r="DX62" i="7"/>
  <c r="DW62" i="7"/>
  <c r="DU62" i="7"/>
  <c r="DS62" i="7"/>
  <c r="DQ62" i="7"/>
  <c r="DM62" i="7"/>
  <c r="DL62" i="7"/>
  <c r="DK62" i="7"/>
  <c r="DJ62" i="7"/>
  <c r="DI62" i="7"/>
  <c r="DH62" i="7"/>
  <c r="DG62" i="7"/>
  <c r="DF62" i="7"/>
  <c r="DC62" i="7"/>
  <c r="DB62" i="7"/>
  <c r="CZ62" i="7"/>
  <c r="CX62" i="7"/>
  <c r="CV62" i="7"/>
  <c r="CU62" i="7"/>
  <c r="CT62" i="7"/>
  <c r="CS62" i="7"/>
  <c r="CR62" i="7"/>
  <c r="CQ62" i="7"/>
  <c r="CP62" i="7"/>
  <c r="CO62" i="7"/>
  <c r="CN62" i="7"/>
  <c r="CM62" i="7"/>
  <c r="CL62" i="7"/>
  <c r="CK62" i="7"/>
  <c r="CJ62" i="7"/>
  <c r="CI62" i="7"/>
  <c r="CH62" i="7"/>
  <c r="CG62" i="7"/>
  <c r="CF62" i="7"/>
  <c r="CE62" i="7"/>
  <c r="CD62" i="7"/>
  <c r="CC62" i="7"/>
  <c r="CB62" i="7"/>
  <c r="CA62" i="7"/>
  <c r="BZ62" i="7"/>
  <c r="BY62" i="7"/>
  <c r="BX62" i="7"/>
  <c r="BW62" i="7"/>
  <c r="BV62" i="7"/>
  <c r="BU62" i="7"/>
  <c r="BT62" i="7"/>
  <c r="BS62" i="7"/>
  <c r="BR62" i="7"/>
  <c r="BQ62" i="7"/>
  <c r="BP62" i="7"/>
  <c r="BO62" i="7"/>
  <c r="BN62" i="7"/>
  <c r="BM62" i="7"/>
  <c r="AD62" i="7"/>
  <c r="AB62" i="7"/>
  <c r="Z62" i="7"/>
  <c r="X62" i="7"/>
  <c r="V62" i="7"/>
  <c r="T62" i="7"/>
  <c r="S62" i="7"/>
  <c r="R62" i="7"/>
  <c r="P62" i="7"/>
  <c r="N62" i="7"/>
  <c r="GX61" i="7"/>
  <c r="GW61" i="7"/>
  <c r="GV61" i="7"/>
  <c r="GU61" i="7"/>
  <c r="GT61" i="7"/>
  <c r="GJ61" i="7"/>
  <c r="GH61" i="7"/>
  <c r="GF61" i="7"/>
  <c r="GE61" i="7"/>
  <c r="GB61" i="7"/>
  <c r="FZ61" i="7"/>
  <c r="FX61" i="7"/>
  <c r="FW61" i="7"/>
  <c r="FU61" i="7"/>
  <c r="FS61" i="7"/>
  <c r="FQ61" i="7"/>
  <c r="FP61" i="7"/>
  <c r="FO61" i="7"/>
  <c r="FL61" i="7"/>
  <c r="FK61" i="7"/>
  <c r="FI61" i="7"/>
  <c r="FG61" i="7"/>
  <c r="GX60" i="7"/>
  <c r="GW60" i="7"/>
  <c r="GV60" i="7"/>
  <c r="GU60" i="7"/>
  <c r="GT60" i="7"/>
  <c r="GE60" i="7"/>
  <c r="GB60" i="7"/>
  <c r="FZ60" i="7"/>
  <c r="FX60" i="7"/>
  <c r="FW60" i="7"/>
  <c r="FU60" i="7"/>
  <c r="FS60" i="7"/>
  <c r="FP60" i="7"/>
  <c r="FO60" i="7"/>
  <c r="FL60" i="7"/>
  <c r="FK60" i="7"/>
  <c r="FI60" i="7"/>
  <c r="FG60" i="7"/>
  <c r="GX59" i="7"/>
  <c r="GW59" i="7"/>
  <c r="GV59" i="7"/>
  <c r="GU59" i="7"/>
  <c r="GT59" i="7"/>
  <c r="GJ59" i="7"/>
  <c r="GH59" i="7"/>
  <c r="GF59" i="7"/>
  <c r="GE59" i="7"/>
  <c r="GB59" i="7"/>
  <c r="FZ59" i="7"/>
  <c r="FY59" i="7"/>
  <c r="FX59" i="7"/>
  <c r="FW59" i="7"/>
  <c r="FU59" i="7"/>
  <c r="FS59" i="7"/>
  <c r="FQ59" i="7"/>
  <c r="FP59" i="7"/>
  <c r="FO59" i="7"/>
  <c r="FL59" i="7"/>
  <c r="FK59" i="7"/>
  <c r="FI59" i="7"/>
  <c r="FG59" i="7"/>
  <c r="FE59" i="7"/>
  <c r="FD59" i="7"/>
  <c r="FC59" i="7"/>
  <c r="FB59" i="7"/>
  <c r="FA59" i="7"/>
  <c r="EZ59" i="7"/>
  <c r="EY59" i="7"/>
  <c r="EX59" i="7"/>
  <c r="ER59" i="7"/>
  <c r="EQ59" i="7"/>
  <c r="EP59" i="7"/>
  <c r="EO59" i="7"/>
  <c r="EN59" i="7"/>
  <c r="EM59" i="7"/>
  <c r="EL59" i="7"/>
  <c r="EK59" i="7"/>
  <c r="EJ59" i="7"/>
  <c r="EI59" i="7"/>
  <c r="EH59" i="7"/>
  <c r="EG59" i="7"/>
  <c r="EE59" i="7"/>
  <c r="ED59" i="7"/>
  <c r="EC59" i="7"/>
  <c r="EB59" i="7"/>
  <c r="EA59" i="7"/>
  <c r="DZ59" i="7"/>
  <c r="DY59" i="7"/>
  <c r="DX59" i="7"/>
  <c r="DW59" i="7"/>
  <c r="DU59" i="7"/>
  <c r="DS59" i="7"/>
  <c r="DQ59" i="7"/>
  <c r="DM59" i="7"/>
  <c r="DL59" i="7"/>
  <c r="DK59" i="7"/>
  <c r="DJ59" i="7"/>
  <c r="DI59" i="7"/>
  <c r="DH59" i="7"/>
  <c r="DG59" i="7"/>
  <c r="DF59" i="7"/>
  <c r="DC59" i="7"/>
  <c r="DB59" i="7"/>
  <c r="CZ59" i="7"/>
  <c r="CX59" i="7"/>
  <c r="CV59" i="7"/>
  <c r="CU59" i="7"/>
  <c r="CT59" i="7"/>
  <c r="CS59" i="7"/>
  <c r="CR59" i="7"/>
  <c r="CQ59" i="7"/>
  <c r="CP59" i="7"/>
  <c r="CO59" i="7"/>
  <c r="CN59" i="7"/>
  <c r="CM59" i="7"/>
  <c r="CL59" i="7"/>
  <c r="CK59" i="7"/>
  <c r="CJ59" i="7"/>
  <c r="CI59" i="7"/>
  <c r="CH59" i="7"/>
  <c r="CG59" i="7"/>
  <c r="CF59" i="7"/>
  <c r="CE59" i="7"/>
  <c r="CD59" i="7"/>
  <c r="CC59" i="7"/>
  <c r="CB59" i="7"/>
  <c r="CA59" i="7"/>
  <c r="BZ59" i="7"/>
  <c r="BY59" i="7"/>
  <c r="BX59" i="7"/>
  <c r="BW59" i="7"/>
  <c r="BV59" i="7"/>
  <c r="BU59" i="7"/>
  <c r="BT59" i="7"/>
  <c r="BS59" i="7"/>
  <c r="BR59" i="7"/>
  <c r="BQ59" i="7"/>
  <c r="BP59" i="7"/>
  <c r="BO59" i="7"/>
  <c r="BN59" i="7"/>
  <c r="BM59" i="7"/>
  <c r="AD59" i="7"/>
  <c r="AB59" i="7"/>
  <c r="Z59" i="7"/>
  <c r="X59" i="7"/>
  <c r="V59" i="7"/>
  <c r="T59" i="7"/>
  <c r="R59" i="7"/>
  <c r="P59" i="7"/>
  <c r="N59" i="7"/>
  <c r="GX58" i="7"/>
  <c r="GW58" i="7"/>
  <c r="GV58" i="7"/>
  <c r="GU58" i="7"/>
  <c r="GT58" i="7"/>
  <c r="GJ58" i="7"/>
  <c r="GH58" i="7"/>
  <c r="GF58" i="7"/>
  <c r="GE58" i="7"/>
  <c r="GB58" i="7"/>
  <c r="FZ58" i="7"/>
  <c r="FY58" i="7"/>
  <c r="FX58" i="7"/>
  <c r="FW58" i="7"/>
  <c r="FU58" i="7"/>
  <c r="FS58" i="7"/>
  <c r="FQ58" i="7"/>
  <c r="FP58" i="7"/>
  <c r="FO58" i="7"/>
  <c r="FL58" i="7"/>
  <c r="FK58" i="7"/>
  <c r="FI58" i="7"/>
  <c r="FG58" i="7"/>
  <c r="FE58" i="7"/>
  <c r="FD58" i="7"/>
  <c r="FC58" i="7"/>
  <c r="FB58" i="7"/>
  <c r="FA58" i="7"/>
  <c r="EZ58" i="7"/>
  <c r="EY58" i="7"/>
  <c r="EX58" i="7"/>
  <c r="ER58" i="7"/>
  <c r="EQ58" i="7"/>
  <c r="EP58" i="7"/>
  <c r="EO58" i="7"/>
  <c r="EN58" i="7"/>
  <c r="EM58" i="7"/>
  <c r="EL58" i="7"/>
  <c r="EK58" i="7"/>
  <c r="EJ58" i="7"/>
  <c r="EI58" i="7"/>
  <c r="EH58" i="7"/>
  <c r="EG58" i="7"/>
  <c r="EE58" i="7"/>
  <c r="ED58" i="7"/>
  <c r="EC58" i="7"/>
  <c r="EB58" i="7"/>
  <c r="EA58" i="7"/>
  <c r="DZ58" i="7"/>
  <c r="DY58" i="7"/>
  <c r="DX58" i="7"/>
  <c r="DW58" i="7"/>
  <c r="DU58" i="7"/>
  <c r="DS58" i="7"/>
  <c r="DQ58" i="7"/>
  <c r="DM58" i="7"/>
  <c r="DL58" i="7"/>
  <c r="DK58" i="7"/>
  <c r="DJ58" i="7"/>
  <c r="DI58" i="7"/>
  <c r="DH58" i="7"/>
  <c r="DG58" i="7"/>
  <c r="DF58" i="7"/>
  <c r="DC58" i="7"/>
  <c r="DB58" i="7"/>
  <c r="CZ58" i="7"/>
  <c r="CX58" i="7"/>
  <c r="CV58" i="7"/>
  <c r="CU58" i="7"/>
  <c r="CT58" i="7"/>
  <c r="CS58" i="7"/>
  <c r="CR58" i="7"/>
  <c r="CQ58" i="7"/>
  <c r="CP58" i="7"/>
  <c r="CO58" i="7"/>
  <c r="CN58" i="7"/>
  <c r="CM58" i="7"/>
  <c r="CL58" i="7"/>
  <c r="CK58" i="7"/>
  <c r="CJ58" i="7"/>
  <c r="CI58" i="7"/>
  <c r="CH58" i="7"/>
  <c r="CG58" i="7"/>
  <c r="CF58" i="7"/>
  <c r="CE58" i="7"/>
  <c r="CD58" i="7"/>
  <c r="CC58" i="7"/>
  <c r="CB58" i="7"/>
  <c r="CA58" i="7"/>
  <c r="BZ58" i="7"/>
  <c r="BY58" i="7"/>
  <c r="BX58" i="7"/>
  <c r="BW58" i="7"/>
  <c r="BV58" i="7"/>
  <c r="BU58" i="7"/>
  <c r="BT58" i="7"/>
  <c r="BS58" i="7"/>
  <c r="BR58" i="7"/>
  <c r="BQ58" i="7"/>
  <c r="BP58" i="7"/>
  <c r="BO58" i="7"/>
  <c r="BN58" i="7"/>
  <c r="BM58" i="7"/>
  <c r="AD58" i="7"/>
  <c r="AB58" i="7"/>
  <c r="Z58" i="7"/>
  <c r="X58" i="7"/>
  <c r="V58" i="7"/>
  <c r="T58" i="7"/>
  <c r="R58" i="7"/>
  <c r="P58" i="7"/>
  <c r="N58" i="7"/>
  <c r="GX57" i="7"/>
  <c r="GW57" i="7"/>
  <c r="GV57" i="7"/>
  <c r="GU57" i="7"/>
  <c r="GT57" i="7"/>
  <c r="GJ57" i="7"/>
  <c r="GH57" i="7"/>
  <c r="GF57" i="7"/>
  <c r="GE57" i="7"/>
  <c r="GB57" i="7"/>
  <c r="FZ57" i="7"/>
  <c r="FX57" i="7"/>
  <c r="FW57" i="7"/>
  <c r="FU57" i="7"/>
  <c r="FS57" i="7"/>
  <c r="FQ57" i="7"/>
  <c r="FP57" i="7"/>
  <c r="FO57" i="7"/>
  <c r="FL57" i="7"/>
  <c r="FK57" i="7"/>
  <c r="FI57" i="7"/>
  <c r="FG57" i="7"/>
  <c r="FE57" i="7"/>
  <c r="FD57" i="7"/>
  <c r="FC57" i="7"/>
  <c r="FB57" i="7"/>
  <c r="FA57" i="7"/>
  <c r="EZ57" i="7"/>
  <c r="EY57" i="7"/>
  <c r="EX57" i="7"/>
  <c r="ER57" i="7"/>
  <c r="EQ57" i="7"/>
  <c r="EP57" i="7"/>
  <c r="EO57" i="7"/>
  <c r="EN57" i="7"/>
  <c r="EM57" i="7"/>
  <c r="EL57" i="7"/>
  <c r="EK57" i="7"/>
  <c r="EJ57" i="7"/>
  <c r="EI57" i="7"/>
  <c r="EH57" i="7"/>
  <c r="EG57" i="7"/>
  <c r="EE57" i="7"/>
  <c r="ED57" i="7"/>
  <c r="EC57" i="7"/>
  <c r="EB57" i="7"/>
  <c r="EA57" i="7"/>
  <c r="DZ57" i="7"/>
  <c r="DY57" i="7"/>
  <c r="DX57" i="7"/>
  <c r="DW57" i="7"/>
  <c r="DU57" i="7"/>
  <c r="DS57" i="7"/>
  <c r="DQ57" i="7"/>
  <c r="DM57" i="7"/>
  <c r="DL57" i="7"/>
  <c r="DK57" i="7"/>
  <c r="DJ57" i="7"/>
  <c r="DI57" i="7"/>
  <c r="DH57" i="7"/>
  <c r="DG57" i="7"/>
  <c r="DF57" i="7"/>
  <c r="DC57" i="7"/>
  <c r="DB57" i="7"/>
  <c r="CZ57" i="7"/>
  <c r="CX57" i="7"/>
  <c r="CV57" i="7"/>
  <c r="CU57" i="7"/>
  <c r="CT57" i="7"/>
  <c r="CS57" i="7"/>
  <c r="CR57" i="7"/>
  <c r="CQ57" i="7"/>
  <c r="CP57" i="7"/>
  <c r="CO57" i="7"/>
  <c r="CN57" i="7"/>
  <c r="CM57" i="7"/>
  <c r="CL57" i="7"/>
  <c r="CK57" i="7"/>
  <c r="CJ57" i="7"/>
  <c r="CI57" i="7"/>
  <c r="CH57" i="7"/>
  <c r="CG57" i="7"/>
  <c r="CF57" i="7"/>
  <c r="CE57" i="7"/>
  <c r="CD57" i="7"/>
  <c r="CC57" i="7"/>
  <c r="CB57" i="7"/>
  <c r="CA57" i="7"/>
  <c r="BZ57" i="7"/>
  <c r="BY57" i="7"/>
  <c r="BX57" i="7"/>
  <c r="BW57" i="7"/>
  <c r="BV57" i="7"/>
  <c r="BU57" i="7"/>
  <c r="BT57" i="7"/>
  <c r="BS57" i="7"/>
  <c r="BR57" i="7"/>
  <c r="BQ57" i="7"/>
  <c r="BP57" i="7"/>
  <c r="BO57" i="7"/>
  <c r="BN57" i="7"/>
  <c r="BM57" i="7"/>
  <c r="AD57" i="7"/>
  <c r="AB57" i="7"/>
  <c r="Z57" i="7"/>
  <c r="X57" i="7"/>
  <c r="V57" i="7"/>
  <c r="T57" i="7"/>
  <c r="R57" i="7"/>
  <c r="P57" i="7"/>
  <c r="O57" i="7"/>
  <c r="N57" i="7"/>
  <c r="GX56" i="7"/>
  <c r="GW56" i="7"/>
  <c r="GV56" i="7"/>
  <c r="GU56" i="7"/>
  <c r="GT56" i="7"/>
  <c r="GJ56" i="7"/>
  <c r="GH56" i="7"/>
  <c r="GF56" i="7"/>
  <c r="GE56" i="7"/>
  <c r="GB56" i="7"/>
  <c r="FZ56" i="7"/>
  <c r="FX56" i="7"/>
  <c r="FW56" i="7"/>
  <c r="FU56" i="7"/>
  <c r="FS56" i="7"/>
  <c r="FQ56" i="7"/>
  <c r="FP56" i="7"/>
  <c r="FO56" i="7"/>
  <c r="FL56" i="7"/>
  <c r="FK56" i="7"/>
  <c r="FI56" i="7"/>
  <c r="FG56" i="7"/>
  <c r="FE56" i="7"/>
  <c r="FD56" i="7"/>
  <c r="FC56" i="7"/>
  <c r="FB56" i="7"/>
  <c r="FA56" i="7"/>
  <c r="EZ56" i="7"/>
  <c r="EY56" i="7"/>
  <c r="EX56" i="7"/>
  <c r="ER56" i="7"/>
  <c r="EQ56" i="7"/>
  <c r="EP56" i="7"/>
  <c r="EO56" i="7"/>
  <c r="EN56" i="7"/>
  <c r="EM56" i="7"/>
  <c r="EL56" i="7"/>
  <c r="EK56" i="7"/>
  <c r="EJ56" i="7"/>
  <c r="EI56" i="7"/>
  <c r="EH56" i="7"/>
  <c r="EG56" i="7"/>
  <c r="EE56" i="7"/>
  <c r="ED56" i="7"/>
  <c r="EC56" i="7"/>
  <c r="EB56" i="7"/>
  <c r="EA56" i="7"/>
  <c r="DZ56" i="7"/>
  <c r="DY56" i="7"/>
  <c r="DX56" i="7"/>
  <c r="DW56" i="7"/>
  <c r="DU56" i="7"/>
  <c r="DS56" i="7"/>
  <c r="DQ56" i="7"/>
  <c r="DM56" i="7"/>
  <c r="DL56" i="7"/>
  <c r="DK56" i="7"/>
  <c r="DJ56" i="7"/>
  <c r="DI56" i="7"/>
  <c r="DH56" i="7"/>
  <c r="DG56" i="7"/>
  <c r="DF56" i="7"/>
  <c r="DC56" i="7"/>
  <c r="DB56" i="7"/>
  <c r="CZ56" i="7"/>
  <c r="CX56" i="7"/>
  <c r="CV56" i="7"/>
  <c r="CU56" i="7"/>
  <c r="CT56" i="7"/>
  <c r="CS56" i="7"/>
  <c r="CR56" i="7"/>
  <c r="CQ56" i="7"/>
  <c r="CP56" i="7"/>
  <c r="CO56" i="7"/>
  <c r="CN56" i="7"/>
  <c r="CM56" i="7"/>
  <c r="CL56" i="7"/>
  <c r="CK56" i="7"/>
  <c r="CJ56" i="7"/>
  <c r="CI56" i="7"/>
  <c r="CH56" i="7"/>
  <c r="CG56" i="7"/>
  <c r="CF56" i="7"/>
  <c r="CE56" i="7"/>
  <c r="CD56" i="7"/>
  <c r="CC56" i="7"/>
  <c r="CB56" i="7"/>
  <c r="CA56" i="7"/>
  <c r="BZ56" i="7"/>
  <c r="BY56" i="7"/>
  <c r="BX56" i="7"/>
  <c r="BW56" i="7"/>
  <c r="BV56" i="7"/>
  <c r="BU56" i="7"/>
  <c r="BT56" i="7"/>
  <c r="BS56" i="7"/>
  <c r="BR56" i="7"/>
  <c r="BQ56" i="7"/>
  <c r="BP56" i="7"/>
  <c r="BO56" i="7"/>
  <c r="BN56" i="7"/>
  <c r="BM56" i="7"/>
  <c r="AD56" i="7"/>
  <c r="AB56" i="7"/>
  <c r="Z56" i="7"/>
  <c r="X56" i="7"/>
  <c r="V56" i="7"/>
  <c r="T56" i="7"/>
  <c r="R56" i="7"/>
  <c r="P56" i="7"/>
  <c r="N56" i="7"/>
  <c r="GX55" i="7"/>
  <c r="GW55" i="7"/>
  <c r="GV55" i="7"/>
  <c r="GU55" i="7"/>
  <c r="GT55" i="7"/>
  <c r="GJ55" i="7"/>
  <c r="GH55" i="7"/>
  <c r="GF55" i="7"/>
  <c r="GE55" i="7"/>
  <c r="GB55" i="7"/>
  <c r="FZ55" i="7"/>
  <c r="FX55" i="7"/>
  <c r="FW55" i="7"/>
  <c r="FU55" i="7"/>
  <c r="FS55" i="7"/>
  <c r="FQ55" i="7"/>
  <c r="FP55" i="7"/>
  <c r="FO55" i="7"/>
  <c r="FL55" i="7"/>
  <c r="FK55" i="7"/>
  <c r="FI55" i="7"/>
  <c r="FG55" i="7"/>
  <c r="FE55" i="7"/>
  <c r="FD55" i="7"/>
  <c r="FC55" i="7"/>
  <c r="FB55" i="7"/>
  <c r="FA55" i="7"/>
  <c r="EZ55" i="7"/>
  <c r="EY55" i="7"/>
  <c r="EX55" i="7"/>
  <c r="ER55" i="7"/>
  <c r="EQ55" i="7"/>
  <c r="EP55" i="7"/>
  <c r="EO55" i="7"/>
  <c r="EN55" i="7"/>
  <c r="EM55" i="7"/>
  <c r="EL55" i="7"/>
  <c r="EK55" i="7"/>
  <c r="EJ55" i="7"/>
  <c r="EI55" i="7"/>
  <c r="EH55" i="7"/>
  <c r="EG55" i="7"/>
  <c r="EE55" i="7"/>
  <c r="ED55" i="7"/>
  <c r="EC55" i="7"/>
  <c r="EB55" i="7"/>
  <c r="EA55" i="7"/>
  <c r="DZ55" i="7"/>
  <c r="DY55" i="7"/>
  <c r="DX55" i="7"/>
  <c r="DW55" i="7"/>
  <c r="DU55" i="7"/>
  <c r="DS55" i="7"/>
  <c r="DQ55" i="7"/>
  <c r="DM55" i="7"/>
  <c r="DL55" i="7"/>
  <c r="DK55" i="7"/>
  <c r="DJ55" i="7"/>
  <c r="DI55" i="7"/>
  <c r="DH55" i="7"/>
  <c r="DG55" i="7"/>
  <c r="DF55" i="7"/>
  <c r="DC55" i="7"/>
  <c r="DB55" i="7"/>
  <c r="CZ55" i="7"/>
  <c r="CX55" i="7"/>
  <c r="CV55" i="7"/>
  <c r="CU55" i="7"/>
  <c r="CT55" i="7"/>
  <c r="CS55" i="7"/>
  <c r="CR55" i="7"/>
  <c r="CQ55" i="7"/>
  <c r="CP55" i="7"/>
  <c r="CO55" i="7"/>
  <c r="CN55" i="7"/>
  <c r="CM55" i="7"/>
  <c r="CL55" i="7"/>
  <c r="CK55" i="7"/>
  <c r="CJ55" i="7"/>
  <c r="CI55" i="7"/>
  <c r="CH55" i="7"/>
  <c r="CG55" i="7"/>
  <c r="CF55" i="7"/>
  <c r="CE55" i="7"/>
  <c r="CD55" i="7"/>
  <c r="CC55" i="7"/>
  <c r="CB55" i="7"/>
  <c r="CA55" i="7"/>
  <c r="BZ55" i="7"/>
  <c r="BY55" i="7"/>
  <c r="BX55" i="7"/>
  <c r="BW55" i="7"/>
  <c r="BV55" i="7"/>
  <c r="BU55" i="7"/>
  <c r="BT55" i="7"/>
  <c r="BS55" i="7"/>
  <c r="BR55" i="7"/>
  <c r="BQ55" i="7"/>
  <c r="BP55" i="7"/>
  <c r="BO55" i="7"/>
  <c r="BN55" i="7"/>
  <c r="BM55" i="7"/>
  <c r="AD55" i="7"/>
  <c r="AB55" i="7"/>
  <c r="Z55" i="7"/>
  <c r="X55" i="7"/>
  <c r="V55" i="7"/>
  <c r="T55" i="7"/>
  <c r="R55" i="7"/>
  <c r="P55" i="7"/>
  <c r="O55" i="7"/>
  <c r="N55" i="7"/>
  <c r="GX53" i="7"/>
  <c r="GV53" i="7"/>
  <c r="GU53" i="7"/>
  <c r="GS53" i="7"/>
  <c r="GR53" i="7"/>
  <c r="GP53" i="7"/>
  <c r="GN53" i="7"/>
  <c r="GJ53" i="7"/>
  <c r="GH53" i="7"/>
  <c r="GF53" i="7"/>
  <c r="GE53" i="7"/>
  <c r="GB53" i="7"/>
  <c r="FZ53" i="7"/>
  <c r="FX53" i="7"/>
  <c r="FW53" i="7"/>
  <c r="FU53" i="7"/>
  <c r="FS53" i="7"/>
  <c r="FQ53" i="7"/>
  <c r="FP53" i="7"/>
  <c r="FO53" i="7"/>
  <c r="FL53" i="7"/>
  <c r="FK53" i="7"/>
  <c r="FI53" i="7"/>
  <c r="FG53" i="7"/>
  <c r="GX52" i="7"/>
  <c r="GW52" i="7"/>
  <c r="GV52" i="7"/>
  <c r="GU52" i="7"/>
  <c r="GT52" i="7"/>
  <c r="GS52" i="7"/>
  <c r="GR52" i="7"/>
  <c r="GP52" i="7"/>
  <c r="GN52" i="7"/>
  <c r="GM52" i="7"/>
  <c r="GJ52" i="7"/>
  <c r="GF52" i="7"/>
  <c r="GE52" i="7"/>
  <c r="GB52" i="7"/>
  <c r="FZ52" i="7"/>
  <c r="FX52" i="7"/>
  <c r="FW52" i="7"/>
  <c r="FS52" i="7"/>
  <c r="FP52" i="7"/>
  <c r="FO52" i="7"/>
  <c r="FL52" i="7"/>
  <c r="FK52" i="7"/>
  <c r="FI52" i="7"/>
  <c r="FG52" i="7"/>
  <c r="GX51" i="7"/>
  <c r="GW51" i="7"/>
  <c r="GV51" i="7"/>
  <c r="GU51" i="7"/>
  <c r="GT51" i="7"/>
  <c r="GS51" i="7"/>
  <c r="GR51" i="7"/>
  <c r="GP51" i="7"/>
  <c r="GN51" i="7"/>
  <c r="GM51" i="7"/>
  <c r="GJ51" i="7"/>
  <c r="GH51" i="7"/>
  <c r="GF51" i="7"/>
  <c r="GE51" i="7"/>
  <c r="GB51" i="7"/>
  <c r="FZ51" i="7"/>
  <c r="FX51" i="7"/>
  <c r="FW51" i="7"/>
  <c r="FU51" i="7"/>
  <c r="FS51" i="7"/>
  <c r="FQ51" i="7"/>
  <c r="FP51" i="7"/>
  <c r="FO51" i="7"/>
  <c r="FL51" i="7"/>
  <c r="FK51" i="7"/>
  <c r="FI51" i="7"/>
  <c r="FG51" i="7"/>
  <c r="FE51" i="7"/>
  <c r="FD51" i="7"/>
  <c r="FC51" i="7"/>
  <c r="FB51" i="7"/>
  <c r="FA51" i="7"/>
  <c r="EZ51" i="7"/>
  <c r="EY51" i="7"/>
  <c r="EX51" i="7"/>
  <c r="ER51" i="7"/>
  <c r="EQ51" i="7"/>
  <c r="EP51" i="7"/>
  <c r="EO51" i="7"/>
  <c r="EN51" i="7"/>
  <c r="EM51" i="7"/>
  <c r="EL51" i="7"/>
  <c r="EK51" i="7"/>
  <c r="EJ51" i="7"/>
  <c r="EI51" i="7"/>
  <c r="EH51" i="7"/>
  <c r="EG51" i="7"/>
  <c r="EE51" i="7"/>
  <c r="ED51" i="7"/>
  <c r="EC51" i="7"/>
  <c r="EB51" i="7"/>
  <c r="EA51" i="7"/>
  <c r="DZ51" i="7"/>
  <c r="DY51" i="7"/>
  <c r="DX51" i="7"/>
  <c r="DW51" i="7"/>
  <c r="DU51" i="7"/>
  <c r="DS51" i="7"/>
  <c r="DQ51" i="7"/>
  <c r="DM51" i="7"/>
  <c r="DL51" i="7"/>
  <c r="DK51" i="7"/>
  <c r="DJ51" i="7"/>
  <c r="DI51" i="7"/>
  <c r="DH51" i="7"/>
  <c r="DG51" i="7"/>
  <c r="DF51" i="7"/>
  <c r="DC51" i="7"/>
  <c r="DB51" i="7"/>
  <c r="CZ51" i="7"/>
  <c r="CX51" i="7"/>
  <c r="CV51" i="7"/>
  <c r="CU51" i="7"/>
  <c r="CT51" i="7"/>
  <c r="CS51" i="7"/>
  <c r="CR51" i="7"/>
  <c r="CQ51" i="7"/>
  <c r="CP51" i="7"/>
  <c r="CO51" i="7"/>
  <c r="CN51" i="7"/>
  <c r="CM51" i="7"/>
  <c r="CL51" i="7"/>
  <c r="CK51" i="7"/>
  <c r="CJ51" i="7"/>
  <c r="CI51" i="7"/>
  <c r="CH51" i="7"/>
  <c r="CG51" i="7"/>
  <c r="CF51" i="7"/>
  <c r="CE51" i="7"/>
  <c r="CD51" i="7"/>
  <c r="CC51" i="7"/>
  <c r="CB51" i="7"/>
  <c r="CA51" i="7"/>
  <c r="BZ51" i="7"/>
  <c r="BY51" i="7"/>
  <c r="BX51" i="7"/>
  <c r="BW51" i="7"/>
  <c r="BV51" i="7"/>
  <c r="BU51" i="7"/>
  <c r="BT51" i="7"/>
  <c r="BS51" i="7"/>
  <c r="BR51" i="7"/>
  <c r="BQ51" i="7"/>
  <c r="BP51" i="7"/>
  <c r="BO51" i="7"/>
  <c r="BN51" i="7"/>
  <c r="BM51" i="7"/>
  <c r="AD51" i="7"/>
  <c r="AB51" i="7"/>
  <c r="Z51" i="7"/>
  <c r="X51" i="7"/>
  <c r="V51" i="7"/>
  <c r="T51" i="7"/>
  <c r="S51" i="7"/>
  <c r="R51" i="7"/>
  <c r="P51" i="7"/>
  <c r="N51" i="7"/>
  <c r="GX50" i="7"/>
  <c r="GW50" i="7"/>
  <c r="GV50" i="7"/>
  <c r="GU50" i="7"/>
  <c r="GT50" i="7"/>
  <c r="GS50" i="7"/>
  <c r="GR50" i="7"/>
  <c r="GP50" i="7"/>
  <c r="GN50" i="7"/>
  <c r="GH50" i="7"/>
  <c r="GF50" i="7"/>
  <c r="GE50" i="7"/>
  <c r="GB50" i="7"/>
  <c r="FZ50" i="7"/>
  <c r="FX50" i="7"/>
  <c r="FW50" i="7"/>
  <c r="FU50" i="7"/>
  <c r="FS50" i="7"/>
  <c r="FQ50" i="7"/>
  <c r="FP50" i="7"/>
  <c r="FO50" i="7"/>
  <c r="FL50" i="7"/>
  <c r="FK50" i="7"/>
  <c r="FI50" i="7"/>
  <c r="FG50" i="7"/>
  <c r="FE50" i="7"/>
  <c r="FD50" i="7"/>
  <c r="FC50" i="7"/>
  <c r="FB50" i="7"/>
  <c r="FA50" i="7"/>
  <c r="EZ50" i="7"/>
  <c r="EY50" i="7"/>
  <c r="EX50" i="7"/>
  <c r="ER50" i="7"/>
  <c r="EQ50" i="7"/>
  <c r="EP50" i="7"/>
  <c r="EO50" i="7"/>
  <c r="EN50" i="7"/>
  <c r="EM50" i="7"/>
  <c r="EL50" i="7"/>
  <c r="EK50" i="7"/>
  <c r="EI50" i="7"/>
  <c r="EH50" i="7"/>
  <c r="EG50" i="7"/>
  <c r="EE50" i="7"/>
  <c r="ED50" i="7"/>
  <c r="EC50" i="7"/>
  <c r="EB50" i="7"/>
  <c r="EA50" i="7"/>
  <c r="DZ50" i="7"/>
  <c r="DY50" i="7"/>
  <c r="DX50" i="7"/>
  <c r="DW50" i="7"/>
  <c r="DU50" i="7"/>
  <c r="DS50" i="7"/>
  <c r="DQ50" i="7"/>
  <c r="DM50" i="7"/>
  <c r="DL50" i="7"/>
  <c r="DK50" i="7"/>
  <c r="DJ50" i="7"/>
  <c r="DI50" i="7"/>
  <c r="DH50" i="7"/>
  <c r="DG50" i="7"/>
  <c r="DF50" i="7"/>
  <c r="DC50" i="7"/>
  <c r="DB50" i="7"/>
  <c r="CZ50" i="7"/>
  <c r="CX50" i="7"/>
  <c r="CV50" i="7"/>
  <c r="CU50" i="7"/>
  <c r="CT50" i="7"/>
  <c r="CS50" i="7"/>
  <c r="CR50" i="7"/>
  <c r="CQ50" i="7"/>
  <c r="CP50" i="7"/>
  <c r="CO50" i="7"/>
  <c r="CN50" i="7"/>
  <c r="CM50" i="7"/>
  <c r="CL50" i="7"/>
  <c r="CK50" i="7"/>
  <c r="CJ50" i="7"/>
  <c r="CI50" i="7"/>
  <c r="CH50" i="7"/>
  <c r="CG50" i="7"/>
  <c r="CF50" i="7"/>
  <c r="CE50" i="7"/>
  <c r="CD50" i="7"/>
  <c r="CC50" i="7"/>
  <c r="CB50" i="7"/>
  <c r="CA50" i="7"/>
  <c r="BZ50" i="7"/>
  <c r="BY50" i="7"/>
  <c r="BX50" i="7"/>
  <c r="BW50" i="7"/>
  <c r="BV50" i="7"/>
  <c r="BU50" i="7"/>
  <c r="BT50" i="7"/>
  <c r="BS50" i="7"/>
  <c r="BR50" i="7"/>
  <c r="BQ50" i="7"/>
  <c r="BP50" i="7"/>
  <c r="BO50" i="7"/>
  <c r="BN50" i="7"/>
  <c r="BM50" i="7"/>
  <c r="BF50" i="7"/>
  <c r="BD50" i="7"/>
  <c r="BB50" i="7"/>
  <c r="AD50" i="7"/>
  <c r="AB50" i="7"/>
  <c r="Z50" i="7"/>
  <c r="X50" i="7"/>
  <c r="V50" i="7"/>
  <c r="U50" i="7"/>
  <c r="T50" i="7"/>
  <c r="R50" i="7"/>
  <c r="Q50" i="7"/>
  <c r="P50" i="7"/>
  <c r="O50" i="7"/>
  <c r="N50" i="7"/>
  <c r="GX49" i="7"/>
  <c r="GW49" i="7"/>
  <c r="GV49" i="7"/>
  <c r="GU49" i="7"/>
  <c r="GT49" i="7"/>
  <c r="GS49" i="7"/>
  <c r="GR49" i="7"/>
  <c r="GP49" i="7"/>
  <c r="GN49" i="7"/>
  <c r="GM49" i="7"/>
  <c r="GJ49" i="7"/>
  <c r="GH49" i="7"/>
  <c r="GF49" i="7"/>
  <c r="GE49" i="7"/>
  <c r="GB49" i="7"/>
  <c r="FZ49" i="7"/>
  <c r="FX49" i="7"/>
  <c r="FW49" i="7"/>
  <c r="FU49" i="7"/>
  <c r="FS49" i="7"/>
  <c r="FQ49" i="7"/>
  <c r="FP49" i="7"/>
  <c r="FO49" i="7"/>
  <c r="FL49" i="7"/>
  <c r="FK49" i="7"/>
  <c r="FI49" i="7"/>
  <c r="FG49" i="7"/>
  <c r="FE49" i="7"/>
  <c r="FD49" i="7"/>
  <c r="FC49" i="7"/>
  <c r="FB49" i="7"/>
  <c r="FA49" i="7"/>
  <c r="EZ49" i="7"/>
  <c r="EY49" i="7"/>
  <c r="EX49" i="7"/>
  <c r="ER49" i="7"/>
  <c r="EQ49" i="7"/>
  <c r="EP49" i="7"/>
  <c r="EO49" i="7"/>
  <c r="EN49" i="7"/>
  <c r="EM49" i="7"/>
  <c r="EL49" i="7"/>
  <c r="EK49" i="7"/>
  <c r="EG49" i="7"/>
  <c r="EE49" i="7"/>
  <c r="ED49" i="7"/>
  <c r="EC49" i="7"/>
  <c r="EB49" i="7"/>
  <c r="EA49" i="7"/>
  <c r="DZ49" i="7"/>
  <c r="DY49" i="7"/>
  <c r="DX49" i="7"/>
  <c r="DW49" i="7"/>
  <c r="DU49" i="7"/>
  <c r="DS49" i="7"/>
  <c r="DQ49" i="7"/>
  <c r="DM49" i="7"/>
  <c r="DL49" i="7"/>
  <c r="DK49" i="7"/>
  <c r="DJ49" i="7"/>
  <c r="DI49" i="7"/>
  <c r="DH49" i="7"/>
  <c r="DG49" i="7"/>
  <c r="DF49" i="7"/>
  <c r="DC49" i="7"/>
  <c r="DB49" i="7"/>
  <c r="CZ49" i="7"/>
  <c r="CX49" i="7"/>
  <c r="CV49" i="7"/>
  <c r="CU49" i="7"/>
  <c r="CT49" i="7"/>
  <c r="CS49" i="7"/>
  <c r="CR49" i="7"/>
  <c r="CQ49" i="7"/>
  <c r="CP49" i="7"/>
  <c r="CO49" i="7"/>
  <c r="CN49" i="7"/>
  <c r="CM49" i="7"/>
  <c r="CL49" i="7"/>
  <c r="CK49" i="7"/>
  <c r="CJ49" i="7"/>
  <c r="CI49" i="7"/>
  <c r="CH49" i="7"/>
  <c r="CG49" i="7"/>
  <c r="CF49" i="7"/>
  <c r="CE49" i="7"/>
  <c r="CD49" i="7"/>
  <c r="CC49" i="7"/>
  <c r="CB49" i="7"/>
  <c r="CA49" i="7"/>
  <c r="BZ49" i="7"/>
  <c r="BY49" i="7"/>
  <c r="BX49" i="7"/>
  <c r="BW49" i="7"/>
  <c r="BV49" i="7"/>
  <c r="BU49" i="7"/>
  <c r="BT49" i="7"/>
  <c r="BS49" i="7"/>
  <c r="BR49" i="7"/>
  <c r="BQ49" i="7"/>
  <c r="BP49" i="7"/>
  <c r="BO49" i="7"/>
  <c r="BN49" i="7"/>
  <c r="BM49" i="7"/>
  <c r="BB49" i="7"/>
  <c r="AD49" i="7"/>
  <c r="AB49" i="7"/>
  <c r="Z49" i="7"/>
  <c r="X49" i="7"/>
  <c r="V49" i="7"/>
  <c r="T49" i="7"/>
  <c r="R49" i="7"/>
  <c r="P49" i="7"/>
  <c r="O49" i="7"/>
  <c r="N49" i="7"/>
  <c r="GX48" i="7"/>
  <c r="GW48" i="7"/>
  <c r="GV48" i="7"/>
  <c r="GU48" i="7"/>
  <c r="GT48" i="7"/>
  <c r="GS48" i="7"/>
  <c r="GR48" i="7"/>
  <c r="GP48" i="7"/>
  <c r="GN48" i="7"/>
  <c r="GH48" i="7"/>
  <c r="GF48" i="7"/>
  <c r="GE48" i="7"/>
  <c r="GB48" i="7"/>
  <c r="FZ48" i="7"/>
  <c r="FX48" i="7"/>
  <c r="FW48" i="7"/>
  <c r="FU48" i="7"/>
  <c r="FS48" i="7"/>
  <c r="FQ48" i="7"/>
  <c r="FP48" i="7"/>
  <c r="FO48" i="7"/>
  <c r="FL48" i="7"/>
  <c r="FK48" i="7"/>
  <c r="FI48" i="7"/>
  <c r="FG48" i="7"/>
  <c r="FE48" i="7"/>
  <c r="FD48" i="7"/>
  <c r="FC48" i="7"/>
  <c r="FB48" i="7"/>
  <c r="FA48" i="7"/>
  <c r="EZ48" i="7"/>
  <c r="EY48" i="7"/>
  <c r="EX48" i="7"/>
  <c r="ER48" i="7"/>
  <c r="EQ48" i="7"/>
  <c r="EP48" i="7"/>
  <c r="EO48" i="7"/>
  <c r="EN48" i="7"/>
  <c r="EM48" i="7"/>
  <c r="EL48" i="7"/>
  <c r="EK48" i="7"/>
  <c r="EJ48" i="7"/>
  <c r="EI48" i="7"/>
  <c r="EH48" i="7"/>
  <c r="EG48" i="7"/>
  <c r="EE48" i="7"/>
  <c r="ED48" i="7"/>
  <c r="EC48" i="7"/>
  <c r="EB48" i="7"/>
  <c r="EA48" i="7"/>
  <c r="DZ48" i="7"/>
  <c r="DY48" i="7"/>
  <c r="DX48" i="7"/>
  <c r="DW48" i="7"/>
  <c r="DU48" i="7"/>
  <c r="DS48" i="7"/>
  <c r="DQ48" i="7"/>
  <c r="DM48" i="7"/>
  <c r="DL48" i="7"/>
  <c r="DK48" i="7"/>
  <c r="DJ48" i="7"/>
  <c r="DI48" i="7"/>
  <c r="DH48" i="7"/>
  <c r="DG48" i="7"/>
  <c r="DF48" i="7"/>
  <c r="DD48" i="7"/>
  <c r="DC48" i="7"/>
  <c r="DB48" i="7"/>
  <c r="DA48" i="7"/>
  <c r="CZ48" i="7"/>
  <c r="CX48" i="7"/>
  <c r="CV48" i="7"/>
  <c r="CU48" i="7"/>
  <c r="CT48" i="7"/>
  <c r="CS48" i="7"/>
  <c r="CR48" i="7"/>
  <c r="CQ48" i="7"/>
  <c r="CP48" i="7"/>
  <c r="CO48" i="7"/>
  <c r="CN48" i="7"/>
  <c r="CM48" i="7"/>
  <c r="CL48" i="7"/>
  <c r="CK48" i="7"/>
  <c r="CJ48" i="7"/>
  <c r="CI48" i="7"/>
  <c r="CH48" i="7"/>
  <c r="CG48" i="7"/>
  <c r="CF48" i="7"/>
  <c r="CE48" i="7"/>
  <c r="CD48" i="7"/>
  <c r="CC48" i="7"/>
  <c r="CB48" i="7"/>
  <c r="CA48" i="7"/>
  <c r="BZ48" i="7"/>
  <c r="BY48" i="7"/>
  <c r="BX48" i="7"/>
  <c r="BW48" i="7"/>
  <c r="BV48" i="7"/>
  <c r="BU48" i="7"/>
  <c r="BT48" i="7"/>
  <c r="BS48" i="7"/>
  <c r="BR48" i="7"/>
  <c r="BQ48" i="7"/>
  <c r="BP48" i="7"/>
  <c r="BO48" i="7"/>
  <c r="BN48" i="7"/>
  <c r="BM48" i="7"/>
  <c r="BH48" i="7"/>
  <c r="BF48" i="7"/>
  <c r="BD48" i="7"/>
  <c r="BB48" i="7"/>
  <c r="AD48" i="7"/>
  <c r="AB48" i="7"/>
  <c r="Z48" i="7"/>
  <c r="X48" i="7"/>
  <c r="V48" i="7"/>
  <c r="U48" i="7"/>
  <c r="T48" i="7"/>
  <c r="R48" i="7"/>
  <c r="Q48" i="7"/>
  <c r="P48" i="7"/>
  <c r="O48" i="7"/>
  <c r="N48" i="7"/>
  <c r="GX47" i="7"/>
  <c r="GV47" i="7"/>
  <c r="GU47" i="7"/>
  <c r="GS47" i="7"/>
  <c r="GR47" i="7"/>
  <c r="GP47" i="7"/>
  <c r="GN47" i="7"/>
  <c r="GJ47" i="7"/>
  <c r="GH47" i="7"/>
  <c r="GF47" i="7"/>
  <c r="GE47" i="7"/>
  <c r="GB47" i="7"/>
  <c r="FZ47" i="7"/>
  <c r="FX47" i="7"/>
  <c r="FW47" i="7"/>
  <c r="FS47" i="7"/>
  <c r="FP47" i="7"/>
  <c r="FO47" i="7"/>
  <c r="FL47" i="7"/>
  <c r="FK47" i="7"/>
  <c r="FI47" i="7"/>
  <c r="FG47" i="7"/>
  <c r="FE47" i="7"/>
  <c r="FD47" i="7"/>
  <c r="FC47" i="7"/>
  <c r="FB47" i="7"/>
  <c r="FA47" i="7"/>
  <c r="EZ47" i="7"/>
  <c r="EY47" i="7"/>
  <c r="EX47" i="7"/>
  <c r="ER47" i="7"/>
  <c r="EQ47" i="7"/>
  <c r="EP47" i="7"/>
  <c r="EO47" i="7"/>
  <c r="EN47" i="7"/>
  <c r="EM47" i="7"/>
  <c r="EL47" i="7"/>
  <c r="EK47" i="7"/>
  <c r="EJ47" i="7"/>
  <c r="EI47" i="7"/>
  <c r="EH47" i="7"/>
  <c r="EG47" i="7"/>
  <c r="EE47" i="7"/>
  <c r="ED47" i="7"/>
  <c r="EC47" i="7"/>
  <c r="EB47" i="7"/>
  <c r="EA47" i="7"/>
  <c r="DZ47" i="7"/>
  <c r="DY47" i="7"/>
  <c r="DX47" i="7"/>
  <c r="DW47" i="7"/>
  <c r="DV47" i="7"/>
  <c r="DU47" i="7"/>
  <c r="DT47" i="7"/>
  <c r="DS47" i="7"/>
  <c r="DR47" i="7"/>
  <c r="DQ47" i="7"/>
  <c r="DM47" i="7"/>
  <c r="DL47" i="7"/>
  <c r="DK47" i="7"/>
  <c r="DJ47" i="7"/>
  <c r="DI47" i="7"/>
  <c r="DH47" i="7"/>
  <c r="DG47" i="7"/>
  <c r="DF47" i="7"/>
  <c r="DC47" i="7"/>
  <c r="DB47" i="7"/>
  <c r="CZ47" i="7"/>
  <c r="CX47" i="7"/>
  <c r="CV47" i="7"/>
  <c r="CU47" i="7"/>
  <c r="CT47" i="7"/>
  <c r="CS47" i="7"/>
  <c r="CR47" i="7"/>
  <c r="CQ47" i="7"/>
  <c r="CP47" i="7"/>
  <c r="CO47" i="7"/>
  <c r="CN47" i="7"/>
  <c r="CM47" i="7"/>
  <c r="CL47" i="7"/>
  <c r="CK47" i="7"/>
  <c r="CJ47" i="7"/>
  <c r="CI47" i="7"/>
  <c r="CH47" i="7"/>
  <c r="CG47" i="7"/>
  <c r="CF47" i="7"/>
  <c r="CE47" i="7"/>
  <c r="CD47" i="7"/>
  <c r="CC47" i="7"/>
  <c r="CB47" i="7"/>
  <c r="CA47" i="7"/>
  <c r="BZ47" i="7"/>
  <c r="BY47" i="7"/>
  <c r="BX47" i="7"/>
  <c r="BW47" i="7"/>
  <c r="BV47" i="7"/>
  <c r="BU47" i="7"/>
  <c r="BT47" i="7"/>
  <c r="BS47" i="7"/>
  <c r="BR47" i="7"/>
  <c r="BQ47" i="7"/>
  <c r="BP47" i="7"/>
  <c r="BO47" i="7"/>
  <c r="BN47" i="7"/>
  <c r="BM47" i="7"/>
  <c r="AD47" i="7"/>
  <c r="AB47" i="7"/>
  <c r="Z47" i="7"/>
  <c r="X47" i="7"/>
  <c r="V47" i="7"/>
  <c r="T47" i="7"/>
  <c r="S47" i="7"/>
  <c r="R47" i="7"/>
  <c r="Q47" i="7"/>
  <c r="P47" i="7"/>
  <c r="O47" i="7"/>
  <c r="N47" i="7"/>
  <c r="GX46" i="7"/>
  <c r="GW46" i="7"/>
  <c r="GV46" i="7"/>
  <c r="GU46" i="7"/>
  <c r="GT46" i="7"/>
  <c r="GS46" i="7"/>
  <c r="GR46" i="7"/>
  <c r="GP46" i="7"/>
  <c r="GN46" i="7"/>
  <c r="GM46" i="7"/>
  <c r="GJ46" i="7"/>
  <c r="GH46" i="7"/>
  <c r="GF46" i="7"/>
  <c r="GE46" i="7"/>
  <c r="GB46" i="7"/>
  <c r="FZ46" i="7"/>
  <c r="FX46" i="7"/>
  <c r="FW46" i="7"/>
  <c r="FU46" i="7"/>
  <c r="FS46" i="7"/>
  <c r="FQ46" i="7"/>
  <c r="FP46" i="7"/>
  <c r="FO46" i="7"/>
  <c r="FL46" i="7"/>
  <c r="FK46" i="7"/>
  <c r="FI46" i="7"/>
  <c r="FG46" i="7"/>
  <c r="FE46" i="7"/>
  <c r="FD46" i="7"/>
  <c r="FC46" i="7"/>
  <c r="FB46" i="7"/>
  <c r="FA46" i="7"/>
  <c r="EZ46" i="7"/>
  <c r="EY46" i="7"/>
  <c r="EX46" i="7"/>
  <c r="ER46" i="7"/>
  <c r="EQ46" i="7"/>
  <c r="EP46" i="7"/>
  <c r="EO46" i="7"/>
  <c r="EN46" i="7"/>
  <c r="EM46" i="7"/>
  <c r="EL46" i="7"/>
  <c r="EK46" i="7"/>
  <c r="EG46" i="7"/>
  <c r="EE46" i="7"/>
  <c r="ED46" i="7"/>
  <c r="EC46" i="7"/>
  <c r="EB46" i="7"/>
  <c r="EA46" i="7"/>
  <c r="DZ46" i="7"/>
  <c r="DY46" i="7"/>
  <c r="DX46" i="7"/>
  <c r="DW46" i="7"/>
  <c r="DU46" i="7"/>
  <c r="DS46" i="7"/>
  <c r="DQ46" i="7"/>
  <c r="DM46" i="7"/>
  <c r="DL46" i="7"/>
  <c r="DK46" i="7"/>
  <c r="DJ46" i="7"/>
  <c r="DI46" i="7"/>
  <c r="DH46" i="7"/>
  <c r="DG46" i="7"/>
  <c r="DF46" i="7"/>
  <c r="DC46" i="7"/>
  <c r="DB46" i="7"/>
  <c r="CZ46" i="7"/>
  <c r="CX46" i="7"/>
  <c r="CV46" i="7"/>
  <c r="CU46" i="7"/>
  <c r="CT46" i="7"/>
  <c r="CS46" i="7"/>
  <c r="CR46" i="7"/>
  <c r="CQ46" i="7"/>
  <c r="CP46" i="7"/>
  <c r="CO46" i="7"/>
  <c r="CN46" i="7"/>
  <c r="CM46" i="7"/>
  <c r="CL46" i="7"/>
  <c r="CK46" i="7"/>
  <c r="CJ46" i="7"/>
  <c r="CI46" i="7"/>
  <c r="CH46" i="7"/>
  <c r="CG46" i="7"/>
  <c r="CF46" i="7"/>
  <c r="CE46" i="7"/>
  <c r="CD46" i="7"/>
  <c r="CC46" i="7"/>
  <c r="CB46" i="7"/>
  <c r="CA46" i="7"/>
  <c r="BZ46" i="7"/>
  <c r="BY46" i="7"/>
  <c r="BX46" i="7"/>
  <c r="BW46" i="7"/>
  <c r="BV46" i="7"/>
  <c r="BU46" i="7"/>
  <c r="BT46" i="7"/>
  <c r="BS46" i="7"/>
  <c r="BR46" i="7"/>
  <c r="BQ46" i="7"/>
  <c r="BP46" i="7"/>
  <c r="BO46" i="7"/>
  <c r="BN46" i="7"/>
  <c r="BM46" i="7"/>
  <c r="BB46" i="7"/>
  <c r="AD46" i="7"/>
  <c r="AB46" i="7"/>
  <c r="Z46" i="7"/>
  <c r="X46" i="7"/>
  <c r="V46" i="7"/>
  <c r="T46" i="7"/>
  <c r="R46" i="7"/>
  <c r="P46" i="7"/>
  <c r="N46" i="7"/>
  <c r="GX45" i="7"/>
  <c r="GW45" i="7"/>
  <c r="GV45" i="7"/>
  <c r="GU45" i="7"/>
  <c r="GT45" i="7"/>
  <c r="GS45" i="7"/>
  <c r="GR45" i="7"/>
  <c r="GP45" i="7"/>
  <c r="GN45" i="7"/>
  <c r="GM45" i="7"/>
  <c r="GJ45" i="7"/>
  <c r="GH45" i="7"/>
  <c r="GF45" i="7"/>
  <c r="GE45" i="7"/>
  <c r="GB45" i="7"/>
  <c r="FZ45" i="7"/>
  <c r="FX45" i="7"/>
  <c r="FW45" i="7"/>
  <c r="FU45" i="7"/>
  <c r="FS45" i="7"/>
  <c r="FQ45" i="7"/>
  <c r="FP45" i="7"/>
  <c r="FO45" i="7"/>
  <c r="FL45" i="7"/>
  <c r="FK45" i="7"/>
  <c r="FI45" i="7"/>
  <c r="FG45" i="7"/>
  <c r="FE45" i="7"/>
  <c r="FD45" i="7"/>
  <c r="FC45" i="7"/>
  <c r="FB45" i="7"/>
  <c r="FA45" i="7"/>
  <c r="EZ45" i="7"/>
  <c r="EY45" i="7"/>
  <c r="EX45" i="7"/>
  <c r="ER45" i="7"/>
  <c r="EQ45" i="7"/>
  <c r="EP45" i="7"/>
  <c r="EO45" i="7"/>
  <c r="EN45" i="7"/>
  <c r="EM45" i="7"/>
  <c r="EL45" i="7"/>
  <c r="EK45" i="7"/>
  <c r="EI45" i="7"/>
  <c r="EH45" i="7"/>
  <c r="EG45" i="7"/>
  <c r="EE45" i="7"/>
  <c r="ED45" i="7"/>
  <c r="EC45" i="7"/>
  <c r="EB45" i="7"/>
  <c r="EA45" i="7"/>
  <c r="DZ45" i="7"/>
  <c r="DY45" i="7"/>
  <c r="DX45" i="7"/>
  <c r="DW45" i="7"/>
  <c r="DU45" i="7"/>
  <c r="DS45" i="7"/>
  <c r="DQ45" i="7"/>
  <c r="DM45" i="7"/>
  <c r="DL45" i="7"/>
  <c r="DK45" i="7"/>
  <c r="DJ45" i="7"/>
  <c r="DI45" i="7"/>
  <c r="DH45" i="7"/>
  <c r="DG45" i="7"/>
  <c r="DF45" i="7"/>
  <c r="DC45" i="7"/>
  <c r="DB45" i="7"/>
  <c r="CZ45" i="7"/>
  <c r="CX45" i="7"/>
  <c r="CV45" i="7"/>
  <c r="CU45" i="7"/>
  <c r="CT45" i="7"/>
  <c r="CS45" i="7"/>
  <c r="CR45" i="7"/>
  <c r="CQ45" i="7"/>
  <c r="CP45" i="7"/>
  <c r="CO45" i="7"/>
  <c r="CN45" i="7"/>
  <c r="CM45" i="7"/>
  <c r="CL45" i="7"/>
  <c r="CK45" i="7"/>
  <c r="CJ45" i="7"/>
  <c r="CI45" i="7"/>
  <c r="CH45" i="7"/>
  <c r="CG45" i="7"/>
  <c r="CF45" i="7"/>
  <c r="CE45" i="7"/>
  <c r="CD45" i="7"/>
  <c r="CC45" i="7"/>
  <c r="CB45" i="7"/>
  <c r="CA45" i="7"/>
  <c r="BZ45" i="7"/>
  <c r="BY45" i="7"/>
  <c r="BX45" i="7"/>
  <c r="BW45" i="7"/>
  <c r="BV45" i="7"/>
  <c r="BU45" i="7"/>
  <c r="BT45" i="7"/>
  <c r="BS45" i="7"/>
  <c r="BR45" i="7"/>
  <c r="BQ45" i="7"/>
  <c r="BP45" i="7"/>
  <c r="BO45" i="7"/>
  <c r="BN45" i="7"/>
  <c r="BM45" i="7"/>
  <c r="BF45" i="7"/>
  <c r="BD45" i="7"/>
  <c r="BB45" i="7"/>
  <c r="AD45" i="7"/>
  <c r="AB45" i="7"/>
  <c r="Z45" i="7"/>
  <c r="X45" i="7"/>
  <c r="V45" i="7"/>
  <c r="U45" i="7"/>
  <c r="T45" i="7"/>
  <c r="R45" i="7"/>
  <c r="P45" i="7"/>
  <c r="O45" i="7"/>
  <c r="N45" i="7"/>
  <c r="GS44" i="7"/>
  <c r="GJ44" i="7"/>
  <c r="GH44" i="7"/>
  <c r="GF44" i="7"/>
  <c r="GE44" i="7"/>
  <c r="GB44" i="7"/>
  <c r="FZ44" i="7"/>
  <c r="FX44" i="7"/>
  <c r="FW44" i="7"/>
  <c r="FU44" i="7"/>
  <c r="FS44" i="7"/>
  <c r="FQ44" i="7"/>
  <c r="FP44" i="7"/>
  <c r="FO44" i="7"/>
  <c r="FL44" i="7"/>
  <c r="FK44" i="7"/>
  <c r="FI44" i="7"/>
  <c r="FG44" i="7"/>
  <c r="FE44" i="7"/>
  <c r="FD44" i="7"/>
  <c r="FC44" i="7"/>
  <c r="FB44" i="7"/>
  <c r="FA44" i="7"/>
  <c r="EZ44" i="7"/>
  <c r="EY44" i="7"/>
  <c r="EX44" i="7"/>
  <c r="ER44" i="7"/>
  <c r="EQ44" i="7"/>
  <c r="EP44" i="7"/>
  <c r="EO44" i="7"/>
  <c r="EN44" i="7"/>
  <c r="EM44" i="7"/>
  <c r="EL44" i="7"/>
  <c r="EK44" i="7"/>
  <c r="EJ44" i="7"/>
  <c r="EI44" i="7"/>
  <c r="EH44" i="7"/>
  <c r="EG44" i="7"/>
  <c r="EE44" i="7"/>
  <c r="ED44" i="7"/>
  <c r="EC44" i="7"/>
  <c r="EB44" i="7"/>
  <c r="EA44" i="7"/>
  <c r="DZ44" i="7"/>
  <c r="DY44" i="7"/>
  <c r="DX44" i="7"/>
  <c r="DW44" i="7"/>
  <c r="DU44" i="7"/>
  <c r="DS44" i="7"/>
  <c r="DQ44" i="7"/>
  <c r="DM44" i="7"/>
  <c r="DL44" i="7"/>
  <c r="DK44" i="7"/>
  <c r="DJ44" i="7"/>
  <c r="DI44" i="7"/>
  <c r="DH44" i="7"/>
  <c r="DG44" i="7"/>
  <c r="DF44" i="7"/>
  <c r="DC44" i="7"/>
  <c r="DB44" i="7"/>
  <c r="CZ44" i="7"/>
  <c r="CX44" i="7"/>
  <c r="CV44" i="7"/>
  <c r="CU44" i="7"/>
  <c r="CT44" i="7"/>
  <c r="CS44" i="7"/>
  <c r="CR44" i="7"/>
  <c r="CP44" i="7"/>
  <c r="CN44" i="7"/>
  <c r="CM44" i="7"/>
  <c r="CL44" i="7"/>
  <c r="CK44" i="7"/>
  <c r="CJ44" i="7"/>
  <c r="CI44" i="7"/>
  <c r="CH44" i="7"/>
  <c r="CF44" i="7"/>
  <c r="CD44" i="7"/>
  <c r="CB44" i="7"/>
  <c r="CA44" i="7"/>
  <c r="BZ44" i="7"/>
  <c r="BY44" i="7"/>
  <c r="BX44" i="7"/>
  <c r="BV44" i="7"/>
  <c r="BT44" i="7"/>
  <c r="BS44" i="7"/>
  <c r="BR44" i="7"/>
  <c r="BQ44" i="7"/>
  <c r="BP44" i="7"/>
  <c r="BN44" i="7"/>
  <c r="BM44" i="7"/>
  <c r="BD44" i="7"/>
  <c r="BB44" i="7"/>
  <c r="AD44" i="7"/>
  <c r="AB44" i="7"/>
  <c r="Z44" i="7"/>
  <c r="X44" i="7"/>
  <c r="V44" i="7"/>
  <c r="T44" i="7"/>
  <c r="R44" i="7"/>
  <c r="P44" i="7"/>
  <c r="O44" i="7"/>
  <c r="N44" i="7"/>
  <c r="GX43" i="7"/>
  <c r="GS43" i="7"/>
  <c r="GJ43" i="7"/>
  <c r="GH43" i="7"/>
  <c r="GF43" i="7"/>
  <c r="GE43" i="7"/>
  <c r="GB43" i="7"/>
  <c r="FZ43" i="7"/>
  <c r="FX43" i="7"/>
  <c r="FW43" i="7"/>
  <c r="FU43" i="7"/>
  <c r="FS43" i="7"/>
  <c r="FQ43" i="7"/>
  <c r="FP43" i="7"/>
  <c r="FO43" i="7"/>
  <c r="FL43" i="7"/>
  <c r="FK43" i="7"/>
  <c r="FI43" i="7"/>
  <c r="FG43" i="7"/>
  <c r="FE43" i="7"/>
  <c r="FD43" i="7"/>
  <c r="FC43" i="7"/>
  <c r="FB43" i="7"/>
  <c r="FA43" i="7"/>
  <c r="EZ43" i="7"/>
  <c r="EY43" i="7"/>
  <c r="EX43" i="7"/>
  <c r="ER43" i="7"/>
  <c r="EQ43" i="7"/>
  <c r="EP43" i="7"/>
  <c r="EO43" i="7"/>
  <c r="EN43" i="7"/>
  <c r="EM43" i="7"/>
  <c r="EL43" i="7"/>
  <c r="EK43" i="7"/>
  <c r="EJ43" i="7"/>
  <c r="EI43" i="7"/>
  <c r="EH43" i="7"/>
  <c r="EG43" i="7"/>
  <c r="EE43" i="7"/>
  <c r="ED43" i="7"/>
  <c r="EC43" i="7"/>
  <c r="EB43" i="7"/>
  <c r="EA43" i="7"/>
  <c r="DZ43" i="7"/>
  <c r="DY43" i="7"/>
  <c r="DX43" i="7"/>
  <c r="DW43" i="7"/>
  <c r="DU43" i="7"/>
  <c r="DS43" i="7"/>
  <c r="DQ43" i="7"/>
  <c r="DM43" i="7"/>
  <c r="DL43" i="7"/>
  <c r="DK43" i="7"/>
  <c r="DJ43" i="7"/>
  <c r="DI43" i="7"/>
  <c r="DH43" i="7"/>
  <c r="DG43" i="7"/>
  <c r="DF43" i="7"/>
  <c r="DC43" i="7"/>
  <c r="DB43" i="7"/>
  <c r="CZ43" i="7"/>
  <c r="CX43" i="7"/>
  <c r="CV43" i="7"/>
  <c r="CU43" i="7"/>
  <c r="CT43" i="7"/>
  <c r="CS43" i="7"/>
  <c r="CR43" i="7"/>
  <c r="CQ43" i="7"/>
  <c r="CP43" i="7"/>
  <c r="CO43" i="7"/>
  <c r="CN43" i="7"/>
  <c r="CM43" i="7"/>
  <c r="CL43" i="7"/>
  <c r="CK43" i="7"/>
  <c r="CJ43" i="7"/>
  <c r="CI43" i="7"/>
  <c r="CH43" i="7"/>
  <c r="CG43" i="7"/>
  <c r="CF43" i="7"/>
  <c r="CE43" i="7"/>
  <c r="CD43" i="7"/>
  <c r="CC43" i="7"/>
  <c r="CB43" i="7"/>
  <c r="CA43" i="7"/>
  <c r="BZ43" i="7"/>
  <c r="BY43" i="7"/>
  <c r="BX43" i="7"/>
  <c r="BW43" i="7"/>
  <c r="BV43" i="7"/>
  <c r="BU43" i="7"/>
  <c r="BT43" i="7"/>
  <c r="BS43" i="7"/>
  <c r="BR43" i="7"/>
  <c r="BQ43" i="7"/>
  <c r="BP43" i="7"/>
  <c r="BO43" i="7"/>
  <c r="BN43" i="7"/>
  <c r="BM43" i="7"/>
  <c r="V43" i="7"/>
  <c r="T43" i="7"/>
  <c r="R43" i="7"/>
  <c r="P43" i="7"/>
  <c r="O43" i="7"/>
  <c r="N43" i="7"/>
  <c r="GX42" i="7"/>
  <c r="GW42" i="7"/>
  <c r="GV42" i="7"/>
  <c r="GT42" i="7"/>
  <c r="GS42" i="7"/>
  <c r="GR42" i="7"/>
  <c r="GP42" i="7"/>
  <c r="GM42" i="7"/>
  <c r="GJ42" i="7"/>
  <c r="GH42" i="7"/>
  <c r="GF42" i="7"/>
  <c r="GE42" i="7"/>
  <c r="GB42" i="7"/>
  <c r="FZ42" i="7"/>
  <c r="FX42" i="7"/>
  <c r="FW42" i="7"/>
  <c r="FU42" i="7"/>
  <c r="FS42" i="7"/>
  <c r="FQ42" i="7"/>
  <c r="FO42" i="7"/>
  <c r="FL42" i="7"/>
  <c r="FK42" i="7"/>
  <c r="FI42" i="7"/>
  <c r="FG42" i="7"/>
  <c r="FE42" i="7"/>
  <c r="FD42" i="7"/>
  <c r="FC42" i="7"/>
  <c r="FB42" i="7"/>
  <c r="FA42" i="7"/>
  <c r="EZ42" i="7"/>
  <c r="EY42" i="7"/>
  <c r="EX42" i="7"/>
  <c r="ER42" i="7"/>
  <c r="EQ42" i="7"/>
  <c r="EP42" i="7"/>
  <c r="EO42" i="7"/>
  <c r="EN42" i="7"/>
  <c r="EM42" i="7"/>
  <c r="EL42" i="7"/>
  <c r="EK42" i="7"/>
  <c r="EJ42" i="7"/>
  <c r="EI42" i="7"/>
  <c r="EH42" i="7"/>
  <c r="EG42" i="7"/>
  <c r="EE42" i="7"/>
  <c r="ED42" i="7"/>
  <c r="EC42" i="7"/>
  <c r="EB42" i="7"/>
  <c r="EA42" i="7"/>
  <c r="DZ42" i="7"/>
  <c r="DY42" i="7"/>
  <c r="DX42" i="7"/>
  <c r="DW42" i="7"/>
  <c r="DU42" i="7"/>
  <c r="DS42" i="7"/>
  <c r="DQ42" i="7"/>
  <c r="DM42" i="7"/>
  <c r="DL42" i="7"/>
  <c r="DK42" i="7"/>
  <c r="DJ42" i="7"/>
  <c r="DI42" i="7"/>
  <c r="DH42" i="7"/>
  <c r="DG42" i="7"/>
  <c r="DF42" i="7"/>
  <c r="DC42" i="7"/>
  <c r="DB42" i="7"/>
  <c r="CZ42" i="7"/>
  <c r="CX42" i="7"/>
  <c r="CV42" i="7"/>
  <c r="CU42" i="7"/>
  <c r="CT42" i="7"/>
  <c r="CS42" i="7"/>
  <c r="CR42" i="7"/>
  <c r="CQ42" i="7"/>
  <c r="CP42" i="7"/>
  <c r="CO42" i="7"/>
  <c r="CN42" i="7"/>
  <c r="CM42" i="7"/>
  <c r="CL42" i="7"/>
  <c r="CK42" i="7"/>
  <c r="CJ42" i="7"/>
  <c r="CI42" i="7"/>
  <c r="CH42" i="7"/>
  <c r="CG42" i="7"/>
  <c r="CF42" i="7"/>
  <c r="CE42" i="7"/>
  <c r="CD42" i="7"/>
  <c r="CC42" i="7"/>
  <c r="CB42" i="7"/>
  <c r="CA42" i="7"/>
  <c r="BZ42" i="7"/>
  <c r="BY42" i="7"/>
  <c r="BX42" i="7"/>
  <c r="BW42" i="7"/>
  <c r="BV42" i="7"/>
  <c r="BU42" i="7"/>
  <c r="BT42" i="7"/>
  <c r="BS42" i="7"/>
  <c r="BR42" i="7"/>
  <c r="BQ42" i="7"/>
  <c r="BP42" i="7"/>
  <c r="BO42" i="7"/>
  <c r="BN42" i="7"/>
  <c r="BM42" i="7"/>
  <c r="AD42" i="7"/>
  <c r="AB42" i="7"/>
  <c r="Z42" i="7"/>
  <c r="X42" i="7"/>
  <c r="V42" i="7"/>
  <c r="T42" i="7"/>
  <c r="R42" i="7"/>
  <c r="Q42" i="7"/>
  <c r="P42" i="7"/>
  <c r="N42" i="7"/>
  <c r="GX41" i="7"/>
  <c r="GW41" i="7"/>
  <c r="GV41" i="7"/>
  <c r="GU41" i="7"/>
  <c r="GT41" i="7"/>
  <c r="GS41" i="7"/>
  <c r="GR41" i="7"/>
  <c r="GP41" i="7"/>
  <c r="GN41" i="7"/>
  <c r="GM41" i="7"/>
  <c r="GJ41" i="7"/>
  <c r="GH41" i="7"/>
  <c r="GF41" i="7"/>
  <c r="GE41" i="7"/>
  <c r="GB41" i="7"/>
  <c r="FZ41" i="7"/>
  <c r="FX41" i="7"/>
  <c r="FW41" i="7"/>
  <c r="FU41" i="7"/>
  <c r="FS41" i="7"/>
  <c r="FQ41" i="7"/>
  <c r="FO41" i="7"/>
  <c r="FL41" i="7"/>
  <c r="FK41" i="7"/>
  <c r="FI41" i="7"/>
  <c r="FG41" i="7"/>
  <c r="FE41" i="7"/>
  <c r="FD41" i="7"/>
  <c r="FC41" i="7"/>
  <c r="FB41" i="7"/>
  <c r="FA41" i="7"/>
  <c r="EZ41" i="7"/>
  <c r="EY41" i="7"/>
  <c r="EX41" i="7"/>
  <c r="ER41" i="7"/>
  <c r="EQ41" i="7"/>
  <c r="EP41" i="7"/>
  <c r="EO41" i="7"/>
  <c r="EN41" i="7"/>
  <c r="EM41" i="7"/>
  <c r="EL41" i="7"/>
  <c r="EK41" i="7"/>
  <c r="EJ41" i="7"/>
  <c r="EI41" i="7"/>
  <c r="EH41" i="7"/>
  <c r="EG41" i="7"/>
  <c r="EE41" i="7"/>
  <c r="ED41" i="7"/>
  <c r="EC41" i="7"/>
  <c r="EB41" i="7"/>
  <c r="EA41" i="7"/>
  <c r="DZ41" i="7"/>
  <c r="DY41" i="7"/>
  <c r="DX41" i="7"/>
  <c r="DW41" i="7"/>
  <c r="DU41" i="7"/>
  <c r="DS41" i="7"/>
  <c r="DQ41" i="7"/>
  <c r="DM41" i="7"/>
  <c r="DL41" i="7"/>
  <c r="DK41" i="7"/>
  <c r="DJ41" i="7"/>
  <c r="DI41" i="7"/>
  <c r="DH41" i="7"/>
  <c r="DG41" i="7"/>
  <c r="DF41" i="7"/>
  <c r="DC41" i="7"/>
  <c r="DB41" i="7"/>
  <c r="CZ41" i="7"/>
  <c r="CX41" i="7"/>
  <c r="CV41" i="7"/>
  <c r="CU41" i="7"/>
  <c r="CT41" i="7"/>
  <c r="CS41" i="7"/>
  <c r="CR41" i="7"/>
  <c r="CQ41" i="7"/>
  <c r="CP41" i="7"/>
  <c r="CO41" i="7"/>
  <c r="CN41" i="7"/>
  <c r="CM41" i="7"/>
  <c r="CL41" i="7"/>
  <c r="CK41" i="7"/>
  <c r="CJ41" i="7"/>
  <c r="CI41" i="7"/>
  <c r="CH41" i="7"/>
  <c r="CG41" i="7"/>
  <c r="CF41" i="7"/>
  <c r="CE41" i="7"/>
  <c r="CD41" i="7"/>
  <c r="CC41" i="7"/>
  <c r="CB41" i="7"/>
  <c r="CA41" i="7"/>
  <c r="BZ41" i="7"/>
  <c r="BY41" i="7"/>
  <c r="BX41" i="7"/>
  <c r="BW41" i="7"/>
  <c r="BV41" i="7"/>
  <c r="BU41" i="7"/>
  <c r="BT41" i="7"/>
  <c r="BS41" i="7"/>
  <c r="BR41" i="7"/>
  <c r="BQ41" i="7"/>
  <c r="BP41" i="7"/>
  <c r="BO41" i="7"/>
  <c r="BN41" i="7"/>
  <c r="BM41" i="7"/>
  <c r="AD41" i="7"/>
  <c r="AB41" i="7"/>
  <c r="Z41" i="7"/>
  <c r="X41" i="7"/>
  <c r="V41" i="7"/>
  <c r="T41" i="7"/>
  <c r="R41" i="7"/>
  <c r="P41" i="7"/>
  <c r="O41" i="7"/>
  <c r="N41" i="7"/>
  <c r="GX40" i="7"/>
  <c r="GW40" i="7"/>
  <c r="GV40" i="7"/>
  <c r="GU40" i="7"/>
  <c r="GT40" i="7"/>
  <c r="GS40" i="7"/>
  <c r="GR40" i="7"/>
  <c r="GN40" i="7"/>
  <c r="GJ40" i="7"/>
  <c r="GF40" i="7"/>
  <c r="GB40" i="7"/>
  <c r="FW40" i="7"/>
  <c r="FO40" i="7"/>
  <c r="FG40" i="7"/>
  <c r="GX39" i="7"/>
  <c r="GW39" i="7"/>
  <c r="GV39" i="7"/>
  <c r="GU39" i="7"/>
  <c r="GT39" i="7"/>
  <c r="GS39" i="7"/>
  <c r="GR39" i="7"/>
  <c r="GP39" i="7"/>
  <c r="GN39" i="7"/>
  <c r="GM39" i="7"/>
  <c r="GJ39" i="7"/>
  <c r="GH39" i="7"/>
  <c r="GF39" i="7"/>
  <c r="GE39" i="7"/>
  <c r="GB39" i="7"/>
  <c r="FZ39" i="7"/>
  <c r="FX39" i="7"/>
  <c r="FW39" i="7"/>
  <c r="FU39" i="7"/>
  <c r="FS39" i="7"/>
  <c r="FQ39" i="7"/>
  <c r="FO39" i="7"/>
  <c r="FL39" i="7"/>
  <c r="FK39" i="7"/>
  <c r="FI39" i="7"/>
  <c r="FG39" i="7"/>
  <c r="FE39" i="7"/>
  <c r="FD39" i="7"/>
  <c r="FC39" i="7"/>
  <c r="FB39" i="7"/>
  <c r="FA39" i="7"/>
  <c r="EZ39" i="7"/>
  <c r="EY39" i="7"/>
  <c r="ER39" i="7"/>
  <c r="EQ39" i="7"/>
  <c r="EP39" i="7"/>
  <c r="EO39" i="7"/>
  <c r="EN39" i="7"/>
  <c r="EM39" i="7"/>
  <c r="EL39" i="7"/>
  <c r="EK39" i="7"/>
  <c r="EJ39" i="7"/>
  <c r="EI39" i="7"/>
  <c r="EH39" i="7"/>
  <c r="EG39" i="7"/>
  <c r="EE39" i="7"/>
  <c r="ED39" i="7"/>
  <c r="EC39" i="7"/>
  <c r="EB39" i="7"/>
  <c r="EA39" i="7"/>
  <c r="DZ39" i="7"/>
  <c r="DY39" i="7"/>
  <c r="DX39" i="7"/>
  <c r="DW39" i="7"/>
  <c r="DU39" i="7"/>
  <c r="DS39" i="7"/>
  <c r="DQ39" i="7"/>
  <c r="DM39" i="7"/>
  <c r="DL39" i="7"/>
  <c r="DK39" i="7"/>
  <c r="DJ39" i="7"/>
  <c r="DI39" i="7"/>
  <c r="DH39" i="7"/>
  <c r="DG39" i="7"/>
  <c r="DF39" i="7"/>
  <c r="DC39" i="7"/>
  <c r="DB39" i="7"/>
  <c r="CZ39" i="7"/>
  <c r="CX39" i="7"/>
  <c r="CV39" i="7"/>
  <c r="CU39" i="7"/>
  <c r="CT39" i="7"/>
  <c r="CS39" i="7"/>
  <c r="CR39" i="7"/>
  <c r="CQ39" i="7"/>
  <c r="CP39" i="7"/>
  <c r="CO39" i="7"/>
  <c r="CN39" i="7"/>
  <c r="CM39" i="7"/>
  <c r="CL39" i="7"/>
  <c r="CK39" i="7"/>
  <c r="CJ39" i="7"/>
  <c r="CI39" i="7"/>
  <c r="CH39" i="7"/>
  <c r="CG39" i="7"/>
  <c r="CF39" i="7"/>
  <c r="CE39" i="7"/>
  <c r="CD39" i="7"/>
  <c r="CC39" i="7"/>
  <c r="CB39" i="7"/>
  <c r="CA39" i="7"/>
  <c r="BZ39" i="7"/>
  <c r="BY39" i="7"/>
  <c r="BX39" i="7"/>
  <c r="BW39" i="7"/>
  <c r="BV39" i="7"/>
  <c r="BU39" i="7"/>
  <c r="BT39" i="7"/>
  <c r="BS39" i="7"/>
  <c r="BR39" i="7"/>
  <c r="BQ39" i="7"/>
  <c r="BP39" i="7"/>
  <c r="BO39" i="7"/>
  <c r="BN39" i="7"/>
  <c r="BM39" i="7"/>
  <c r="AD39" i="7"/>
  <c r="AB39" i="7"/>
  <c r="Z39" i="7"/>
  <c r="X39" i="7"/>
  <c r="V39" i="7"/>
  <c r="T39" i="7"/>
  <c r="R39" i="7"/>
  <c r="P39" i="7"/>
  <c r="O39" i="7"/>
  <c r="N39" i="7"/>
  <c r="GX37" i="7"/>
  <c r="GW37" i="7"/>
  <c r="GV37" i="7"/>
  <c r="GU37" i="7"/>
  <c r="GT37" i="7"/>
  <c r="GS37" i="7"/>
  <c r="GR37" i="7"/>
  <c r="GP37" i="7"/>
  <c r="GN37" i="7"/>
  <c r="GM37" i="7"/>
  <c r="GJ37" i="7"/>
  <c r="GH37" i="7"/>
  <c r="GF37" i="7"/>
  <c r="GE37" i="7"/>
  <c r="GB37" i="7"/>
  <c r="FZ37" i="7"/>
  <c r="FX37" i="7"/>
  <c r="FW37" i="7"/>
  <c r="FU37" i="7"/>
  <c r="FS37" i="7"/>
  <c r="FQ37" i="7"/>
  <c r="FO37" i="7"/>
  <c r="FL37" i="7"/>
  <c r="FK37" i="7"/>
  <c r="FI37" i="7"/>
  <c r="FG37" i="7"/>
  <c r="FE37" i="7"/>
  <c r="FD37" i="7"/>
  <c r="FC37" i="7"/>
  <c r="FB37" i="7"/>
  <c r="FA37" i="7"/>
  <c r="EZ37" i="7"/>
  <c r="EY37" i="7"/>
  <c r="EX37" i="7"/>
  <c r="ER37" i="7"/>
  <c r="EQ37" i="7"/>
  <c r="EP37" i="7"/>
  <c r="EO37" i="7"/>
  <c r="EN37" i="7"/>
  <c r="EM37" i="7"/>
  <c r="EL37" i="7"/>
  <c r="EK37" i="7"/>
  <c r="EJ37" i="7"/>
  <c r="EI37" i="7"/>
  <c r="EH37" i="7"/>
  <c r="EG37" i="7"/>
  <c r="EE37" i="7"/>
  <c r="ED37" i="7"/>
  <c r="EC37" i="7"/>
  <c r="EB37" i="7"/>
  <c r="EA37" i="7"/>
  <c r="DZ37" i="7"/>
  <c r="DY37" i="7"/>
  <c r="DX37" i="7"/>
  <c r="DW37" i="7"/>
  <c r="DU37" i="7"/>
  <c r="DS37" i="7"/>
  <c r="DQ37" i="7"/>
  <c r="DM37" i="7"/>
  <c r="DL37" i="7"/>
  <c r="DK37" i="7"/>
  <c r="DJ37" i="7"/>
  <c r="DI37" i="7"/>
  <c r="DH37" i="7"/>
  <c r="DG37" i="7"/>
  <c r="DF37" i="7"/>
  <c r="DC37" i="7"/>
  <c r="DB37" i="7"/>
  <c r="CZ37" i="7"/>
  <c r="CX37" i="7"/>
  <c r="CV37" i="7"/>
  <c r="CU37" i="7"/>
  <c r="CT37" i="7"/>
  <c r="CS37" i="7"/>
  <c r="CR37" i="7"/>
  <c r="CQ37" i="7"/>
  <c r="CP37" i="7"/>
  <c r="CO37" i="7"/>
  <c r="CN37" i="7"/>
  <c r="CM37" i="7"/>
  <c r="CL37" i="7"/>
  <c r="CK37" i="7"/>
  <c r="CJ37" i="7"/>
  <c r="CI37" i="7"/>
  <c r="CH37" i="7"/>
  <c r="CG37" i="7"/>
  <c r="CF37" i="7"/>
  <c r="CE37" i="7"/>
  <c r="CD37" i="7"/>
  <c r="CC37" i="7"/>
  <c r="CB37" i="7"/>
  <c r="CA37" i="7"/>
  <c r="BZ37" i="7"/>
  <c r="BY37" i="7"/>
  <c r="BX37" i="7"/>
  <c r="BW37" i="7"/>
  <c r="BV37" i="7"/>
  <c r="BU37" i="7"/>
  <c r="BT37" i="7"/>
  <c r="BS37" i="7"/>
  <c r="BR37" i="7"/>
  <c r="BQ37" i="7"/>
  <c r="BP37" i="7"/>
  <c r="BO37" i="7"/>
  <c r="BN37" i="7"/>
  <c r="BM37" i="7"/>
  <c r="AD37" i="7"/>
  <c r="AB37" i="7"/>
  <c r="Z37" i="7"/>
  <c r="X37" i="7"/>
  <c r="V37" i="7"/>
  <c r="T37" i="7"/>
  <c r="R37" i="7"/>
  <c r="P37" i="7"/>
  <c r="N37" i="7"/>
  <c r="GX36" i="7"/>
  <c r="GW36" i="7"/>
  <c r="GV36" i="7"/>
  <c r="GU36" i="7"/>
  <c r="GT36" i="7"/>
  <c r="GS36" i="7"/>
  <c r="GR36" i="7"/>
  <c r="GP36" i="7"/>
  <c r="GN36" i="7"/>
  <c r="GM36" i="7"/>
  <c r="GJ36" i="7"/>
  <c r="GH36" i="7"/>
  <c r="GF36" i="7"/>
  <c r="GE36" i="7"/>
  <c r="GB36" i="7"/>
  <c r="FZ36" i="7"/>
  <c r="FX36" i="7"/>
  <c r="FW36" i="7"/>
  <c r="FU36" i="7"/>
  <c r="FS36" i="7"/>
  <c r="FQ36" i="7"/>
  <c r="FO36" i="7"/>
  <c r="FL36" i="7"/>
  <c r="FK36" i="7"/>
  <c r="FI36" i="7"/>
  <c r="FG36" i="7"/>
  <c r="FE36" i="7"/>
  <c r="FD36" i="7"/>
  <c r="FC36" i="7"/>
  <c r="FB36" i="7"/>
  <c r="FA36" i="7"/>
  <c r="EZ36" i="7"/>
  <c r="EY36" i="7"/>
  <c r="EX36" i="7"/>
  <c r="ER36" i="7"/>
  <c r="EQ36" i="7"/>
  <c r="EP36" i="7"/>
  <c r="EO36" i="7"/>
  <c r="EN36" i="7"/>
  <c r="EM36" i="7"/>
  <c r="EL36" i="7"/>
  <c r="EK36" i="7"/>
  <c r="EJ36" i="7"/>
  <c r="EI36" i="7"/>
  <c r="EH36" i="7"/>
  <c r="EG36" i="7"/>
  <c r="EE36" i="7"/>
  <c r="ED36" i="7"/>
  <c r="EC36" i="7"/>
  <c r="EB36" i="7"/>
  <c r="EA36" i="7"/>
  <c r="DZ36" i="7"/>
  <c r="DY36" i="7"/>
  <c r="DX36" i="7"/>
  <c r="DW36" i="7"/>
  <c r="DU36" i="7"/>
  <c r="DS36" i="7"/>
  <c r="DQ36" i="7"/>
  <c r="DM36" i="7"/>
  <c r="DL36" i="7"/>
  <c r="DK36" i="7"/>
  <c r="DJ36" i="7"/>
  <c r="DI36" i="7"/>
  <c r="DH36" i="7"/>
  <c r="DG36" i="7"/>
  <c r="DF36" i="7"/>
  <c r="DC36" i="7"/>
  <c r="DB36" i="7"/>
  <c r="CZ36" i="7"/>
  <c r="CX36" i="7"/>
  <c r="CV36" i="7"/>
  <c r="CU36" i="7"/>
  <c r="CT36" i="7"/>
  <c r="CS36" i="7"/>
  <c r="CR36" i="7"/>
  <c r="CQ36" i="7"/>
  <c r="CP36" i="7"/>
  <c r="CO36" i="7"/>
  <c r="CN36" i="7"/>
  <c r="CM36" i="7"/>
  <c r="CL36" i="7"/>
  <c r="CK36" i="7"/>
  <c r="CJ36" i="7"/>
  <c r="CI36" i="7"/>
  <c r="CH36" i="7"/>
  <c r="CG36" i="7"/>
  <c r="CF36" i="7"/>
  <c r="CE36" i="7"/>
  <c r="CD36" i="7"/>
  <c r="CC36" i="7"/>
  <c r="CB36" i="7"/>
  <c r="CA36" i="7"/>
  <c r="BZ36" i="7"/>
  <c r="BY36" i="7"/>
  <c r="BX36" i="7"/>
  <c r="BW36" i="7"/>
  <c r="BV36" i="7"/>
  <c r="BU36" i="7"/>
  <c r="BT36" i="7"/>
  <c r="BS36" i="7"/>
  <c r="BR36" i="7"/>
  <c r="BQ36" i="7"/>
  <c r="BP36" i="7"/>
  <c r="BO36" i="7"/>
  <c r="BN36" i="7"/>
  <c r="BM36" i="7"/>
  <c r="AD36" i="7"/>
  <c r="AB36" i="7"/>
  <c r="Z36" i="7"/>
  <c r="X36" i="7"/>
  <c r="V36" i="7"/>
  <c r="T36" i="7"/>
  <c r="R36" i="7"/>
  <c r="P36" i="7"/>
  <c r="N36" i="7"/>
  <c r="GX35" i="7"/>
  <c r="GW35" i="7"/>
  <c r="GV35" i="7"/>
  <c r="GU35" i="7"/>
  <c r="GT35" i="7"/>
  <c r="FW35" i="7"/>
  <c r="FO35" i="7"/>
  <c r="FG35" i="7"/>
  <c r="GX34" i="7"/>
  <c r="GW34" i="7"/>
  <c r="GV34" i="7"/>
  <c r="GU34" i="7"/>
  <c r="GT34" i="7"/>
  <c r="FW34" i="7"/>
  <c r="FO34" i="7"/>
  <c r="FG34" i="7"/>
  <c r="GX33" i="7"/>
  <c r="GW33" i="7"/>
  <c r="GV33" i="7"/>
  <c r="GU33" i="7"/>
  <c r="GT33" i="7"/>
  <c r="FW33" i="7"/>
  <c r="FO33" i="7"/>
  <c r="FG33" i="7"/>
  <c r="GX32" i="7"/>
  <c r="GW32" i="7"/>
  <c r="GV32" i="7"/>
  <c r="GU32" i="7"/>
  <c r="GT32" i="7"/>
  <c r="FW32" i="7"/>
  <c r="FO32" i="7"/>
  <c r="FG32" i="7"/>
  <c r="GX31" i="7"/>
  <c r="GW31" i="7"/>
  <c r="GV31" i="7"/>
  <c r="GU31" i="7"/>
  <c r="GT31" i="7"/>
  <c r="FW31" i="7"/>
  <c r="FO31" i="7"/>
  <c r="FG31" i="7"/>
  <c r="GX30" i="7"/>
  <c r="GW30" i="7"/>
  <c r="GV30" i="7"/>
  <c r="GU30" i="7"/>
  <c r="GT30" i="7"/>
  <c r="FW30" i="7"/>
  <c r="FO30" i="7"/>
  <c r="FG30" i="7"/>
  <c r="GX29" i="7"/>
  <c r="GW29" i="7"/>
  <c r="GV29" i="7"/>
  <c r="GU29" i="7"/>
  <c r="GT29" i="7"/>
  <c r="FW29" i="7"/>
  <c r="FO29" i="7"/>
  <c r="FG29" i="7"/>
  <c r="GX28" i="7"/>
  <c r="GW28" i="7"/>
  <c r="GV28" i="7"/>
  <c r="GU28" i="7"/>
  <c r="GT28" i="7"/>
  <c r="FW28" i="7"/>
  <c r="FO28" i="7"/>
  <c r="FG28" i="7"/>
  <c r="GX26" i="7"/>
  <c r="GW26" i="7"/>
  <c r="GV26" i="7"/>
  <c r="GU26" i="7"/>
  <c r="GT26" i="7"/>
  <c r="GS26" i="7"/>
  <c r="GR26" i="7"/>
  <c r="GP26" i="7"/>
  <c r="GN26" i="7"/>
  <c r="GJ26" i="7"/>
  <c r="GH26" i="7"/>
  <c r="GF26" i="7"/>
  <c r="GE26" i="7"/>
  <c r="GB26" i="7"/>
  <c r="FZ26" i="7"/>
  <c r="FX26" i="7"/>
  <c r="FW26" i="7"/>
  <c r="FU26" i="7"/>
  <c r="FS26" i="7"/>
  <c r="FQ26" i="7"/>
  <c r="FO26" i="7"/>
  <c r="FG26" i="7"/>
  <c r="GX25" i="7"/>
  <c r="GW25" i="7"/>
  <c r="GV25" i="7"/>
  <c r="GU25" i="7"/>
  <c r="GT25" i="7"/>
  <c r="GS25" i="7"/>
  <c r="GR25" i="7"/>
  <c r="GP25" i="7"/>
  <c r="GN25" i="7"/>
  <c r="GJ25" i="7"/>
  <c r="GH25" i="7"/>
  <c r="GF25" i="7"/>
  <c r="GE25" i="7"/>
  <c r="GB25" i="7"/>
  <c r="FZ25" i="7"/>
  <c r="FX25" i="7"/>
  <c r="FW25" i="7"/>
  <c r="FU25" i="7"/>
  <c r="FS25" i="7"/>
  <c r="FQ25" i="7"/>
  <c r="FO25" i="7"/>
  <c r="FL25" i="7"/>
  <c r="FK25" i="7"/>
  <c r="FI25" i="7"/>
  <c r="FG25" i="7"/>
  <c r="FE25" i="7"/>
  <c r="FD25" i="7"/>
  <c r="FC25" i="7"/>
  <c r="FB25" i="7"/>
  <c r="FA25" i="7"/>
  <c r="EZ25" i="7"/>
  <c r="EY25" i="7"/>
  <c r="ER25" i="7"/>
  <c r="EQ25" i="7"/>
  <c r="EP25" i="7"/>
  <c r="EO25" i="7"/>
  <c r="EN25" i="7"/>
  <c r="EM25" i="7"/>
  <c r="EL25" i="7"/>
  <c r="EK25" i="7"/>
  <c r="EJ25" i="7"/>
  <c r="EI25" i="7"/>
  <c r="EH25" i="7"/>
  <c r="EG25" i="7"/>
  <c r="EE25" i="7"/>
  <c r="ED25" i="7"/>
  <c r="EC25" i="7"/>
  <c r="EB25" i="7"/>
  <c r="EA25" i="7"/>
  <c r="DZ25" i="7"/>
  <c r="DY25" i="7"/>
  <c r="DX25" i="7"/>
  <c r="DW25" i="7"/>
  <c r="DU25" i="7"/>
  <c r="DS25" i="7"/>
  <c r="DQ25" i="7"/>
  <c r="DM25" i="7"/>
  <c r="DL25" i="7"/>
  <c r="DK25" i="7"/>
  <c r="DJ25" i="7"/>
  <c r="DI25" i="7"/>
  <c r="DH25" i="7"/>
  <c r="DG25" i="7"/>
  <c r="DF25" i="7"/>
  <c r="DC25" i="7"/>
  <c r="DB25" i="7"/>
  <c r="CZ25" i="7"/>
  <c r="CX25" i="7"/>
  <c r="CV25" i="7"/>
  <c r="CU25" i="7"/>
  <c r="CT25" i="7"/>
  <c r="CS25" i="7"/>
  <c r="CR25" i="7"/>
  <c r="CQ25" i="7"/>
  <c r="CP25" i="7"/>
  <c r="CO25" i="7"/>
  <c r="CN25" i="7"/>
  <c r="CM25" i="7"/>
  <c r="CL25" i="7"/>
  <c r="CK25" i="7"/>
  <c r="CJ25" i="7"/>
  <c r="CI25" i="7"/>
  <c r="CH25" i="7"/>
  <c r="CG25" i="7"/>
  <c r="CF25" i="7"/>
  <c r="CE25" i="7"/>
  <c r="CD25" i="7"/>
  <c r="CC25" i="7"/>
  <c r="CB25" i="7"/>
  <c r="CA25" i="7"/>
  <c r="BZ25" i="7"/>
  <c r="BY25" i="7"/>
  <c r="BX25" i="7"/>
  <c r="BW25" i="7"/>
  <c r="BV25" i="7"/>
  <c r="BU25" i="7"/>
  <c r="BT25" i="7"/>
  <c r="BS25" i="7"/>
  <c r="BR25" i="7"/>
  <c r="BQ25" i="7"/>
  <c r="BP25" i="7"/>
  <c r="BO25" i="7"/>
  <c r="BN25" i="7"/>
  <c r="BM25" i="7"/>
  <c r="AD25" i="7"/>
  <c r="AB25" i="7"/>
  <c r="Z25" i="7"/>
  <c r="X25" i="7"/>
  <c r="V25" i="7"/>
  <c r="T25" i="7"/>
  <c r="R25" i="7"/>
  <c r="P25" i="7"/>
  <c r="N25" i="7"/>
  <c r="GX24" i="7"/>
  <c r="GW24" i="7"/>
  <c r="GV24" i="7"/>
  <c r="GU24" i="7"/>
  <c r="GT24" i="7"/>
  <c r="FW24" i="7"/>
  <c r="FO24" i="7"/>
  <c r="FG24" i="7"/>
  <c r="GX23" i="7"/>
  <c r="GW23" i="7"/>
  <c r="GV23" i="7"/>
  <c r="GU23" i="7"/>
  <c r="GT23" i="7"/>
  <c r="FW23" i="7"/>
  <c r="FO23" i="7"/>
  <c r="FG23" i="7"/>
  <c r="GX22" i="7"/>
  <c r="GW22" i="7"/>
  <c r="GV22" i="7"/>
  <c r="GU22" i="7"/>
  <c r="GT22" i="7"/>
  <c r="FW22" i="7"/>
  <c r="FO22" i="7"/>
  <c r="FG22" i="7"/>
  <c r="GX21" i="7"/>
  <c r="GW21" i="7"/>
  <c r="GV21" i="7"/>
  <c r="GU21" i="7"/>
  <c r="GT21" i="7"/>
  <c r="FW21" i="7"/>
  <c r="FO21" i="7"/>
  <c r="FG21" i="7"/>
  <c r="GX20" i="7"/>
  <c r="GW20" i="7"/>
  <c r="GV20" i="7"/>
  <c r="GU20" i="7"/>
  <c r="GT20" i="7"/>
  <c r="FW20" i="7"/>
  <c r="FO20" i="7"/>
  <c r="FG20" i="7"/>
  <c r="GX19" i="7"/>
  <c r="GW19" i="7"/>
  <c r="GV19" i="7"/>
  <c r="GU19" i="7"/>
  <c r="GT19" i="7"/>
  <c r="FW19" i="7"/>
  <c r="FO19" i="7"/>
  <c r="FG19" i="7"/>
  <c r="GX18" i="7"/>
  <c r="GW18" i="7"/>
  <c r="GV18" i="7"/>
  <c r="GU18" i="7"/>
  <c r="GT18" i="7"/>
  <c r="FW18" i="7"/>
  <c r="FO18" i="7"/>
  <c r="FG18" i="7"/>
  <c r="GX16" i="7"/>
  <c r="GW16" i="7"/>
  <c r="GV16" i="7"/>
  <c r="GU16" i="7"/>
  <c r="GT16" i="7"/>
  <c r="GS16" i="7"/>
  <c r="GR16" i="7"/>
  <c r="GP16" i="7"/>
  <c r="GN16" i="7"/>
  <c r="GJ16" i="7"/>
  <c r="GH16" i="7"/>
  <c r="GF16" i="7"/>
  <c r="GE16" i="7"/>
  <c r="GB16" i="7"/>
  <c r="FZ16" i="7"/>
  <c r="FX16" i="7"/>
  <c r="FW16" i="7"/>
  <c r="FU16" i="7"/>
  <c r="FS16" i="7"/>
  <c r="FQ16" i="7"/>
  <c r="FO16" i="7"/>
  <c r="FL16" i="7"/>
  <c r="FK16" i="7"/>
  <c r="FI16" i="7"/>
  <c r="FG16" i="7"/>
  <c r="FE16" i="7"/>
  <c r="FD16" i="7"/>
  <c r="FC16" i="7"/>
  <c r="FB16" i="7"/>
  <c r="FA16" i="7"/>
  <c r="EZ16" i="7"/>
  <c r="EY16" i="7"/>
  <c r="EX16" i="7"/>
  <c r="ER16" i="7"/>
  <c r="EQ16" i="7"/>
  <c r="EP16" i="7"/>
  <c r="EO16" i="7"/>
  <c r="EN16" i="7"/>
  <c r="EM16" i="7"/>
  <c r="EL16" i="7"/>
  <c r="EK16" i="7"/>
  <c r="EJ16" i="7"/>
  <c r="EI16" i="7"/>
  <c r="EH16" i="7"/>
  <c r="EG16" i="7"/>
  <c r="EE16" i="7"/>
  <c r="ED16" i="7"/>
  <c r="EC16" i="7"/>
  <c r="EB16" i="7"/>
  <c r="EA16" i="7"/>
  <c r="DZ16" i="7"/>
  <c r="DY16" i="7"/>
  <c r="DX16" i="7"/>
  <c r="DW16" i="7"/>
  <c r="DU16" i="7"/>
  <c r="DS16" i="7"/>
  <c r="DQ16" i="7"/>
  <c r="DM16" i="7"/>
  <c r="DL16" i="7"/>
  <c r="DK16" i="7"/>
  <c r="DJ16" i="7"/>
  <c r="DI16" i="7"/>
  <c r="DH16" i="7"/>
  <c r="DG16" i="7"/>
  <c r="DF16" i="7"/>
  <c r="DC16" i="7"/>
  <c r="DB16" i="7"/>
  <c r="CZ16" i="7"/>
  <c r="CX16" i="7"/>
  <c r="CV16" i="7"/>
  <c r="CU16" i="7"/>
  <c r="CT16" i="7"/>
  <c r="CS16" i="7"/>
  <c r="CR16" i="7"/>
  <c r="CQ16" i="7"/>
  <c r="CP16" i="7"/>
  <c r="CO16" i="7"/>
  <c r="CN16" i="7"/>
  <c r="CM16" i="7"/>
  <c r="CL16" i="7"/>
  <c r="CK16" i="7"/>
  <c r="CJ16" i="7"/>
  <c r="CI16" i="7"/>
  <c r="CH16" i="7"/>
  <c r="CG16" i="7"/>
  <c r="CF16" i="7"/>
  <c r="CE16" i="7"/>
  <c r="CD16" i="7"/>
  <c r="CC16" i="7"/>
  <c r="CB16" i="7"/>
  <c r="CA16" i="7"/>
  <c r="BZ16" i="7"/>
  <c r="BY16" i="7"/>
  <c r="BX16" i="7"/>
  <c r="BW16" i="7"/>
  <c r="BV16" i="7"/>
  <c r="BU16" i="7"/>
  <c r="BT16" i="7"/>
  <c r="BS16" i="7"/>
  <c r="BR16" i="7"/>
  <c r="BQ16" i="7"/>
  <c r="BP16" i="7"/>
  <c r="BO16" i="7"/>
  <c r="BN16" i="7"/>
  <c r="BM16" i="7"/>
  <c r="AD16" i="7"/>
  <c r="AB16" i="7"/>
  <c r="Z16" i="7"/>
  <c r="X16" i="7"/>
  <c r="V16" i="7"/>
  <c r="T16" i="7"/>
  <c r="R16" i="7"/>
  <c r="P16" i="7"/>
  <c r="N16" i="7"/>
  <c r="GX15" i="7"/>
  <c r="GW15" i="7"/>
  <c r="GV15" i="7"/>
  <c r="GU15" i="7"/>
  <c r="GT15" i="7"/>
  <c r="GS15" i="7"/>
  <c r="GR15" i="7"/>
  <c r="GP15" i="7"/>
  <c r="GN15" i="7"/>
  <c r="GM15" i="7"/>
  <c r="GJ15" i="7"/>
  <c r="GH15" i="7"/>
  <c r="GF15" i="7"/>
  <c r="GE15" i="7"/>
  <c r="GB15" i="7"/>
  <c r="FZ15" i="7"/>
  <c r="FX15" i="7"/>
  <c r="FW15" i="7"/>
  <c r="FU15" i="7"/>
  <c r="FS15" i="7"/>
  <c r="FQ15" i="7"/>
  <c r="FO15" i="7"/>
  <c r="FL15" i="7"/>
  <c r="FK15" i="7"/>
  <c r="FI15" i="7"/>
  <c r="FG15" i="7"/>
  <c r="FE15" i="7"/>
  <c r="FD15" i="7"/>
  <c r="FC15" i="7"/>
  <c r="FB15" i="7"/>
  <c r="FA15" i="7"/>
  <c r="EZ15" i="7"/>
  <c r="EY15" i="7"/>
  <c r="ER15" i="7"/>
  <c r="EQ15" i="7"/>
  <c r="EP15" i="7"/>
  <c r="EO15" i="7"/>
  <c r="EN15" i="7"/>
  <c r="EM15" i="7"/>
  <c r="EL15" i="7"/>
  <c r="EK15" i="7"/>
  <c r="EJ15" i="7"/>
  <c r="EI15" i="7"/>
  <c r="EH15" i="7"/>
  <c r="EG15" i="7"/>
  <c r="EE15" i="7"/>
  <c r="ED15" i="7"/>
  <c r="EC15" i="7"/>
  <c r="EB15" i="7"/>
  <c r="EA15" i="7"/>
  <c r="DZ15" i="7"/>
  <c r="DY15" i="7"/>
  <c r="DX15" i="7"/>
  <c r="DW15" i="7"/>
  <c r="DU15" i="7"/>
  <c r="DS15" i="7"/>
  <c r="DQ15" i="7"/>
  <c r="DM15" i="7"/>
  <c r="DL15" i="7"/>
  <c r="DK15" i="7"/>
  <c r="DJ15" i="7"/>
  <c r="DI15" i="7"/>
  <c r="DH15" i="7"/>
  <c r="DG15" i="7"/>
  <c r="DF15" i="7"/>
  <c r="DC15" i="7"/>
  <c r="DB15" i="7"/>
  <c r="CZ15" i="7"/>
  <c r="CX15" i="7"/>
  <c r="CV15" i="7"/>
  <c r="CU15" i="7"/>
  <c r="CT15" i="7"/>
  <c r="CS15" i="7"/>
  <c r="CR15" i="7"/>
  <c r="CQ15" i="7"/>
  <c r="CP15" i="7"/>
  <c r="CO15" i="7"/>
  <c r="CN15" i="7"/>
  <c r="CM15" i="7"/>
  <c r="CL15" i="7"/>
  <c r="CK15" i="7"/>
  <c r="CJ15" i="7"/>
  <c r="CI15" i="7"/>
  <c r="CH15" i="7"/>
  <c r="CG15" i="7"/>
  <c r="CF15" i="7"/>
  <c r="CE15" i="7"/>
  <c r="CD15" i="7"/>
  <c r="CC15" i="7"/>
  <c r="CB15" i="7"/>
  <c r="CA15" i="7"/>
  <c r="BZ15" i="7"/>
  <c r="BY15" i="7"/>
  <c r="BX15" i="7"/>
  <c r="BW15" i="7"/>
  <c r="BV15" i="7"/>
  <c r="BU15" i="7"/>
  <c r="BT15" i="7"/>
  <c r="BS15" i="7"/>
  <c r="BR15" i="7"/>
  <c r="BQ15" i="7"/>
  <c r="BP15" i="7"/>
  <c r="BO15" i="7"/>
  <c r="BN15" i="7"/>
  <c r="BM15" i="7"/>
  <c r="AD15" i="7"/>
  <c r="AB15" i="7"/>
  <c r="Z15" i="7"/>
  <c r="X15" i="7"/>
  <c r="V15" i="7"/>
  <c r="T15" i="7"/>
  <c r="R15" i="7"/>
  <c r="P15" i="7"/>
  <c r="N15" i="7"/>
  <c r="GX14" i="7"/>
  <c r="GW14" i="7"/>
  <c r="GV14" i="7"/>
  <c r="GU14" i="7"/>
  <c r="GT14" i="7"/>
  <c r="GS14" i="7"/>
  <c r="GR14" i="7"/>
  <c r="GP14" i="7"/>
  <c r="GN14" i="7"/>
  <c r="GJ14" i="7"/>
  <c r="GH14" i="7"/>
  <c r="GF14" i="7"/>
  <c r="GE14" i="7"/>
  <c r="GB14" i="7"/>
  <c r="FZ14" i="7"/>
  <c r="FX14" i="7"/>
  <c r="FW14" i="7"/>
  <c r="FU14" i="7"/>
  <c r="FS14" i="7"/>
  <c r="FQ14" i="7"/>
  <c r="FO14" i="7"/>
  <c r="FL14" i="7"/>
  <c r="FK14" i="7"/>
  <c r="FI14" i="7"/>
  <c r="FG14" i="7"/>
  <c r="FE14" i="7"/>
  <c r="FD14" i="7"/>
  <c r="FC14" i="7"/>
  <c r="FB14" i="7"/>
  <c r="FA14" i="7"/>
  <c r="EZ14" i="7"/>
  <c r="EY14" i="7"/>
  <c r="ER14" i="7"/>
  <c r="EQ14" i="7"/>
  <c r="EP14" i="7"/>
  <c r="EO14" i="7"/>
  <c r="EN14" i="7"/>
  <c r="EM14" i="7"/>
  <c r="EL14" i="7"/>
  <c r="EK14" i="7"/>
  <c r="EJ14" i="7"/>
  <c r="EI14" i="7"/>
  <c r="EH14" i="7"/>
  <c r="EG14" i="7"/>
  <c r="EE14" i="7"/>
  <c r="ED14" i="7"/>
  <c r="EC14" i="7"/>
  <c r="EB14" i="7"/>
  <c r="EA14" i="7"/>
  <c r="DZ14" i="7"/>
  <c r="DY14" i="7"/>
  <c r="DX14" i="7"/>
  <c r="DW14" i="7"/>
  <c r="DU14" i="7"/>
  <c r="DS14" i="7"/>
  <c r="DQ14" i="7"/>
  <c r="DM14" i="7"/>
  <c r="DL14" i="7"/>
  <c r="DK14" i="7"/>
  <c r="DJ14" i="7"/>
  <c r="DI14" i="7"/>
  <c r="DH14" i="7"/>
  <c r="DG14" i="7"/>
  <c r="DF14" i="7"/>
  <c r="DC14" i="7"/>
  <c r="DB14" i="7"/>
  <c r="CZ14" i="7"/>
  <c r="CX14" i="7"/>
  <c r="CV14" i="7"/>
  <c r="CU14" i="7"/>
  <c r="CT14" i="7"/>
  <c r="CS14" i="7"/>
  <c r="CR14" i="7"/>
  <c r="CQ14" i="7"/>
  <c r="CP14" i="7"/>
  <c r="CO14" i="7"/>
  <c r="CN14" i="7"/>
  <c r="CM14" i="7"/>
  <c r="CL14" i="7"/>
  <c r="CK14" i="7"/>
  <c r="CJ14" i="7"/>
  <c r="CI14" i="7"/>
  <c r="CH14" i="7"/>
  <c r="CG14" i="7"/>
  <c r="CF14" i="7"/>
  <c r="CE14" i="7"/>
  <c r="CD14" i="7"/>
  <c r="CC14" i="7"/>
  <c r="CB14" i="7"/>
  <c r="CA14" i="7"/>
  <c r="BZ14" i="7"/>
  <c r="BY14" i="7"/>
  <c r="BX14" i="7"/>
  <c r="BW14" i="7"/>
  <c r="BV14" i="7"/>
  <c r="BU14" i="7"/>
  <c r="BT14" i="7"/>
  <c r="BS14" i="7"/>
  <c r="BR14" i="7"/>
  <c r="BQ14" i="7"/>
  <c r="BP14" i="7"/>
  <c r="BO14" i="7"/>
  <c r="BN14" i="7"/>
  <c r="BM14" i="7"/>
  <c r="AD14" i="7"/>
  <c r="AB14" i="7"/>
  <c r="Z14" i="7"/>
  <c r="X14" i="7"/>
  <c r="V14" i="7"/>
  <c r="T14" i="7"/>
  <c r="R14" i="7"/>
  <c r="P14" i="7"/>
  <c r="N14" i="7"/>
  <c r="GX13" i="7"/>
  <c r="GW13" i="7"/>
  <c r="GV13" i="7"/>
  <c r="GU13" i="7"/>
  <c r="GT13" i="7"/>
  <c r="GX12" i="7"/>
  <c r="GW12" i="7"/>
  <c r="GV12" i="7"/>
  <c r="GU12" i="7"/>
  <c r="GT12" i="7"/>
  <c r="GX11" i="7"/>
  <c r="GW11" i="7"/>
  <c r="GV11" i="7"/>
  <c r="GU11" i="7"/>
  <c r="GT11" i="7"/>
  <c r="GX10" i="7"/>
  <c r="GW10" i="7"/>
  <c r="GV10" i="7"/>
  <c r="GU10" i="7"/>
  <c r="GT10" i="7"/>
  <c r="GX9" i="7"/>
  <c r="GW9" i="7"/>
  <c r="GV9" i="7"/>
  <c r="GU9" i="7"/>
  <c r="GT9" i="7"/>
  <c r="GX8" i="7"/>
  <c r="GW8" i="7"/>
  <c r="GV8" i="7"/>
  <c r="GU8" i="7"/>
  <c r="GT8" i="7"/>
  <c r="GX7" i="7"/>
  <c r="GW7" i="7"/>
  <c r="GV7" i="7"/>
  <c r="GU7" i="7"/>
  <c r="GT7" i="7"/>
  <c r="GX6" i="7"/>
  <c r="GW6" i="7"/>
  <c r="GV6" i="7"/>
  <c r="GU6" i="7"/>
  <c r="GT6" i="7"/>
  <c r="I190" i="2"/>
  <c r="H190" i="2"/>
  <c r="G190" i="2"/>
  <c r="I189" i="2"/>
  <c r="H189" i="2"/>
  <c r="G189" i="2"/>
  <c r="I188" i="2"/>
  <c r="H188" i="2"/>
  <c r="G188" i="2"/>
  <c r="I187" i="2"/>
  <c r="H187" i="2"/>
  <c r="G187" i="2"/>
  <c r="I186" i="2"/>
  <c r="H186" i="2"/>
  <c r="G186" i="2"/>
  <c r="I185" i="2"/>
  <c r="H185" i="2"/>
  <c r="G185" i="2"/>
  <c r="I184" i="2"/>
  <c r="H184" i="2"/>
  <c r="G184" i="2"/>
  <c r="I183" i="2"/>
  <c r="H183" i="2"/>
  <c r="G183" i="2"/>
  <c r="I182" i="2"/>
  <c r="H182" i="2"/>
  <c r="G182" i="2"/>
  <c r="I181" i="2"/>
  <c r="H181" i="2"/>
  <c r="G181" i="2"/>
  <c r="I180" i="2"/>
  <c r="H180" i="2"/>
  <c r="G180" i="2"/>
  <c r="I179" i="2"/>
  <c r="H179" i="2"/>
  <c r="G179" i="2"/>
  <c r="I178" i="2"/>
  <c r="H178" i="2"/>
  <c r="G178" i="2"/>
  <c r="I177" i="2"/>
  <c r="H177" i="2"/>
  <c r="G177" i="2"/>
  <c r="I176" i="2"/>
  <c r="H176" i="2"/>
  <c r="G176" i="2"/>
  <c r="I175" i="2"/>
  <c r="H175" i="2"/>
  <c r="G175" i="2"/>
  <c r="I174" i="2"/>
  <c r="H174" i="2"/>
  <c r="G174" i="2"/>
  <c r="I173" i="2"/>
  <c r="H173" i="2"/>
  <c r="G173" i="2"/>
  <c r="I172" i="2"/>
  <c r="H172" i="2"/>
  <c r="G172" i="2"/>
  <c r="I171" i="2"/>
  <c r="H171" i="2"/>
  <c r="G171" i="2"/>
  <c r="I170" i="2"/>
  <c r="H170" i="2"/>
  <c r="G170" i="2"/>
  <c r="I169" i="2"/>
  <c r="H169" i="2"/>
  <c r="G169" i="2"/>
  <c r="I168" i="2"/>
  <c r="H168" i="2"/>
  <c r="G168" i="2"/>
  <c r="I167" i="2"/>
  <c r="H167" i="2"/>
  <c r="G167" i="2"/>
  <c r="I166" i="2"/>
  <c r="H166" i="2"/>
  <c r="G166" i="2"/>
  <c r="I165" i="2"/>
  <c r="H165" i="2"/>
  <c r="G165" i="2"/>
  <c r="I164" i="2"/>
  <c r="H164" i="2"/>
  <c r="G164" i="2"/>
  <c r="I163" i="2"/>
  <c r="H163" i="2"/>
  <c r="G163" i="2"/>
  <c r="I162" i="2"/>
  <c r="H162" i="2"/>
  <c r="G162" i="2"/>
  <c r="I161" i="2"/>
  <c r="H161" i="2"/>
  <c r="G161" i="2"/>
  <c r="I160" i="2"/>
  <c r="H160" i="2"/>
  <c r="G160" i="2"/>
  <c r="I159" i="2"/>
  <c r="H159" i="2"/>
  <c r="G159" i="2"/>
  <c r="I158" i="2"/>
  <c r="H158" i="2"/>
  <c r="G158" i="2"/>
  <c r="I157" i="2"/>
  <c r="H157" i="2"/>
  <c r="G157" i="2"/>
  <c r="I156" i="2"/>
  <c r="H156" i="2"/>
  <c r="G156" i="2"/>
  <c r="I155" i="2"/>
  <c r="H155" i="2"/>
  <c r="G155" i="2"/>
  <c r="I154" i="2"/>
  <c r="H154" i="2"/>
  <c r="G154" i="2"/>
  <c r="I153" i="2"/>
  <c r="H153" i="2"/>
  <c r="G153" i="2"/>
  <c r="I152" i="2"/>
  <c r="H152" i="2"/>
  <c r="G152" i="2"/>
  <c r="I151" i="2"/>
  <c r="H151" i="2"/>
  <c r="G151" i="2"/>
  <c r="I150" i="2"/>
  <c r="H150" i="2"/>
  <c r="G150" i="2"/>
  <c r="I149" i="2"/>
  <c r="H149" i="2"/>
  <c r="G149" i="2"/>
  <c r="I148" i="2"/>
  <c r="H148" i="2"/>
  <c r="G148" i="2"/>
  <c r="I147" i="2"/>
  <c r="H147" i="2"/>
  <c r="G147" i="2"/>
  <c r="I146" i="2"/>
  <c r="H146" i="2"/>
  <c r="G146" i="2"/>
  <c r="I145" i="2"/>
  <c r="H145" i="2"/>
  <c r="G145" i="2"/>
  <c r="I144" i="2"/>
  <c r="H144" i="2"/>
  <c r="G144" i="2"/>
  <c r="I143" i="2"/>
  <c r="H143" i="2"/>
  <c r="G143" i="2"/>
  <c r="I142" i="2"/>
  <c r="H142" i="2"/>
  <c r="G142" i="2"/>
  <c r="I141" i="2"/>
  <c r="H141" i="2"/>
  <c r="G141" i="2"/>
  <c r="I140" i="2"/>
  <c r="H140" i="2"/>
  <c r="G140" i="2"/>
  <c r="I137" i="2"/>
  <c r="H137" i="2"/>
  <c r="G137" i="2"/>
  <c r="I134" i="2"/>
  <c r="H134" i="2"/>
  <c r="G134" i="2"/>
  <c r="I133" i="2"/>
  <c r="H133" i="2"/>
  <c r="G133" i="2"/>
  <c r="I132" i="2"/>
  <c r="H132" i="2"/>
  <c r="G132" i="2"/>
  <c r="I131" i="2"/>
  <c r="H131" i="2"/>
  <c r="G131" i="2"/>
  <c r="I130" i="2"/>
  <c r="H130" i="2"/>
  <c r="G130" i="2"/>
  <c r="I129" i="2"/>
  <c r="H129" i="2"/>
  <c r="G129" i="2"/>
  <c r="I128" i="2"/>
  <c r="H128" i="2"/>
  <c r="G128" i="2"/>
  <c r="I127" i="2"/>
  <c r="H127" i="2"/>
  <c r="G127" i="2"/>
  <c r="I126" i="2"/>
  <c r="H126" i="2"/>
  <c r="G126" i="2"/>
  <c r="I125" i="2"/>
  <c r="H125" i="2"/>
  <c r="G125" i="2"/>
  <c r="I124" i="2"/>
  <c r="H124" i="2"/>
  <c r="G124" i="2"/>
  <c r="I123" i="2"/>
  <c r="H123" i="2"/>
  <c r="G123" i="2"/>
  <c r="I122" i="2"/>
  <c r="H122" i="2"/>
  <c r="G122" i="2"/>
  <c r="I121" i="2"/>
  <c r="H121" i="2"/>
  <c r="G121" i="2"/>
  <c r="I120" i="2"/>
  <c r="H120" i="2"/>
  <c r="G120" i="2"/>
  <c r="I119" i="2"/>
  <c r="H119" i="2"/>
  <c r="G119" i="2"/>
  <c r="I118" i="2"/>
  <c r="H118" i="2"/>
  <c r="G118" i="2"/>
  <c r="I117" i="2"/>
  <c r="H117" i="2"/>
  <c r="G117" i="2"/>
  <c r="I116" i="2"/>
  <c r="H116" i="2"/>
  <c r="G116" i="2"/>
  <c r="I115" i="2"/>
  <c r="H115" i="2"/>
  <c r="G115" i="2"/>
  <c r="I114" i="2"/>
  <c r="H114" i="2"/>
  <c r="G114" i="2"/>
  <c r="I113" i="2"/>
  <c r="H113" i="2"/>
  <c r="G113" i="2"/>
  <c r="I112" i="2"/>
  <c r="H112" i="2"/>
  <c r="G112" i="2"/>
  <c r="I111" i="2"/>
  <c r="H111" i="2"/>
  <c r="G111" i="2"/>
  <c r="I110" i="2"/>
  <c r="H110" i="2"/>
  <c r="G110" i="2"/>
  <c r="I109" i="2"/>
  <c r="H109" i="2"/>
  <c r="G109" i="2"/>
  <c r="I108" i="2"/>
  <c r="H108" i="2"/>
  <c r="G108" i="2"/>
  <c r="I107" i="2"/>
  <c r="H107" i="2"/>
  <c r="G107" i="2"/>
  <c r="I106" i="2"/>
  <c r="H106" i="2"/>
  <c r="G106" i="2"/>
  <c r="I105" i="2"/>
  <c r="H105" i="2"/>
  <c r="G105" i="2"/>
  <c r="I104" i="2"/>
  <c r="H104" i="2"/>
  <c r="G104" i="2"/>
  <c r="I103" i="2"/>
  <c r="H103" i="2"/>
  <c r="G103" i="2"/>
  <c r="I102" i="2"/>
  <c r="H102" i="2"/>
  <c r="G102" i="2"/>
  <c r="I101" i="2"/>
  <c r="H101" i="2"/>
  <c r="G101" i="2"/>
  <c r="I100" i="2"/>
  <c r="H100" i="2"/>
  <c r="G100" i="2"/>
  <c r="I99" i="2"/>
  <c r="H99" i="2"/>
  <c r="G99" i="2"/>
  <c r="I98" i="2"/>
  <c r="H98" i="2"/>
  <c r="G98" i="2"/>
  <c r="I97" i="2"/>
  <c r="H97" i="2"/>
  <c r="G97" i="2"/>
  <c r="I96" i="2"/>
  <c r="H96" i="2"/>
  <c r="G96" i="2"/>
  <c r="I95" i="2"/>
  <c r="H95" i="2"/>
  <c r="G95" i="2"/>
  <c r="I94" i="2"/>
  <c r="H94" i="2"/>
  <c r="G94" i="2"/>
  <c r="I93" i="2"/>
  <c r="H93" i="2"/>
  <c r="G93" i="2"/>
  <c r="I92" i="2"/>
  <c r="H92" i="2"/>
  <c r="G92" i="2"/>
  <c r="I91" i="2"/>
  <c r="H91" i="2"/>
  <c r="G91" i="2"/>
  <c r="I90" i="2"/>
  <c r="H90" i="2"/>
  <c r="G90" i="2"/>
  <c r="I89" i="2"/>
  <c r="H89" i="2"/>
  <c r="G89" i="2"/>
  <c r="I88" i="2"/>
  <c r="H88" i="2"/>
  <c r="G88" i="2"/>
  <c r="I87" i="2"/>
  <c r="H87" i="2"/>
  <c r="G87" i="2"/>
  <c r="I86" i="2"/>
  <c r="H86" i="2"/>
  <c r="G86" i="2"/>
  <c r="I83" i="2"/>
  <c r="H83" i="2"/>
  <c r="G83" i="2"/>
  <c r="I82" i="2"/>
  <c r="H82" i="2"/>
  <c r="G82" i="2"/>
  <c r="I81" i="2"/>
  <c r="H81" i="2"/>
  <c r="G81" i="2"/>
  <c r="I80" i="2"/>
  <c r="H80" i="2"/>
  <c r="G80" i="2"/>
  <c r="I79" i="2"/>
  <c r="H79" i="2"/>
  <c r="G79" i="2"/>
  <c r="I78" i="2"/>
  <c r="H78" i="2"/>
  <c r="G78" i="2"/>
  <c r="I77" i="2"/>
  <c r="H77" i="2"/>
  <c r="G77" i="2"/>
  <c r="I76" i="2"/>
  <c r="H76" i="2"/>
  <c r="G76" i="2"/>
  <c r="I75" i="2"/>
  <c r="H75" i="2"/>
  <c r="G75" i="2"/>
  <c r="I74" i="2"/>
  <c r="H74" i="2"/>
  <c r="G74" i="2"/>
  <c r="I73" i="2"/>
  <c r="H73" i="2"/>
  <c r="G73" i="2"/>
  <c r="I72" i="2"/>
  <c r="H72" i="2"/>
  <c r="G72" i="2"/>
  <c r="I71" i="2"/>
  <c r="H71" i="2"/>
  <c r="G71" i="2"/>
  <c r="I70" i="2"/>
  <c r="H70" i="2"/>
  <c r="G70" i="2"/>
  <c r="I69" i="2"/>
  <c r="H69" i="2"/>
  <c r="G69" i="2"/>
  <c r="I68" i="2"/>
  <c r="H68" i="2"/>
  <c r="G68" i="2"/>
  <c r="I67" i="2"/>
  <c r="H67" i="2"/>
  <c r="G67" i="2"/>
  <c r="I66" i="2"/>
  <c r="H66" i="2"/>
  <c r="G66" i="2"/>
  <c r="I65" i="2"/>
  <c r="H65" i="2"/>
  <c r="G65" i="2"/>
  <c r="I64" i="2"/>
  <c r="H64" i="2"/>
  <c r="G64" i="2"/>
  <c r="I63" i="2"/>
  <c r="H63" i="2"/>
  <c r="G63" i="2"/>
  <c r="I62" i="2"/>
  <c r="H62" i="2"/>
  <c r="G62" i="2"/>
  <c r="I61" i="2"/>
  <c r="H61" i="2"/>
  <c r="G61" i="2"/>
  <c r="I60" i="2"/>
  <c r="H60" i="2"/>
  <c r="G60" i="2"/>
  <c r="I59" i="2"/>
  <c r="H59" i="2"/>
  <c r="G59" i="2"/>
  <c r="I58" i="2"/>
  <c r="H58" i="2"/>
  <c r="G58" i="2"/>
  <c r="I57" i="2"/>
  <c r="H57" i="2"/>
  <c r="G57" i="2"/>
  <c r="I56" i="2"/>
  <c r="H56" i="2"/>
  <c r="G56" i="2"/>
  <c r="I55" i="2"/>
  <c r="H55" i="2"/>
  <c r="G55" i="2"/>
  <c r="I54" i="2"/>
  <c r="H54" i="2"/>
  <c r="G54" i="2"/>
  <c r="I53" i="2"/>
  <c r="H53" i="2"/>
  <c r="G53" i="2"/>
  <c r="I52" i="2"/>
  <c r="H52" i="2"/>
  <c r="G52" i="2"/>
  <c r="I51" i="2"/>
  <c r="H51" i="2"/>
  <c r="G51" i="2"/>
  <c r="I50" i="2"/>
  <c r="H50" i="2"/>
  <c r="G50" i="2"/>
  <c r="I49" i="2"/>
  <c r="H49" i="2"/>
  <c r="G49" i="2"/>
  <c r="I48" i="2"/>
  <c r="H48" i="2"/>
  <c r="G48" i="2"/>
  <c r="I47" i="2"/>
  <c r="H47" i="2"/>
  <c r="G47" i="2"/>
  <c r="I46" i="2"/>
  <c r="H46" i="2"/>
  <c r="G46" i="2"/>
  <c r="I45" i="2"/>
  <c r="H45" i="2"/>
  <c r="G45" i="2"/>
  <c r="I44" i="2"/>
  <c r="H44" i="2"/>
  <c r="G44" i="2"/>
  <c r="I43" i="2"/>
  <c r="H43" i="2"/>
  <c r="G43" i="2"/>
  <c r="I42" i="2"/>
  <c r="H42" i="2"/>
  <c r="G42" i="2"/>
  <c r="I41" i="2"/>
  <c r="H41" i="2"/>
  <c r="G41" i="2"/>
  <c r="I40" i="2"/>
  <c r="H40" i="2"/>
  <c r="G40" i="2"/>
  <c r="I39" i="2"/>
  <c r="H39" i="2"/>
  <c r="G39" i="2"/>
  <c r="I38" i="2"/>
  <c r="H38" i="2"/>
  <c r="G38" i="2"/>
  <c r="I37" i="2"/>
  <c r="H37" i="2"/>
  <c r="G37" i="2"/>
  <c r="I36" i="2"/>
  <c r="H36" i="2"/>
  <c r="G36" i="2"/>
  <c r="I35" i="2"/>
  <c r="H35" i="2"/>
  <c r="G35" i="2"/>
  <c r="I34" i="2"/>
  <c r="H34" i="2"/>
  <c r="G34" i="2"/>
  <c r="I33" i="2"/>
  <c r="H33" i="2"/>
  <c r="G33" i="2"/>
  <c r="I32" i="2"/>
  <c r="H32" i="2"/>
  <c r="G32" i="2"/>
  <c r="I31" i="2"/>
  <c r="H31" i="2"/>
  <c r="G31" i="2"/>
  <c r="I28" i="2"/>
  <c r="H28" i="2"/>
  <c r="G28" i="2"/>
  <c r="I27" i="2"/>
  <c r="H27" i="2"/>
  <c r="G27" i="2"/>
  <c r="I26" i="2"/>
  <c r="H26" i="2"/>
  <c r="G26" i="2"/>
  <c r="I25" i="2"/>
  <c r="H25" i="2"/>
  <c r="G25" i="2"/>
  <c r="I24" i="2"/>
  <c r="H24" i="2"/>
  <c r="G24" i="2"/>
  <c r="I23" i="2"/>
  <c r="H23" i="2"/>
  <c r="G23" i="2"/>
  <c r="I22" i="2"/>
  <c r="H22" i="2"/>
  <c r="G22" i="2"/>
  <c r="I21" i="2"/>
  <c r="H21" i="2"/>
  <c r="G21" i="2"/>
  <c r="I20" i="2"/>
  <c r="H20" i="2"/>
  <c r="G20" i="2"/>
  <c r="I19" i="2"/>
  <c r="H19" i="2"/>
  <c r="G19" i="2"/>
  <c r="I18" i="2"/>
  <c r="H18" i="2"/>
  <c r="G18" i="2"/>
  <c r="I17" i="2"/>
  <c r="H17" i="2"/>
  <c r="G17" i="2"/>
  <c r="I16" i="2"/>
  <c r="H16" i="2"/>
  <c r="G16" i="2"/>
  <c r="I15" i="2"/>
  <c r="H15" i="2"/>
  <c r="G15" i="2"/>
  <c r="I14" i="2"/>
  <c r="H14" i="2"/>
  <c r="G14" i="2"/>
  <c r="I13" i="2"/>
  <c r="H13" i="2"/>
  <c r="G13" i="2"/>
  <c r="I12" i="2"/>
  <c r="H12" i="2"/>
  <c r="G12" i="2"/>
  <c r="I11" i="2"/>
  <c r="H11" i="2"/>
  <c r="G11" i="2"/>
  <c r="I10" i="2"/>
  <c r="H10" i="2"/>
  <c r="G10" i="2"/>
  <c r="I9" i="2"/>
  <c r="H9" i="2"/>
  <c r="G9" i="2"/>
  <c r="I8" i="2"/>
  <c r="H8" i="2"/>
  <c r="G8" i="2"/>
  <c r="I7" i="2"/>
  <c r="H7" i="2"/>
  <c r="G7" i="2"/>
  <c r="I6" i="2"/>
  <c r="H6" i="2"/>
  <c r="G6" i="2"/>
  <c r="I5" i="2"/>
  <c r="H5" i="2"/>
  <c r="G5" i="2"/>
  <c r="I4" i="2"/>
  <c r="H4" i="2"/>
  <c r="G4" i="2"/>
</calcChain>
</file>

<file path=xl/sharedStrings.xml><?xml version="1.0" encoding="utf-8"?>
<sst xmlns="http://schemas.openxmlformats.org/spreadsheetml/2006/main" count="1387" uniqueCount="521">
  <si>
    <t>Година</t>
  </si>
  <si>
    <t>Наслов на учебник</t>
  </si>
  <si>
    <t>Автор/и</t>
  </si>
  <si>
    <t>Вкупна цена со ДДВ</t>
  </si>
  <si>
    <t xml:space="preserve">70% од вкупната цена со ДДВ </t>
  </si>
  <si>
    <t>Прва година</t>
  </si>
  <si>
    <t>македонски</t>
  </si>
  <si>
    <t>албански</t>
  </si>
  <si>
    <t>турски</t>
  </si>
  <si>
    <t>прва</t>
  </si>
  <si>
    <t xml:space="preserve">Основи на право </t>
  </si>
  <si>
    <t xml:space="preserve">Владо Грнчаревски, Радмила Цуцуловска Б.Миланова </t>
  </si>
  <si>
    <t>Македонски јазик и литература за ученици од другите заедници</t>
  </si>
  <si>
    <t>Васил Тоциновски,Ранко Младеновски</t>
  </si>
  <si>
    <t xml:space="preserve">Физика </t>
  </si>
  <si>
    <t>Маргарита Гиновска,Христина Спасевска и Невенка Андоновска</t>
  </si>
  <si>
    <t>Сообраќајна инфраструктура</t>
  </si>
  <si>
    <t>Борче Здрабковски</t>
  </si>
  <si>
    <t>Сообраќајна географија</t>
  </si>
  <si>
    <t xml:space="preserve">Коле Павлов </t>
  </si>
  <si>
    <t xml:space="preserve">Математика </t>
  </si>
  <si>
    <t>Н.Целакоски,В.Бакева, Б.Миладиновиќ,Ј.Стефановски</t>
  </si>
  <si>
    <t xml:space="preserve">Хемија </t>
  </si>
  <si>
    <t xml:space="preserve">Б.Шоптрајанов </t>
  </si>
  <si>
    <t xml:space="preserve">Македонски јазик и литература </t>
  </si>
  <si>
    <t>В.Тоциновски,Р.Младеноски</t>
  </si>
  <si>
    <t>Основи на бизнисот-Алб</t>
  </si>
  <si>
    <t>Д.Ефтимовски, С.К.Велкова,З.Златковски</t>
  </si>
  <si>
    <t>Основи на бизнисот</t>
  </si>
  <si>
    <t xml:space="preserve">Основи на сообраќај и транспорт </t>
  </si>
  <si>
    <t>М-р Гордан Стојиќ</t>
  </si>
  <si>
    <t>Машиниски елементи со механика</t>
  </si>
  <si>
    <t>Емруш Исени</t>
  </si>
  <si>
    <t xml:space="preserve">Електротехнички материјали и елементи </t>
  </si>
  <si>
    <t xml:space="preserve">Жанета Сервини,Владимир Роме,Јани Сервини </t>
  </si>
  <si>
    <t>Заштита на работната и животната средина</t>
  </si>
  <si>
    <t>Валентина Маневска</t>
  </si>
  <si>
    <t>Минералогија</t>
  </si>
  <si>
    <t>Љупчо Поповски</t>
  </si>
  <si>
    <t>Подготовка на минерални суровини</t>
  </si>
  <si>
    <t>Трајко Трајчевски</t>
  </si>
  <si>
    <t>Графички дизајн</t>
  </si>
  <si>
    <t>Димитрије Антевски</t>
  </si>
  <si>
    <t>Основи на графичарство</t>
  </si>
  <si>
    <t>Естетика</t>
  </si>
  <si>
    <t>Благуна Симеоновска</t>
  </si>
  <si>
    <t>Козметика и фризерство</t>
  </si>
  <si>
    <t>Сања Атанасовски, Јасминка Гудоманова, Билјана Јанкуловска</t>
  </si>
  <si>
    <t>Оптички материјали</t>
  </si>
  <si>
    <t>Трајан Ивановски</t>
  </si>
  <si>
    <t>Машински елементи со механика</t>
  </si>
  <si>
    <t>Коле Павлов</t>
  </si>
  <si>
    <t>Храна и исхрана</t>
  </si>
  <si>
    <t>Медијана Николовска</t>
  </si>
  <si>
    <t>Машини, алати и уреди</t>
  </si>
  <si>
    <t>Вера Митриќеска, Олгица Маневска</t>
  </si>
  <si>
    <t>Втора година</t>
  </si>
  <si>
    <t>втора</t>
  </si>
  <si>
    <t xml:space="preserve">Педологија </t>
  </si>
  <si>
    <t>Елизабета Ангелеска</t>
  </si>
  <si>
    <t>Аналитичка хемија</t>
  </si>
  <si>
    <t xml:space="preserve">Сунчица Јосифоска и Станка Ѓорѓиевска </t>
  </si>
  <si>
    <t>Сметководство</t>
  </si>
  <si>
    <t xml:space="preserve">Нада Јованова </t>
  </si>
  <si>
    <t>Деловно работење</t>
  </si>
  <si>
    <t>Марија Дренковска Стојановска</t>
  </si>
  <si>
    <t>Земјоделска техника</t>
  </si>
  <si>
    <t>Проф.д-р Драги Таневски</t>
  </si>
  <si>
    <t>Аналогна електроника</t>
  </si>
  <si>
    <t xml:space="preserve">Наташа Божиновска </t>
  </si>
  <si>
    <t xml:space="preserve">Основи на нега </t>
  </si>
  <si>
    <t>Данка Гиговска,Зденка Ристеска</t>
  </si>
  <si>
    <t xml:space="preserve">Основи на бизнисот </t>
  </si>
  <si>
    <t>м-р Славица Ковачевска Велкова,Зоран Златковски и Димитар Ефтимоски</t>
  </si>
  <si>
    <t>Снежана Велкова,Соња Јовановска</t>
  </si>
  <si>
    <t>Логистика</t>
  </si>
  <si>
    <t>Иво Дуковски</t>
  </si>
  <si>
    <t xml:space="preserve">Основи на мерењата и електрични кола </t>
  </si>
  <si>
    <t xml:space="preserve">Тони Ѓеоргиевски,Тони Панов ,Јани Сервин </t>
  </si>
  <si>
    <t xml:space="preserve">Технологија на ракување и складирање на товарот </t>
  </si>
  <si>
    <t>Г.Кожуваровска</t>
  </si>
  <si>
    <t>Електротехника-Електротехничар за комјутерска техника</t>
  </si>
  <si>
    <t>Н.Божиновска</t>
  </si>
  <si>
    <t xml:space="preserve">Електроника </t>
  </si>
  <si>
    <t>Основи на нега -Алб-</t>
  </si>
  <si>
    <t>Д.Гигоска,З.Ристевска</t>
  </si>
  <si>
    <t>Физика</t>
  </si>
  <si>
    <t>Н.Андоновска,М.Ристова, М.Јоноска</t>
  </si>
  <si>
    <t>Машинство</t>
  </si>
  <si>
    <t>Дончо Петков , Ванчо Арсов</t>
  </si>
  <si>
    <t>Општа геологија</t>
  </si>
  <si>
    <t>Дончо Алексов</t>
  </si>
  <si>
    <t>Рударство со откопни методи</t>
  </si>
  <si>
    <t>Миле Нацев</t>
  </si>
  <si>
    <t>Геодезија и геодетски подлоги</t>
  </si>
  <si>
    <t>Миле Варошлиески</t>
  </si>
  <si>
    <t>Нацртна геометрија</t>
  </si>
  <si>
    <t>Весна Трповска</t>
  </si>
  <si>
    <t>Канцелариско работење</t>
  </si>
  <si>
    <t>Македон Славковски</t>
  </si>
  <si>
    <t>Секретарско работење</t>
  </si>
  <si>
    <t>Трговија и трговско работење</t>
  </si>
  <si>
    <t>Емануела Есмерова</t>
  </si>
  <si>
    <t>Станка Георгиевска, Сунчица Јосифовска</t>
  </si>
  <si>
    <t>Масажа</t>
  </si>
  <si>
    <t>Ериета Николиќ-Димитрова</t>
  </si>
  <si>
    <t>Ботаника со систематика</t>
  </si>
  <si>
    <t>Билјана Бауер Петровска</t>
  </si>
  <si>
    <t>Фармакологија</t>
  </si>
  <si>
    <t>Ромел Велев</t>
  </si>
  <si>
    <t>Анатомија на глава и око</t>
  </si>
  <si>
    <t>Кристена Славе Петровска</t>
  </si>
  <si>
    <t>Дерматологија</t>
  </si>
  <si>
    <t>Снежана Стојковска</t>
  </si>
  <si>
    <t>Оптика</t>
  </si>
  <si>
    <t>Стојан Манолев, марија Танева, Ана Вељановска</t>
  </si>
  <si>
    <t>Аеродинамика и механика на летање</t>
  </si>
  <si>
    <t>Билјана Пецакова-Канатларовска</t>
  </si>
  <si>
    <t>Воздухопловни инструменти</t>
  </si>
  <si>
    <t>Владо П. Тасевски</t>
  </si>
  <si>
    <t>Хидропневматска техника</t>
  </si>
  <si>
    <t>Петар Јанев</t>
  </si>
  <si>
    <t>Технологија на железнички транспорт</t>
  </si>
  <si>
    <t>Гордан Стоиќ, Кире Димановски</t>
  </si>
  <si>
    <t>Технологија на поштенски транспорт</t>
  </si>
  <si>
    <t>Весна Живаљевиќ</t>
  </si>
  <si>
    <t>Технологија на ракување и складирање на товарот</t>
  </si>
  <si>
    <t>Гордана Кожуваровска</t>
  </si>
  <si>
    <t>Основи на теорија и методика на спортот</t>
  </si>
  <si>
    <t>Бранко Крстевски,Серјожа Гонтарев Љупчо Станковски</t>
  </si>
  <si>
    <t>Агенциско работење</t>
  </si>
  <si>
    <t>Емилија Тодоровиќ</t>
  </si>
  <si>
    <t>Хотелско работење</t>
  </si>
  <si>
    <t>Велика Бизоева, Бранко Бизоев</t>
  </si>
  <si>
    <t>Прехранбена технологија</t>
  </si>
  <si>
    <t>Татјана Митевска Билјана Јанкуловска</t>
  </si>
  <si>
    <t>Производна техника</t>
  </si>
  <si>
    <t>Елизабета Трајковска</t>
  </si>
  <si>
    <t>Руди и метали</t>
  </si>
  <si>
    <t>Јован Мицковски, Снежана Коевска-Максимовска</t>
  </si>
  <si>
    <t>Суровини</t>
  </si>
  <si>
    <t>Снежана Коевска-Максимовска</t>
  </si>
  <si>
    <t>Технологија</t>
  </si>
  <si>
    <t>Дендрологија</t>
  </si>
  <si>
    <t>Јасмина Аврамовска</t>
  </si>
  <si>
    <t>Екоклиматологија</t>
  </si>
  <si>
    <t>Ангелко Ангелески</t>
  </si>
  <si>
    <t>Машини и алати за мебел и ентериер</t>
  </si>
  <si>
    <t>Марија Симоновска, Вера Митриќеска</t>
  </si>
  <si>
    <t>Педологија со петрографија</t>
  </si>
  <si>
    <t>Вера Митриќеска, Елизабета Ангелеска</t>
  </si>
  <si>
    <t>Слободно цртање</t>
  </si>
  <si>
    <t>Лидија Грујиќ Петковска</t>
  </si>
  <si>
    <t>Трета година</t>
  </si>
  <si>
    <t>трета</t>
  </si>
  <si>
    <t>Статистика</t>
  </si>
  <si>
    <t>Сузана Станковска и д-р Евица Делова Јолевска</t>
  </si>
  <si>
    <t>Автоматско управување и програмирање          (редовен и изборен)</t>
  </si>
  <si>
    <t>Драган Стојановиќ</t>
  </si>
  <si>
    <t>Нестороска Виолета</t>
  </si>
  <si>
    <t>Биохемија</t>
  </si>
  <si>
    <t>Натали Трајковска</t>
  </si>
  <si>
    <t>Албански јазик и литература</t>
  </si>
  <si>
    <t>Ресул Бектеши и Џезми Рустеми</t>
  </si>
  <si>
    <t>Бизнис</t>
  </si>
  <si>
    <t xml:space="preserve">м-р Славица Ковачевска Велкова,Зоран Златковски </t>
  </si>
  <si>
    <t xml:space="preserve">Драги Таневски </t>
  </si>
  <si>
    <t xml:space="preserve">Интерна и педијатрија </t>
  </si>
  <si>
    <t>Лилјана Симоновска</t>
  </si>
  <si>
    <t>Македонски јазик и литература за учебници од другите заедници</t>
  </si>
  <si>
    <t>Снежана Велкова, Соња Јовановска</t>
  </si>
  <si>
    <t>Комбиниран транспорт (редовен и изборен) за 3-та мк</t>
  </si>
  <si>
    <t>М-р Гордан Стојиќ и Кире Диманоски</t>
  </si>
  <si>
    <t>Геодезија со рударски мерења</t>
  </si>
  <si>
    <t>Петрографија</t>
  </si>
  <si>
    <t>Блажо Гаврилов</t>
  </si>
  <si>
    <t>Рударски машини со транспорт и извоз  (редовен и изборен)</t>
  </si>
  <si>
    <t>Рударство со откопни методи (редовен и изборен)</t>
  </si>
  <si>
    <t>Геодетски мерења</t>
  </si>
  <si>
    <t>Марија Ковачевска</t>
  </si>
  <si>
    <t>Сообраќајници (редовен и изборен)</t>
  </si>
  <si>
    <t xml:space="preserve">Жанета Димитриевска, Соња Стефановска, Емилија Димитрова, </t>
  </si>
  <si>
    <t>Канцелариско работење (редовен и изборен)</t>
  </si>
  <si>
    <t>Математика за економисти -изборен за 3 и 4</t>
  </si>
  <si>
    <t>Анета Гацовска, Јованка Тренчева Смилески, Надица Ивановска</t>
  </si>
  <si>
    <t>Основи на јавно право (редовен и изборен)</t>
  </si>
  <si>
    <t>Пазарно познавање на стоки</t>
  </si>
  <si>
    <t>Снежана Коевска-Максимовска, Војче Каленџиески</t>
  </si>
  <si>
    <t>Рехабилитација (редовен и изборен)</t>
  </si>
  <si>
    <t>Маја Манолева</t>
  </si>
  <si>
    <t>Физикална терапија (редовен и  изборен)</t>
  </si>
  <si>
    <t>Сточарско производство (редовен и  изборен)</t>
  </si>
  <si>
    <t>Трајче Манев</t>
  </si>
  <si>
    <t>Козметологија (редовен и изборен)</t>
  </si>
  <si>
    <t>Сања Атанасовски</t>
  </si>
  <si>
    <t>Оптички инструменти</t>
  </si>
  <si>
    <t>Каролина Дамјановска</t>
  </si>
  <si>
    <t>Применета козметика (редовен и изборен)</t>
  </si>
  <si>
    <t>Лидија Андоновска</t>
  </si>
  <si>
    <t>Воздухопловни конструкции (редовен и изборен)</t>
  </si>
  <si>
    <t>Владимир Андоновиќ</t>
  </si>
  <si>
    <t>Електроника (редовен и изборен)</t>
  </si>
  <si>
    <t>Наташа Божиновска</t>
  </si>
  <si>
    <t>Енергетска техника</t>
  </si>
  <si>
    <t>Сузана Масларова, Драган Стојановиќ</t>
  </si>
  <si>
    <t>Автобази и автостаници (редовен и изборен)</t>
  </si>
  <si>
    <t>Борче Манојловски</t>
  </si>
  <si>
    <t>Безбедност и регулирање во патниот сообраќај (редовен и  изборен)</t>
  </si>
  <si>
    <t>Организација на патниот сообраќај (редовен и изборен)</t>
  </si>
  <si>
    <t>Љубе Постолов</t>
  </si>
  <si>
    <t>Азра Тутиќ</t>
  </si>
  <si>
    <t>Технологија на патен транспорт</t>
  </si>
  <si>
    <t>Цветанка Ристиќ, Миодраг Ристиќ</t>
  </si>
  <si>
    <t>Агенциско работење (редовен и изборен)</t>
  </si>
  <si>
    <t>Зоран Николовски</t>
  </si>
  <si>
    <t>Маркетинг</t>
  </si>
  <si>
    <t>Шуна Спирова</t>
  </si>
  <si>
    <t>Хотелско работење (редовен и изборен)</t>
  </si>
  <si>
    <t>Велика Бизоева</t>
  </si>
  <si>
    <t>Станка Георгиевска, Сунчица Јосифовска,Зоран Кавраковски, Весна Рафајловска</t>
  </si>
  <si>
    <t>Аналитичка хемија - изборна 3 и 4 година</t>
  </si>
  <si>
    <t>Војче Каленџиевски</t>
  </si>
  <si>
    <t>Процесна контрола</t>
  </si>
  <si>
    <t>Технологија (редовен и изборен)</t>
  </si>
  <si>
    <t>Рајна Богеска</t>
  </si>
  <si>
    <t xml:space="preserve">Физичка хемија </t>
  </si>
  <si>
    <t>Бојан Шоптрајанов</t>
  </si>
  <si>
    <t>Ловство</t>
  </si>
  <si>
    <t>Катерина Пренкова</t>
  </si>
  <si>
    <t>Олгица Маневска, Марија Симоновска,Вера Митриќеска</t>
  </si>
  <si>
    <t>Проектирање на мебел (редовен и изборен)</t>
  </si>
  <si>
    <t>Снежана Трајковска</t>
  </si>
  <si>
    <t>Расадничарство</t>
  </si>
  <si>
    <t>Станка Керова</t>
  </si>
  <si>
    <t>Финална обработка на дрвото (редовен и изборен)</t>
  </si>
  <si>
    <t>Елена Андонова Трајче Андоновски</t>
  </si>
  <si>
    <t>Трета/Четврта година</t>
  </si>
  <si>
    <t>Бизнис                                        ( изборен за 3-та и 4-та год)</t>
  </si>
  <si>
    <t>Четврта година</t>
  </si>
  <si>
    <t>четврта</t>
  </si>
  <si>
    <t xml:space="preserve">Бизнис и претприемништво </t>
  </si>
  <si>
    <t>Таки Фити и др.</t>
  </si>
  <si>
    <t xml:space="preserve">Менаџмент </t>
  </si>
  <si>
    <t>Бобек Шуклев и Маја Шуклева</t>
  </si>
  <si>
    <t>Организација</t>
  </si>
  <si>
    <t>Кирил Постолов и Љубомир Дракулевски</t>
  </si>
  <si>
    <t xml:space="preserve">Машини и опрема </t>
  </si>
  <si>
    <t>М-р Сузана Масларова</t>
  </si>
  <si>
    <t>Автоматско управување и програмирање         (редовен и изборен)</t>
  </si>
  <si>
    <t>Петар Бошковски</t>
  </si>
  <si>
    <t>Економија                     (редовен и изборен)</t>
  </si>
  <si>
    <t xml:space="preserve">Лила Дамеска </t>
  </si>
  <si>
    <t>Милица Петрушевска,Сузана Цветковиќ</t>
  </si>
  <si>
    <t>Програмирање             (редовен  и изборен)</t>
  </si>
  <si>
    <t>Јулијана Петреска</t>
  </si>
  <si>
    <t>Технологија на обработка (редовен и изборен)</t>
  </si>
  <si>
    <t>Граѓанско образование</t>
  </si>
  <si>
    <t>Гордана Трајкова Костовска</t>
  </si>
  <si>
    <t>Одржување и монтажа</t>
  </si>
  <si>
    <t>Тодор Давчев</t>
  </si>
  <si>
    <t>Комбиниран транспорт</t>
  </si>
  <si>
    <t>А.Карачанов,Т.Шопов,  Г.Стоијиќ,К.Диманоски</t>
  </si>
  <si>
    <t>Н.Целакоски,В.Бакева,  Б.Миладиновиќ,Ј.Стефановски</t>
  </si>
  <si>
    <t>Н.Андоновска,М.Ристова, М.Јоноска,З.митервска,О.Зајков,Д.Гершановски</t>
  </si>
  <si>
    <t xml:space="preserve">Граѓанско образование - Алб </t>
  </si>
  <si>
    <t>Г.Т.Костовска</t>
  </si>
  <si>
    <t>Бизнис и претприемништво - Алб-</t>
  </si>
  <si>
    <t>Т.Фити, В.Х. Марковска</t>
  </si>
  <si>
    <t>Трајко Трајчевски, Јордан Трајчевски</t>
  </si>
  <si>
    <t>Физичка металургија</t>
  </si>
  <si>
    <t>Јован Мицковски</t>
  </si>
  <si>
    <t>Соња Стефановска, Жанета Димитриевска Емилија Димитрова</t>
  </si>
  <si>
    <t>Бизнис – изборен</t>
  </si>
  <si>
    <t>Славица Ковачевска -Велкова, Зоран Златевски</t>
  </si>
  <si>
    <t>Основи на приватно право (редовен и изборен)</t>
  </si>
  <si>
    <t>Ленче Кузманова и Марија Кузманова</t>
  </si>
  <si>
    <t>Снежана Коевска Максимовска и Војче Каленџиевски</t>
  </si>
  <si>
    <t>Сметководство -изборениза 3 иза 4 гиима водвете графи</t>
  </si>
  <si>
    <t>Виолета Несторовска</t>
  </si>
  <si>
    <t>Програмирање (редовен и изборен)</t>
  </si>
  <si>
    <t>Броматологија и токсикологија</t>
  </si>
  <si>
    <t>Јулијана Сековска</t>
  </si>
  <si>
    <t>Автоматско управување</t>
  </si>
  <si>
    <t>Машини и опрема</t>
  </si>
  <si>
    <t>Сузана Масларова</t>
  </si>
  <si>
    <t>Хидропневматска техника (редовен  и изборен)</t>
  </si>
  <si>
    <t>Славе Димовски</t>
  </si>
  <si>
    <t>Бранко Бизоев</t>
  </si>
  <si>
    <t>Анализа на храна</t>
  </si>
  <si>
    <t>Слаѓана Јаневска</t>
  </si>
  <si>
    <t>Производна техника (редовен и изборен)</t>
  </si>
  <si>
    <t>Физичка хемија (редовен и изборен)</t>
  </si>
  <si>
    <t>Филимена Карафиљковска, Виолета Солакова</t>
  </si>
  <si>
    <t>Хемиско-технолошко испитување на материјалите</t>
  </si>
  <si>
    <t>Благица Цекова</t>
  </si>
  <si>
    <t>Заштита на шумите и растенијата</t>
  </si>
  <si>
    <t>Проектирање со аранжирање зелени површини (редовен и изборен)</t>
  </si>
  <si>
    <t>ЦЕНОВНИК ЗА ОШТЕШТЕНИ УЧЕБНИЦИ - ОСНОВНО ОБРАЗОВАНИЕ</t>
  </si>
  <si>
    <t>МАК</t>
  </si>
  <si>
    <t>АЛБ</t>
  </si>
  <si>
    <t xml:space="preserve">ТУР </t>
  </si>
  <si>
    <t>СРП</t>
  </si>
  <si>
    <t>ТУР</t>
  </si>
  <si>
    <t xml:space="preserve"> </t>
  </si>
  <si>
    <t>БОС</t>
  </si>
  <si>
    <t>Одд.</t>
  </si>
  <si>
    <t xml:space="preserve">Предмет </t>
  </si>
  <si>
    <t>Наставен јазик</t>
  </si>
  <si>
    <t>Р/И</t>
  </si>
  <si>
    <t>Решение за одобрување и Дата</t>
  </si>
  <si>
    <t>ИК/            Печатница</t>
  </si>
  <si>
    <t>2010 / 2011 година</t>
  </si>
  <si>
    <t>2011 / 2012 година</t>
  </si>
  <si>
    <t>2012 / 2013 година</t>
  </si>
  <si>
    <t xml:space="preserve">2013/2014 година </t>
  </si>
  <si>
    <t xml:space="preserve">2014/2015 година </t>
  </si>
  <si>
    <t xml:space="preserve">2015/2016 година </t>
  </si>
  <si>
    <t>M</t>
  </si>
  <si>
    <t>A</t>
  </si>
  <si>
    <t>T</t>
  </si>
  <si>
    <t>С</t>
  </si>
  <si>
    <r>
      <rPr>
        <b/>
        <sz val="10"/>
        <rFont val="Calibri"/>
        <charset val="134"/>
        <scheme val="minor"/>
      </rPr>
      <t xml:space="preserve">2014/2015 година   </t>
    </r>
    <r>
      <rPr>
        <b/>
        <sz val="10"/>
        <color indexed="10"/>
        <rFont val="Calibri"/>
        <charset val="134"/>
      </rPr>
      <t>намалена за 10%</t>
    </r>
  </si>
  <si>
    <t xml:space="preserve">2016/2017 година </t>
  </si>
  <si>
    <r>
      <rPr>
        <b/>
        <sz val="10"/>
        <rFont val="Calibri"/>
        <charset val="134"/>
        <scheme val="minor"/>
      </rPr>
      <t xml:space="preserve">2016/2017 година   </t>
    </r>
    <r>
      <rPr>
        <b/>
        <sz val="10"/>
        <color rgb="FFFF0000"/>
        <rFont val="Calibri"/>
        <charset val="134"/>
      </rPr>
      <t>намалена за 10%</t>
    </r>
  </si>
  <si>
    <t xml:space="preserve">2017/2018 година </t>
  </si>
  <si>
    <r>
      <rPr>
        <b/>
        <sz val="10"/>
        <rFont val="Calibri"/>
        <charset val="134"/>
        <scheme val="minor"/>
      </rPr>
      <t xml:space="preserve">2017/2018 година   </t>
    </r>
    <r>
      <rPr>
        <b/>
        <sz val="10"/>
        <color rgb="FFFF0000"/>
        <rFont val="Calibri"/>
        <charset val="134"/>
      </rPr>
      <t>намалена за 10%</t>
    </r>
  </si>
  <si>
    <t xml:space="preserve">2018/19 година </t>
  </si>
  <si>
    <r>
      <rPr>
        <b/>
        <sz val="10"/>
        <rFont val="Calibri"/>
        <charset val="134"/>
        <scheme val="minor"/>
      </rPr>
      <t xml:space="preserve">2018/19 година  </t>
    </r>
    <r>
      <rPr>
        <b/>
        <sz val="10"/>
        <color rgb="FFFF0000"/>
        <rFont val="Calibri"/>
        <charset val="134"/>
      </rPr>
      <t>намалена за 10%</t>
    </r>
  </si>
  <si>
    <r>
      <rPr>
        <b/>
        <sz val="10"/>
        <rFont val="Calibri"/>
        <charset val="134"/>
        <scheme val="minor"/>
      </rPr>
      <t xml:space="preserve">2019/20 година </t>
    </r>
    <r>
      <rPr>
        <b/>
        <sz val="10"/>
        <color indexed="10"/>
        <rFont val="Calibri"/>
        <charset val="134"/>
      </rPr>
      <t xml:space="preserve">цени без ДДВ </t>
    </r>
  </si>
  <si>
    <r>
      <rPr>
        <b/>
        <sz val="10"/>
        <rFont val="Calibri"/>
        <charset val="134"/>
        <scheme val="minor"/>
      </rPr>
      <t xml:space="preserve">2019/20 година </t>
    </r>
    <r>
      <rPr>
        <b/>
        <sz val="10"/>
        <color indexed="10"/>
        <rFont val="Calibri"/>
        <charset val="134"/>
      </rPr>
      <t>цени со ДДВ</t>
    </r>
  </si>
  <si>
    <r>
      <rPr>
        <b/>
        <sz val="10"/>
        <rFont val="Calibri"/>
        <charset val="134"/>
        <scheme val="minor"/>
      </rPr>
      <t xml:space="preserve">2019/20 година </t>
    </r>
    <r>
      <rPr>
        <b/>
        <sz val="10"/>
        <color indexed="10"/>
        <rFont val="Calibri"/>
        <charset val="134"/>
      </rPr>
      <t>цени со ДДВ (-30%) форм</t>
    </r>
  </si>
  <si>
    <t xml:space="preserve">2019/20 година </t>
  </si>
  <si>
    <t xml:space="preserve">2020/21 година </t>
  </si>
  <si>
    <t>2021/22 година цена со ДДВ</t>
  </si>
  <si>
    <t>2022/23 година цена со ДДВ</t>
  </si>
  <si>
    <t>2023/24 година цена со ДДВ</t>
  </si>
  <si>
    <t>2024/25 година цена со ДДВ</t>
  </si>
  <si>
    <t>4-ТО ОДДЕЛЕНИЕ ДЕВЕТГОДИШНО ОБРАЗОВАНИЕ</t>
  </si>
  <si>
    <t>Мак.</t>
  </si>
  <si>
    <t>Алб.</t>
  </si>
  <si>
    <t>Тур.</t>
  </si>
  <si>
    <t>Срп.</t>
  </si>
  <si>
    <t>IV/9</t>
  </si>
  <si>
    <t xml:space="preserve">Македонски јазик </t>
  </si>
  <si>
    <t>Јасмина Делчева-Диздаревиќ</t>
  </si>
  <si>
    <t>Албански јазик</t>
  </si>
  <si>
    <t>Вехби Кадриу</t>
  </si>
  <si>
    <t>Турски jазик</t>
  </si>
  <si>
    <t>Осман Емин</t>
  </si>
  <si>
    <t>Српски jазик</t>
  </si>
  <si>
    <t>Дарија Ковачевић Божиновска, Биљана Спасовска</t>
  </si>
  <si>
    <t>Босански јазик</t>
  </si>
  <si>
    <t>Изета Бабачиќ</t>
  </si>
  <si>
    <t>Математика</t>
  </si>
  <si>
    <t>Татјана Атанасова -Пачемска, Добри Јовевски, Валдета Алију, Виолета Поповска</t>
  </si>
  <si>
    <t>Природни науки</t>
  </si>
  <si>
    <t>Нела Слезенкова Никовска</t>
  </si>
  <si>
    <t>Историја и Општество</t>
  </si>
  <si>
    <t>Анита Ангеловска, Гликерија Илиоска</t>
  </si>
  <si>
    <t>Јазик и култура на Власите</t>
  </si>
  <si>
    <t>И</t>
  </si>
  <si>
    <t>Јазик и култура на власите</t>
  </si>
  <si>
    <t>Зоица Митрева, Верица Костова, Јана Михаилова</t>
  </si>
  <si>
    <t>22-4034/1          29.06.2010</t>
  </si>
  <si>
    <t>МОН</t>
  </si>
  <si>
    <t>-</t>
  </si>
  <si>
    <t xml:space="preserve">Јазик и култура на Ромите </t>
  </si>
  <si>
    <t xml:space="preserve">Јазик и култура на ромите </t>
  </si>
  <si>
    <t xml:space="preserve">Трајко Петровски,                   Миранда Рамова                       </t>
  </si>
  <si>
    <t>22-4627/1          16.08.2010</t>
  </si>
  <si>
    <t xml:space="preserve">Јазик и култура на Бошњаците </t>
  </si>
  <si>
    <t>Јазик и култура на бошњаците</t>
  </si>
  <si>
    <t>Изета Бабичиќ, Реџеп Шкријељ</t>
  </si>
  <si>
    <t>5-ТО ОДДЕЛЕНИЕ ДЕВЕТГОДИШНО ОБРАЗОВАНИЕ</t>
  </si>
  <si>
    <t>мак</t>
  </si>
  <si>
    <t>алб</t>
  </si>
  <si>
    <t>тур</t>
  </si>
  <si>
    <t>срп</t>
  </si>
  <si>
    <t>V/9</t>
  </si>
  <si>
    <t>Македонски јазик</t>
  </si>
  <si>
    <t>Марија Богатиновска, Марина Станиславова</t>
  </si>
  <si>
    <t>Турски јазик</t>
  </si>
  <si>
    <t>Српски јазик</t>
  </si>
  <si>
    <t>Ицко Ѓоргоски, Методија Најдовски, Билјана Гичевски</t>
  </si>
  <si>
    <t xml:space="preserve">Јазик и култура на Власите </t>
  </si>
  <si>
    <t xml:space="preserve">Зоица Митрева, Верица Костова, Јана Михаилова
</t>
  </si>
  <si>
    <t>6-ТО ОДДЕЛЕНИЕ ДЕВЕТГОДИШНО ОБРАЗОВАНИЕ</t>
  </si>
  <si>
    <t>VI/9</t>
  </si>
  <si>
    <t>Адриана Ѓоргиев, Евгенија Дика Талеска</t>
  </si>
  <si>
    <t>Аслан Хамити</t>
  </si>
  <si>
    <t>Oсман Емин</t>
  </si>
  <si>
    <t>во поста Миодраг Рајовски, Валентина Сурловскапка</t>
  </si>
  <si>
    <t>Аида Зуковиќ , Аниса Беќировиќ</t>
  </si>
  <si>
    <t>Крутан Расими, Валентина Гоговска, Снежана Ристовска</t>
  </si>
  <si>
    <t>Ицко Ѓоргоски, Методија Најдоски, Боце Митревски</t>
  </si>
  <si>
    <t>Историја и општество</t>
  </si>
  <si>
    <t>во постапка</t>
  </si>
  <si>
    <t>22-1221/1   07.07.2011</t>
  </si>
  <si>
    <t>Јазик и култура на Бошњаците</t>
  </si>
  <si>
    <t>Адем Реџиќ,                            Ѓулсума Дациќ Реџиќ</t>
  </si>
  <si>
    <t>22-992/1   13.06.2011</t>
  </si>
  <si>
    <t xml:space="preserve">ISBN 978-608-226-276-5 </t>
  </si>
  <si>
    <t>7-ТО ОДДЕЛЕНИЕ ДЕВЕТГОДИШНО ОБРАЗОВАНИЕ</t>
  </si>
  <si>
    <t>00080006RMJ01</t>
  </si>
  <si>
    <t>VII/9</t>
  </si>
  <si>
    <t>Р</t>
  </si>
  <si>
    <t>10-1590/1 19.06.2009</t>
  </si>
  <si>
    <t>р</t>
  </si>
  <si>
    <t>00080006RMJ03</t>
  </si>
  <si>
    <t>10-1592/1      19.06.2009</t>
  </si>
  <si>
    <t>00080006RAJ02</t>
  </si>
  <si>
    <t>10-1617/1 19.06.2009</t>
  </si>
  <si>
    <t>1066.80</t>
  </si>
  <si>
    <t>00080006RMA01</t>
  </si>
  <si>
    <t>10-2337/1             03.11.2008</t>
  </si>
  <si>
    <t>ИК „ Алби“</t>
  </si>
  <si>
    <t xml:space="preserve">ne </t>
  </si>
  <si>
    <t>00080006RBI01</t>
  </si>
  <si>
    <t>Биологија</t>
  </si>
  <si>
    <t>10-2346/1                            03.11.2008</t>
  </si>
  <si>
    <t>ne</t>
  </si>
  <si>
    <t>00080006RIS02</t>
  </si>
  <si>
    <t>Историја</t>
  </si>
  <si>
    <t>10-1760/1     18.08.2005</t>
  </si>
  <si>
    <t>ИК „ Просветно Дело“ Скопје</t>
  </si>
  <si>
    <t>00080006RIN02</t>
  </si>
  <si>
    <t>Географија</t>
  </si>
  <si>
    <t>Информатика</t>
  </si>
  <si>
    <t>10-1608/1              19.06.2009</t>
  </si>
  <si>
    <t>00080006RLI01</t>
  </si>
  <si>
    <t>Ликовно образование</t>
  </si>
  <si>
    <t>10-2340/1                 03.11.2008</t>
  </si>
  <si>
    <t>00080006RLI02</t>
  </si>
  <si>
    <t>Хемија</t>
  </si>
  <si>
    <t>10-2339/1                 03.11.2008</t>
  </si>
  <si>
    <t>00080006RFO01</t>
  </si>
  <si>
    <t>Физичко и здравствено образование</t>
  </si>
  <si>
    <t>10-2338/1         03.11.2008</t>
  </si>
  <si>
    <t xml:space="preserve">ИК„Просветно Дело“               </t>
  </si>
  <si>
    <t>ТУРСКИ ЈАЗИК</t>
  </si>
  <si>
    <t xml:space="preserve">Јазик и култура на Власите  </t>
  </si>
  <si>
    <t>8-МО ОДДЕЛЕНИЕ ДЕВЕТГОДИШНО ОБРАЗОВАНИЕ</t>
  </si>
  <si>
    <t>00080007RMJ01</t>
  </si>
  <si>
    <t>VIII/9</t>
  </si>
  <si>
    <t>мак.ј</t>
  </si>
  <si>
    <t>Снежана Велкова;                     Соња Јовановска;</t>
  </si>
  <si>
    <t>10-1634/1               19.06.2009</t>
  </si>
  <si>
    <t>00080007RMJ02</t>
  </si>
  <si>
    <t>Д-р Стојка Бојковска;                  М-р Димитар Пандев;              Гордана Алексова;                               Д-р Косара Гочкова;</t>
  </si>
  <si>
    <t>10-1634/2             19.06.2009</t>
  </si>
  <si>
    <t>00080007RMJ03</t>
  </si>
  <si>
    <t>Томе Богдановски</t>
  </si>
  <si>
    <t>10-1632/1                   19.06.2009</t>
  </si>
  <si>
    <t>00080007RAJ01</t>
  </si>
  <si>
    <t>алб.ј</t>
  </si>
  <si>
    <t>Рита Петро;                             Наташа Пепивани;                                    Аделина Черпија;</t>
  </si>
  <si>
    <t xml:space="preserve">10-1619/1 19.06.2009
</t>
  </si>
  <si>
    <t>00080007RAJ02</t>
  </si>
  <si>
    <t>Зихни Османи;                            Бојку Фејзи;</t>
  </si>
  <si>
    <t>10-1618/1           19.06.2009</t>
  </si>
  <si>
    <t>Јазик и култура на Бошњаците (изборен)</t>
  </si>
  <si>
    <t>Изета Бабичиќ-Даздаревиќ, Ќама Амет-Кујовиќ, Јусуф Чоловиќ</t>
  </si>
  <si>
    <t>Турски Јазик</t>
  </si>
  <si>
    <t xml:space="preserve">Српски јазик
</t>
  </si>
  <si>
    <t xml:space="preserve">Добривоје Стошиќ, Снежана Велкова, Соња Лажетиќ Јовановска
</t>
  </si>
  <si>
    <t>10-2388/1                 13.09.2002</t>
  </si>
  <si>
    <t>Лонгман</t>
  </si>
  <si>
    <t>Италијански јазик (втор странски јазик)</t>
  </si>
  <si>
    <t xml:space="preserve">PROGETTO ITALIANO JUNIOR 2 </t>
  </si>
  <si>
    <t xml:space="preserve"> T.Marin, A.Albano</t>
  </si>
  <si>
    <t>00080007RMA01</t>
  </si>
  <si>
    <t>мак.ј; алб.ј; тур.ј; срп.ј;</t>
  </si>
  <si>
    <t>Sue Pemberton, Patrick Kivlin and Paul Winters</t>
  </si>
  <si>
    <t>10-1621/1 19.06.2009</t>
  </si>
  <si>
    <t>00080007RBI01</t>
  </si>
  <si>
    <t>Mary Jones,Diane Fellowes-Freeman and David Sang</t>
  </si>
  <si>
    <t>10-1624/1  19.06.2009</t>
  </si>
  <si>
    <t>00080007RFI01</t>
  </si>
  <si>
    <t>10-1626/1 19.06.2009</t>
  </si>
  <si>
    <t>Darren Forbes,Richard Fosbery,Ann Fullick,Viv Newman,Roger Norris and Lawrie Ryan</t>
  </si>
  <si>
    <t>00080007RGE01</t>
  </si>
  <si>
    <t>Коле Павлов, Ѓорѓи Павловски</t>
  </si>
  <si>
    <t>00080007RIS01</t>
  </si>
  <si>
    <t>Д-р Виолета Ачкоска,                           Д-р Ванчо Ѓеоргиев,                                Д-р Фејзула Шабани,                           Д-р Далибор Јовановски,</t>
  </si>
  <si>
    <t>10-1761/1 18.08.2005</t>
  </si>
  <si>
    <t>ИК„ Табернакул“ Скопје</t>
  </si>
  <si>
    <t>00080007RIS02</t>
  </si>
  <si>
    <t>Акад.Блаже Ристовски;                  Д-р Шукри Рахими,                                 Д-р Симо Младеновски,                               Д-р Тодор Чепреганов;                      Д-р Стојан Киселиновски;</t>
  </si>
  <si>
    <t>10-1764/1              19.08.2005</t>
  </si>
  <si>
    <t>ИК„ Алби“ Скопје</t>
  </si>
  <si>
    <t>00080007RGR01</t>
  </si>
  <si>
    <t>Грѓанско образование</t>
  </si>
  <si>
    <t>Билјана Шотаровска, Татјана Ѓорѓиевска</t>
  </si>
  <si>
    <t>10-1602/1 19.06.2009</t>
  </si>
  <si>
    <t>00080007RLI01</t>
  </si>
  <si>
    <t>Данчо Ордев</t>
  </si>
  <si>
    <t xml:space="preserve">10-1611/1 19.06.2009
</t>
  </si>
  <si>
    <t>Музичко образование</t>
  </si>
  <si>
    <t>Фроска Сапунџиева,Веселинка Маџарова,Фљурим Зуљфија</t>
  </si>
  <si>
    <t>Марјан Карапанџевски Лидија Белческа</t>
  </si>
  <si>
    <t>9-ТО ОДДЕЛЕНИЕ ДЕВЕТГОДИШНО ОБРАЗОВАНИЕ</t>
  </si>
  <si>
    <t>IX/9</t>
  </si>
  <si>
    <t>Македонски Јазик</t>
  </si>
  <si>
    <t>Снежана Велкова,                   Соња Јовановска</t>
  </si>
  <si>
    <t>Исмаил Каранфили и           Зихни Османи</t>
  </si>
  <si>
    <t xml:space="preserve">ESPRESO RAGAZZI 2 (A2)  - </t>
  </si>
  <si>
    <t>Euridice Orlandino, Maria Bali, Giovanna Rizzo</t>
  </si>
  <si>
    <t xml:space="preserve"> Д-р Ѓорги Павлповски,              Проф. Димка Ристовска,            Д-р Владо Велковски,                                          Проф.Аријан Аљидеми,                         Проф.Халид Сеиди</t>
  </si>
  <si>
    <t xml:space="preserve"> Блаже Ристовски,                 Шукри Рахими,                         Симо Младеновски,             Тодор Чепреганов,           Стојан Киселиновски</t>
  </si>
  <si>
    <t xml:space="preserve">Mary Jones,Diane Fellowes-Freeman and David Sang_x000D_
</t>
  </si>
  <si>
    <t>Ликовно Образование</t>
  </si>
  <si>
    <t>Данчо Ордев, Александар Ордев</t>
  </si>
  <si>
    <t>Македонски</t>
  </si>
  <si>
    <t>Марјан Карапанџевски, Лидија Белческа – Карапенџевска</t>
  </si>
  <si>
    <t>Музичка уметност</t>
  </si>
  <si>
    <t>Вера Ангеловска,Марина Васиќ Стефановска,Славјанка Димова</t>
  </si>
  <si>
    <t xml:space="preserve">Roger Norris and Lawrie Ryan_x000D_
</t>
  </si>
  <si>
    <t>Актан Аго и Осман Емин</t>
  </si>
  <si>
    <t>Иновации</t>
  </si>
  <si>
    <t>д-р Радмил Поленаковиќ, д-р Валентина Гечевска</t>
  </si>
  <si>
    <t>Татјана Георгиевска,Билјана Синадиновска Шотарова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</si>
</sst>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_-* #,##0.00\ _д_е_н_._-;\-* #,##0.00\ _д_е_н_._-;_-* &quot;-&quot;??\ _д_е_н_._-;_-@_-"/>
    <numFmt numFmtId="167" formatCode="m\/d\/yy;@"/>
  </numFmts>
  <fonts count="19">
    <font>
      <sz val="10"/>
      <name val="Arial"/>
      <charset val="134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b/>
      <sz val="10"/>
      <color rgb="FF00B050"/>
      <name val="Calibri"/>
      <charset val="134"/>
      <scheme val="minor"/>
    </font>
    <font>
      <b/>
      <sz val="10"/>
      <color indexed="8"/>
      <name val="Calibri"/>
      <charset val="134"/>
      <scheme val="minor"/>
    </font>
    <font>
      <sz val="10"/>
      <color indexed="8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sz val="9.4499999999999993"/>
      <name val="Arial"/>
      <charset val="134"/>
    </font>
    <font>
      <b/>
      <sz val="10"/>
      <color indexed="53"/>
      <name val="Calibri"/>
      <charset val="134"/>
      <scheme val="minor"/>
    </font>
    <font>
      <sz val="10"/>
      <color rgb="FFFF000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2"/>
      <color indexed="8"/>
      <name val="Arial"/>
      <charset val="134"/>
    </font>
    <font>
      <b/>
      <sz val="10"/>
      <color indexed="8"/>
      <name val="Arial"/>
      <charset val="134"/>
    </font>
    <font>
      <sz val="10"/>
      <color indexed="8"/>
      <name val="Arial"/>
      <charset val="134"/>
    </font>
    <font>
      <b/>
      <sz val="10"/>
      <color indexed="10"/>
      <name val="Calibri"/>
      <charset val="134"/>
    </font>
    <font>
      <b/>
      <sz val="10"/>
      <color rgb="FFFF0000"/>
      <name val="Calibri"/>
      <charset val="134"/>
    </font>
    <font>
      <sz val="10"/>
      <name val="Arial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4" tint="0.79989013336588644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indexed="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5" fillId="0" borderId="0"/>
  </cellStyleXfs>
  <cellXfs count="3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5" borderId="0" xfId="0" applyFont="1" applyFill="1" applyAlignment="1">
      <alignment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4" fillId="7" borderId="10" xfId="0" applyFont="1" applyFill="1" applyBorder="1">
      <alignment vertical="center"/>
    </xf>
    <xf numFmtId="0" fontId="4" fillId="7" borderId="10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center" vertical="center"/>
    </xf>
    <xf numFmtId="0" fontId="4" fillId="7" borderId="10" xfId="0" applyFont="1" applyFill="1" applyBorder="1" applyAlignment="1">
      <alignment vertical="center" wrapText="1"/>
    </xf>
    <xf numFmtId="49" fontId="5" fillId="0" borderId="11" xfId="0" applyNumberFormat="1" applyFont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4" fillId="9" borderId="1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2" fontId="2" fillId="5" borderId="7" xfId="0" applyNumberFormat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/>
    </xf>
    <xf numFmtId="2" fontId="2" fillId="5" borderId="0" xfId="0" applyNumberFormat="1" applyFont="1" applyFill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 wrapText="1"/>
    </xf>
    <xf numFmtId="2" fontId="2" fillId="5" borderId="15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2" fillId="5" borderId="16" xfId="0" applyNumberFormat="1" applyFont="1" applyFill="1" applyBorder="1">
      <alignment vertical="center"/>
    </xf>
    <xf numFmtId="0" fontId="1" fillId="0" borderId="20" xfId="0" applyFont="1" applyBorder="1">
      <alignment vertical="center"/>
    </xf>
    <xf numFmtId="0" fontId="1" fillId="0" borderId="4" xfId="0" applyFont="1" applyBorder="1">
      <alignment vertical="center"/>
    </xf>
    <xf numFmtId="2" fontId="2" fillId="5" borderId="7" xfId="0" applyNumberFormat="1" applyFont="1" applyFill="1" applyBorder="1" applyAlignment="1">
      <alignment horizontal="center" vertical="center"/>
    </xf>
    <xf numFmtId="2" fontId="2" fillId="5" borderId="0" xfId="0" applyNumberFormat="1" applyFont="1" applyFill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 wrapText="1"/>
    </xf>
    <xf numFmtId="2" fontId="8" fillId="5" borderId="12" xfId="0" applyNumberFormat="1" applyFont="1" applyFill="1" applyBorder="1" applyAlignment="1">
      <alignment horizontal="center" vertical="center" wrapText="1"/>
    </xf>
    <xf numFmtId="2" fontId="8" fillId="5" borderId="12" xfId="0" applyNumberFormat="1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center" vertical="center" wrapText="1"/>
    </xf>
    <xf numFmtId="2" fontId="2" fillId="5" borderId="12" xfId="0" applyNumberFormat="1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4" fontId="2" fillId="5" borderId="16" xfId="0" applyNumberFormat="1" applyFont="1" applyFill="1" applyBorder="1">
      <alignment vertical="center"/>
    </xf>
    <xf numFmtId="0" fontId="1" fillId="0" borderId="22" xfId="0" applyFont="1" applyBorder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 wrapText="1"/>
    </xf>
    <xf numFmtId="2" fontId="2" fillId="5" borderId="15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4" fontId="2" fillId="5" borderId="15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4" fontId="2" fillId="5" borderId="15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" fontId="2" fillId="5" borderId="7" xfId="0" applyNumberFormat="1" applyFont="1" applyFill="1" applyBorder="1" applyAlignment="1">
      <alignment horizontal="center" vertical="center"/>
    </xf>
    <xf numFmtId="4" fontId="2" fillId="5" borderId="0" xfId="0" applyNumberFormat="1" applyFont="1" applyFill="1" applyAlignment="1">
      <alignment horizontal="center" vertical="center"/>
    </xf>
    <xf numFmtId="4" fontId="8" fillId="5" borderId="19" xfId="0" applyNumberFormat="1" applyFont="1" applyFill="1" applyBorder="1" applyAlignment="1">
      <alignment horizontal="center" vertical="center" wrapText="1"/>
    </xf>
    <xf numFmtId="4" fontId="2" fillId="5" borderId="19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2" fontId="7" fillId="0" borderId="1" xfId="0" applyNumberFormat="1" applyFont="1" applyBorder="1" applyAlignment="1">
      <alignment vertical="center" wrapText="1"/>
    </xf>
    <xf numFmtId="2" fontId="7" fillId="0" borderId="12" xfId="0" applyNumberFormat="1" applyFont="1" applyBorder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2" fontId="7" fillId="5" borderId="15" xfId="0" applyNumberFormat="1" applyFont="1" applyFill="1" applyBorder="1">
      <alignment vertical="center"/>
    </xf>
    <xf numFmtId="2" fontId="1" fillId="3" borderId="1" xfId="0" applyNumberFormat="1" applyFont="1" applyFill="1" applyBorder="1" applyAlignment="1">
      <alignment horizontal="center" vertical="center"/>
    </xf>
    <xf numFmtId="2" fontId="7" fillId="12" borderId="15" xfId="0" applyNumberFormat="1" applyFont="1" applyFill="1" applyBorder="1">
      <alignment vertical="center"/>
    </xf>
    <xf numFmtId="2" fontId="1" fillId="12" borderId="1" xfId="0" applyNumberFormat="1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2" fontId="11" fillId="5" borderId="15" xfId="0" applyNumberFormat="1" applyFont="1" applyFill="1" applyBorder="1">
      <alignment vertical="center"/>
    </xf>
    <xf numFmtId="0" fontId="2" fillId="0" borderId="1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1" fillId="5" borderId="0" xfId="0" applyNumberFormat="1" applyFont="1" applyFill="1" applyAlignment="1">
      <alignment horizontal="center" vertical="center"/>
    </xf>
    <xf numFmtId="2" fontId="1" fillId="5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11" fillId="5" borderId="0" xfId="0" applyNumberFormat="1" applyFont="1" applyFill="1" applyAlignment="1">
      <alignment horizontal="center" vertical="center"/>
    </xf>
    <xf numFmtId="2" fontId="11" fillId="5" borderId="0" xfId="0" applyNumberFormat="1" applyFont="1" applyFill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2" fontId="2" fillId="12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4" borderId="15" xfId="0" applyNumberFormat="1" applyFont="1" applyFill="1" applyBorder="1" applyAlignment="1">
      <alignment horizontal="center" vertical="center" wrapText="1"/>
    </xf>
    <xf numFmtId="2" fontId="2" fillId="4" borderId="15" xfId="0" applyNumberFormat="1" applyFont="1" applyFill="1" applyBorder="1" applyAlignment="1">
      <alignment horizontal="center" vertical="center"/>
    </xf>
    <xf numFmtId="2" fontId="12" fillId="5" borderId="1" xfId="0" applyNumberFormat="1" applyFont="1" applyFill="1" applyBorder="1" applyAlignment="1">
      <alignment horizontal="center" vertical="center"/>
    </xf>
    <xf numFmtId="2" fontId="2" fillId="5" borderId="25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8" fillId="5" borderId="25" xfId="0" applyNumberFormat="1" applyFont="1" applyFill="1" applyBorder="1" applyAlignment="1">
      <alignment horizontal="center" vertical="center"/>
    </xf>
    <xf numFmtId="2" fontId="2" fillId="12" borderId="1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5" borderId="1" xfId="0" applyNumberFormat="1" applyFont="1" applyFill="1" applyBorder="1" applyAlignment="1">
      <alignment vertical="center" wrapText="1"/>
    </xf>
    <xf numFmtId="2" fontId="2" fillId="5" borderId="26" xfId="0" applyNumberFormat="1" applyFont="1" applyFill="1" applyBorder="1" applyAlignment="1">
      <alignment horizontal="center" vertical="center"/>
    </xf>
    <xf numFmtId="2" fontId="2" fillId="0" borderId="26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8" fillId="5" borderId="26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vertical="center" wrapText="1"/>
    </xf>
    <xf numFmtId="2" fontId="2" fillId="12" borderId="15" xfId="0" applyNumberFormat="1" applyFont="1" applyFill="1" applyBorder="1" applyAlignment="1">
      <alignment horizontal="center" vertical="center"/>
    </xf>
    <xf numFmtId="2" fontId="2" fillId="4" borderId="19" xfId="0" applyNumberFormat="1" applyFont="1" applyFill="1" applyBorder="1" applyAlignment="1">
      <alignment horizontal="center" vertical="center" wrapText="1"/>
    </xf>
    <xf numFmtId="0" fontId="2" fillId="0" borderId="17" xfId="0" applyFont="1" applyBorder="1">
      <alignment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2" fontId="2" fillId="4" borderId="19" xfId="0" applyNumberFormat="1" applyFont="1" applyFill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3" fillId="4" borderId="1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5" borderId="12" xfId="0" applyNumberFormat="1" applyFont="1" applyFill="1" applyBorder="1" applyAlignment="1">
      <alignment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4" fontId="2" fillId="12" borderId="1" xfId="0" applyNumberFormat="1" applyFont="1" applyFill="1" applyBorder="1" applyAlignment="1">
      <alignment horizontal="center" vertical="center" wrapText="1"/>
    </xf>
    <xf numFmtId="2" fontId="2" fillId="13" borderId="15" xfId="0" applyNumberFormat="1" applyFont="1" applyFill="1" applyBorder="1" applyAlignment="1">
      <alignment horizontal="center" vertical="center" wrapText="1"/>
    </xf>
    <xf numFmtId="2" fontId="2" fillId="13" borderId="15" xfId="0" applyNumberFormat="1" applyFont="1" applyFill="1" applyBorder="1" applyAlignment="1">
      <alignment horizontal="center" vertical="center"/>
    </xf>
    <xf numFmtId="2" fontId="2" fillId="14" borderId="15" xfId="0" applyNumberFormat="1" applyFont="1" applyFill="1" applyBorder="1" applyAlignment="1">
      <alignment horizontal="center" vertical="center" wrapText="1"/>
    </xf>
    <xf numFmtId="0" fontId="2" fillId="13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4" fontId="2" fillId="13" borderId="1" xfId="0" applyNumberFormat="1" applyFont="1" applyFill="1" applyBorder="1" applyAlignment="1">
      <alignment horizontal="center" vertical="center" wrapText="1"/>
    </xf>
    <xf numFmtId="4" fontId="2" fillId="14" borderId="1" xfId="0" applyNumberFormat="1" applyFont="1" applyFill="1" applyBorder="1" applyAlignment="1">
      <alignment horizontal="center" vertical="center" wrapText="1"/>
    </xf>
    <xf numFmtId="2" fontId="2" fillId="14" borderId="15" xfId="0" applyNumberFormat="1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4" fontId="2" fillId="16" borderId="1" xfId="0" applyNumberFormat="1" applyFont="1" applyFill="1" applyBorder="1" applyAlignment="1">
      <alignment horizontal="center" vertical="center" wrapText="1"/>
    </xf>
    <xf numFmtId="4" fontId="2" fillId="15" borderId="1" xfId="0" applyNumberFormat="1" applyFont="1" applyFill="1" applyBorder="1" applyAlignment="1">
      <alignment horizontal="center" vertical="center" wrapText="1"/>
    </xf>
    <xf numFmtId="2" fontId="2" fillId="16" borderId="15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15" borderId="12" xfId="0" applyFont="1" applyFill="1" applyBorder="1" applyAlignment="1">
      <alignment horizontal="center" vertical="center"/>
    </xf>
    <xf numFmtId="4" fontId="2" fillId="16" borderId="12" xfId="0" applyNumberFormat="1" applyFont="1" applyFill="1" applyBorder="1" applyAlignment="1">
      <alignment horizontal="center" vertical="center" wrapText="1"/>
    </xf>
    <xf numFmtId="2" fontId="2" fillId="17" borderId="1" xfId="0" applyNumberFormat="1" applyFont="1" applyFill="1" applyBorder="1" applyAlignment="1">
      <alignment horizontal="center" vertical="center"/>
    </xf>
    <xf numFmtId="2" fontId="2" fillId="16" borderId="1" xfId="0" applyNumberFormat="1" applyFont="1" applyFill="1" applyBorder="1" applyAlignment="1">
      <alignment horizontal="center" vertical="center"/>
    </xf>
    <xf numFmtId="4" fontId="8" fillId="5" borderId="12" xfId="0" applyNumberFormat="1" applyFont="1" applyFill="1" applyBorder="1" applyAlignment="1">
      <alignment horizontal="center" vertical="center" wrapText="1"/>
    </xf>
    <xf numFmtId="4" fontId="2" fillId="15" borderId="12" xfId="0" applyNumberFormat="1" applyFont="1" applyFill="1" applyBorder="1" applyAlignment="1">
      <alignment horizontal="center" vertical="center" wrapText="1"/>
    </xf>
    <xf numFmtId="2" fontId="2" fillId="15" borderId="1" xfId="0" applyNumberFormat="1" applyFont="1" applyFill="1" applyBorder="1" applyAlignment="1">
      <alignment horizontal="center" vertical="center"/>
    </xf>
    <xf numFmtId="4" fontId="2" fillId="5" borderId="12" xfId="0" applyNumberFormat="1" applyFont="1" applyFill="1" applyBorder="1" applyAlignment="1">
      <alignment horizontal="center" vertical="center" wrapText="1"/>
    </xf>
    <xf numFmtId="2" fontId="2" fillId="18" borderId="0" xfId="0" applyNumberFormat="1" applyFont="1" applyFill="1" applyAlignment="1">
      <alignment horizontal="center" vertical="center"/>
    </xf>
    <xf numFmtId="0" fontId="2" fillId="16" borderId="1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15" borderId="8" xfId="0" applyFont="1" applyFill="1" applyBorder="1" applyAlignment="1">
      <alignment horizontal="center" vertical="center"/>
    </xf>
    <xf numFmtId="2" fontId="2" fillId="4" borderId="8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8" fillId="5" borderId="8" xfId="0" applyNumberFormat="1" applyFont="1" applyFill="1" applyBorder="1" applyAlignment="1">
      <alignment horizontal="center" vertical="center"/>
    </xf>
    <xf numFmtId="2" fontId="2" fillId="15" borderId="8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4" fontId="2" fillId="5" borderId="0" xfId="0" applyNumberFormat="1" applyFont="1" applyFill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4" fontId="2" fillId="15" borderId="1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" fontId="1" fillId="5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167" fontId="4" fillId="0" borderId="1" xfId="0" applyNumberFormat="1" applyFont="1" applyBorder="1" applyAlignment="1">
      <alignment horizontal="center" vertical="center" wrapText="1"/>
    </xf>
    <xf numFmtId="2" fontId="1" fillId="5" borderId="1" xfId="0" applyNumberFormat="1" applyFont="1" applyFill="1" applyBorder="1">
      <alignment vertical="center"/>
    </xf>
    <xf numFmtId="4" fontId="2" fillId="5" borderId="8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19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2" fillId="4" borderId="14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4" fontId="2" fillId="4" borderId="14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5" fillId="8" borderId="29" xfId="0" applyFont="1" applyFill="1" applyBorder="1" applyAlignment="1">
      <alignment horizontal="center" vertical="center"/>
    </xf>
    <xf numFmtId="0" fontId="15" fillId="8" borderId="29" xfId="0" applyFont="1" applyFill="1" applyBorder="1" applyAlignment="1">
      <alignment horizontal="center" vertical="center" wrapText="1"/>
    </xf>
    <xf numFmtId="2" fontId="14" fillId="8" borderId="29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2" fontId="0" fillId="0" borderId="29" xfId="0" applyNumberForma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0" fontId="18" fillId="0" borderId="29" xfId="1" applyBorder="1" applyAlignment="1">
      <alignment horizontal="center" vertical="center" wrapText="1"/>
    </xf>
    <xf numFmtId="0" fontId="0" fillId="0" borderId="30" xfId="0" applyBorder="1" applyAlignment="1">
      <alignment horizontal="left" vertical="center" wrapText="1"/>
    </xf>
    <xf numFmtId="0" fontId="15" fillId="0" borderId="29" xfId="2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2" fontId="13" fillId="0" borderId="29" xfId="0" applyNumberFormat="1" applyFont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center" vertical="center" wrapText="1"/>
    </xf>
    <xf numFmtId="0" fontId="14" fillId="8" borderId="29" xfId="0" applyFont="1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 wrapText="1"/>
    </xf>
    <xf numFmtId="0" fontId="14" fillId="8" borderId="3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2" fontId="2" fillId="1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" fillId="16" borderId="23" xfId="0" applyFont="1" applyFill="1" applyBorder="1" applyAlignment="1">
      <alignment horizontal="center" vertical="center"/>
    </xf>
    <xf numFmtId="0" fontId="2" fillId="16" borderId="26" xfId="0" applyFont="1" applyFill="1" applyBorder="1" applyAlignment="1">
      <alignment horizontal="center" vertical="center"/>
    </xf>
    <xf numFmtId="0" fontId="2" fillId="16" borderId="2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4" fontId="2" fillId="4" borderId="12" xfId="0" applyNumberFormat="1" applyFont="1" applyFill="1" applyBorder="1" applyAlignment="1">
      <alignment horizontal="center" vertical="center" wrapText="1"/>
    </xf>
    <xf numFmtId="4" fontId="2" fillId="4" borderId="13" xfId="0" applyNumberFormat="1" applyFont="1" applyFill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center" vertical="center" wrapText="1"/>
    </xf>
    <xf numFmtId="0" fontId="2" fillId="18" borderId="0" xfId="0" applyFont="1" applyFill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left" vertical="center"/>
    </xf>
    <xf numFmtId="0" fontId="4" fillId="9" borderId="8" xfId="0" applyFont="1" applyFill="1" applyBorder="1" applyAlignment="1">
      <alignment horizontal="center" vertical="center"/>
    </xf>
    <xf numFmtId="2" fontId="2" fillId="15" borderId="12" xfId="0" applyNumberFormat="1" applyFont="1" applyFill="1" applyBorder="1" applyAlignment="1">
      <alignment horizontal="center" vertical="center"/>
    </xf>
    <xf numFmtId="2" fontId="2" fillId="15" borderId="13" xfId="0" applyNumberFormat="1" applyFont="1" applyFill="1" applyBorder="1" applyAlignment="1">
      <alignment horizontal="center" vertical="center"/>
    </xf>
    <xf numFmtId="2" fontId="2" fillId="15" borderId="8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2" fontId="2" fillId="5" borderId="16" xfId="0" applyNumberFormat="1" applyFont="1" applyFill="1" applyBorder="1" applyAlignment="1">
      <alignment horizontal="center" vertical="center" wrapText="1"/>
    </xf>
    <xf numFmtId="2" fontId="2" fillId="5" borderId="17" xfId="0" applyNumberFormat="1" applyFont="1" applyFill="1" applyBorder="1" applyAlignment="1">
      <alignment horizontal="center" vertical="center" wrapText="1"/>
    </xf>
    <xf numFmtId="2" fontId="2" fillId="5" borderId="21" xfId="0" applyNumberFormat="1" applyFont="1" applyFill="1" applyBorder="1" applyAlignment="1">
      <alignment horizontal="center" vertical="center" wrapText="1"/>
    </xf>
    <xf numFmtId="2" fontId="2" fillId="5" borderId="20" xfId="0" applyNumberFormat="1" applyFont="1" applyFill="1" applyBorder="1" applyAlignment="1">
      <alignment horizontal="center" vertical="center" wrapText="1"/>
    </xf>
    <xf numFmtId="2" fontId="2" fillId="5" borderId="4" xfId="0" applyNumberFormat="1" applyFont="1" applyFill="1" applyBorder="1" applyAlignment="1">
      <alignment horizontal="center" vertical="center" wrapText="1"/>
    </xf>
    <xf numFmtId="2" fontId="2" fillId="5" borderId="2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32000000}"/>
    <cellStyle name="Normal_Sheet1" xfId="1" xr:uid="{00000000-0005-0000-0000-00003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  <mruColors>
      <color rgb="FFDCE6F1"/>
      <color rgb="FFF2DCDB"/>
      <color rgb="FFDAEEF3"/>
      <color rgb="FFF2F2F2"/>
      <color rgb="FFD9D9D9"/>
      <color rgb="FFFF6600"/>
      <color rgb="FF000000"/>
      <color rgb="FFFFFFFF"/>
      <color rgb="FFC4BD97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0"/>
  <sheetViews>
    <sheetView workbookViewId="0">
      <pane ySplit="1" topLeftCell="A188" activePane="bottomLeft" state="frozen"/>
      <selection pane="bottomLeft" activeCell="G5" sqref="G5"/>
    </sheetView>
  </sheetViews>
  <sheetFormatPr defaultColWidth="9.1796875" defaultRowHeight="12.5"/>
  <cols>
    <col min="1" max="1" width="19.26953125" style="238" customWidth="1"/>
    <col min="2" max="2" width="19.26953125" style="239" customWidth="1"/>
    <col min="3" max="3" width="18.81640625" style="239" customWidth="1"/>
    <col min="4" max="6" width="9.1796875" style="240" hidden="1" customWidth="1"/>
    <col min="7" max="7" width="12" style="238" customWidth="1"/>
    <col min="8" max="8" width="12.1796875" style="238" customWidth="1"/>
    <col min="9" max="9" width="11.1796875" style="238" customWidth="1"/>
  </cols>
  <sheetData>
    <row r="1" spans="1:9" ht="48" customHeight="1">
      <c r="A1" s="241" t="s">
        <v>0</v>
      </c>
      <c r="B1" s="241" t="s">
        <v>1</v>
      </c>
      <c r="C1" s="241" t="s">
        <v>2</v>
      </c>
      <c r="D1" s="253" t="s">
        <v>3</v>
      </c>
      <c r="E1" s="253"/>
      <c r="F1" s="253"/>
      <c r="G1" s="254" t="s">
        <v>4</v>
      </c>
      <c r="H1" s="254"/>
      <c r="I1" s="254"/>
    </row>
    <row r="2" spans="1:9" ht="15" customHeight="1">
      <c r="A2" s="255" t="s">
        <v>5</v>
      </c>
      <c r="B2" s="255"/>
      <c r="C2" s="255"/>
      <c r="D2" s="255"/>
      <c r="E2" s="255"/>
      <c r="F2" s="255"/>
      <c r="G2" s="256"/>
      <c r="H2" s="256"/>
      <c r="I2" s="256"/>
    </row>
    <row r="3" spans="1:9" ht="15" customHeight="1">
      <c r="A3" s="242"/>
      <c r="B3" s="243"/>
      <c r="C3" s="243"/>
      <c r="D3" s="244" t="s">
        <v>6</v>
      </c>
      <c r="E3" s="244" t="s">
        <v>7</v>
      </c>
      <c r="F3" s="244" t="s">
        <v>8</v>
      </c>
      <c r="G3" s="244" t="s">
        <v>6</v>
      </c>
      <c r="H3" s="244" t="s">
        <v>7</v>
      </c>
      <c r="I3" s="244" t="s">
        <v>8</v>
      </c>
    </row>
    <row r="4" spans="1:9" ht="37.5">
      <c r="A4" s="245" t="s">
        <v>9</v>
      </c>
      <c r="B4" s="246" t="s">
        <v>10</v>
      </c>
      <c r="C4" s="246" t="s">
        <v>11</v>
      </c>
      <c r="D4" s="247">
        <v>179.08799999999999</v>
      </c>
      <c r="E4" s="247">
        <v>179.08799999999999</v>
      </c>
      <c r="F4" s="247"/>
      <c r="G4" s="245">
        <f t="shared" ref="G4:G28" si="0">D4*0.7</f>
        <v>125.3616</v>
      </c>
      <c r="H4" s="245">
        <f t="shared" ref="H4:H28" si="1">E4*0.7</f>
        <v>125.3616</v>
      </c>
      <c r="I4" s="245">
        <f t="shared" ref="I4:I28" si="2">F4*0.7</f>
        <v>0</v>
      </c>
    </row>
    <row r="5" spans="1:9" ht="50">
      <c r="A5" s="245" t="s">
        <v>9</v>
      </c>
      <c r="B5" s="248" t="s">
        <v>12</v>
      </c>
      <c r="C5" s="249" t="s">
        <v>13</v>
      </c>
      <c r="D5" s="247">
        <v>105.042</v>
      </c>
      <c r="E5" s="247"/>
      <c r="F5" s="247"/>
      <c r="G5" s="245">
        <f t="shared" si="0"/>
        <v>73.529399999999995</v>
      </c>
      <c r="H5" s="245">
        <f t="shared" si="1"/>
        <v>0</v>
      </c>
      <c r="I5" s="245">
        <f t="shared" si="2"/>
        <v>0</v>
      </c>
    </row>
    <row r="6" spans="1:9" ht="50">
      <c r="A6" s="245" t="s">
        <v>9</v>
      </c>
      <c r="B6" s="246" t="s">
        <v>14</v>
      </c>
      <c r="C6" s="246" t="s">
        <v>15</v>
      </c>
      <c r="D6" s="247">
        <v>244.524</v>
      </c>
      <c r="E6" s="247">
        <v>244.524</v>
      </c>
      <c r="F6" s="247"/>
      <c r="G6" s="245">
        <f t="shared" si="0"/>
        <v>171.16679999999999</v>
      </c>
      <c r="H6" s="245">
        <f t="shared" si="1"/>
        <v>171.16679999999999</v>
      </c>
      <c r="I6" s="245">
        <f t="shared" si="2"/>
        <v>0</v>
      </c>
    </row>
    <row r="7" spans="1:9" ht="25">
      <c r="A7" s="245" t="s">
        <v>9</v>
      </c>
      <c r="B7" s="246" t="s">
        <v>16</v>
      </c>
      <c r="C7" s="246" t="s">
        <v>17</v>
      </c>
      <c r="D7" s="247">
        <v>127.428</v>
      </c>
      <c r="E7" s="247"/>
      <c r="F7" s="247"/>
      <c r="G7" s="245">
        <f t="shared" si="0"/>
        <v>89.199600000000004</v>
      </c>
      <c r="H7" s="245">
        <f t="shared" si="1"/>
        <v>0</v>
      </c>
      <c r="I7" s="245">
        <f t="shared" si="2"/>
        <v>0</v>
      </c>
    </row>
    <row r="8" spans="1:9" ht="25">
      <c r="A8" s="245" t="s">
        <v>9</v>
      </c>
      <c r="B8" s="246" t="s">
        <v>18</v>
      </c>
      <c r="C8" s="246" t="s">
        <v>19</v>
      </c>
      <c r="D8" s="247">
        <v>103.32</v>
      </c>
      <c r="E8" s="247"/>
      <c r="F8" s="247"/>
      <c r="G8" s="245">
        <f t="shared" si="0"/>
        <v>72.323999999999998</v>
      </c>
      <c r="H8" s="245">
        <f t="shared" si="1"/>
        <v>0</v>
      </c>
      <c r="I8" s="245">
        <f t="shared" si="2"/>
        <v>0</v>
      </c>
    </row>
    <row r="9" spans="1:9" ht="50">
      <c r="A9" s="245" t="s">
        <v>9</v>
      </c>
      <c r="B9" s="246" t="s">
        <v>20</v>
      </c>
      <c r="C9" s="246" t="s">
        <v>21</v>
      </c>
      <c r="D9" s="247">
        <v>303.072</v>
      </c>
      <c r="E9" s="247">
        <v>303.072</v>
      </c>
      <c r="F9" s="247"/>
      <c r="G9" s="245">
        <f t="shared" si="0"/>
        <v>212.15039999999999</v>
      </c>
      <c r="H9" s="245">
        <f t="shared" si="1"/>
        <v>212.15039999999999</v>
      </c>
      <c r="I9" s="245">
        <f t="shared" si="2"/>
        <v>0</v>
      </c>
    </row>
    <row r="10" spans="1:9">
      <c r="A10" s="245" t="s">
        <v>9</v>
      </c>
      <c r="B10" s="246" t="s">
        <v>22</v>
      </c>
      <c r="C10" s="246" t="s">
        <v>23</v>
      </c>
      <c r="D10" s="247">
        <v>303.072</v>
      </c>
      <c r="E10" s="247"/>
      <c r="F10" s="247"/>
      <c r="G10" s="245">
        <f t="shared" si="0"/>
        <v>212.15039999999999</v>
      </c>
      <c r="H10" s="245">
        <f t="shared" si="1"/>
        <v>0</v>
      </c>
      <c r="I10" s="245">
        <f t="shared" si="2"/>
        <v>0</v>
      </c>
    </row>
    <row r="11" spans="1:9" ht="25">
      <c r="A11" s="245" t="s">
        <v>9</v>
      </c>
      <c r="B11" s="246" t="s">
        <v>24</v>
      </c>
      <c r="C11" s="246" t="s">
        <v>25</v>
      </c>
      <c r="D11" s="247">
        <v>168.756</v>
      </c>
      <c r="E11" s="247"/>
      <c r="F11" s="247"/>
      <c r="G11" s="245">
        <f t="shared" si="0"/>
        <v>118.1292</v>
      </c>
      <c r="H11" s="245">
        <f t="shared" si="1"/>
        <v>0</v>
      </c>
      <c r="I11" s="245">
        <f t="shared" si="2"/>
        <v>0</v>
      </c>
    </row>
    <row r="12" spans="1:9" ht="37.5">
      <c r="A12" s="245" t="s">
        <v>9</v>
      </c>
      <c r="B12" s="246" t="s">
        <v>26</v>
      </c>
      <c r="C12" s="246" t="s">
        <v>27</v>
      </c>
      <c r="D12" s="247">
        <v>144.648</v>
      </c>
      <c r="E12" s="247"/>
      <c r="F12" s="247"/>
      <c r="G12" s="245">
        <f t="shared" si="0"/>
        <v>101.25360000000001</v>
      </c>
      <c r="H12" s="245">
        <f t="shared" si="1"/>
        <v>0</v>
      </c>
      <c r="I12" s="245">
        <f t="shared" si="2"/>
        <v>0</v>
      </c>
    </row>
    <row r="13" spans="1:9" ht="37.5">
      <c r="A13" s="245" t="s">
        <v>9</v>
      </c>
      <c r="B13" s="246" t="s">
        <v>28</v>
      </c>
      <c r="C13" s="246" t="s">
        <v>27</v>
      </c>
      <c r="D13" s="247">
        <v>144.648</v>
      </c>
      <c r="E13" s="247"/>
      <c r="F13" s="247"/>
      <c r="G13" s="245">
        <f t="shared" si="0"/>
        <v>101.25360000000001</v>
      </c>
      <c r="H13" s="245">
        <f t="shared" si="1"/>
        <v>0</v>
      </c>
      <c r="I13" s="245">
        <f t="shared" si="2"/>
        <v>0</v>
      </c>
    </row>
    <row r="14" spans="1:9" ht="25">
      <c r="A14" s="245" t="s">
        <v>9</v>
      </c>
      <c r="B14" s="246" t="s">
        <v>29</v>
      </c>
      <c r="C14" s="246" t="s">
        <v>30</v>
      </c>
      <c r="D14" s="247">
        <v>110.21</v>
      </c>
      <c r="E14" s="247"/>
      <c r="F14" s="247"/>
      <c r="G14" s="245">
        <f t="shared" si="0"/>
        <v>77.147000000000006</v>
      </c>
      <c r="H14" s="245">
        <f t="shared" si="1"/>
        <v>0</v>
      </c>
      <c r="I14" s="245">
        <f t="shared" si="2"/>
        <v>0</v>
      </c>
    </row>
    <row r="15" spans="1:9" ht="25">
      <c r="A15" s="245" t="s">
        <v>9</v>
      </c>
      <c r="B15" s="246" t="s">
        <v>31</v>
      </c>
      <c r="C15" s="246" t="s">
        <v>32</v>
      </c>
      <c r="D15" s="247">
        <v>130.87</v>
      </c>
      <c r="E15" s="247"/>
      <c r="F15" s="247"/>
      <c r="G15" s="245">
        <f t="shared" si="0"/>
        <v>91.608999999999995</v>
      </c>
      <c r="H15" s="245">
        <f t="shared" si="1"/>
        <v>0</v>
      </c>
      <c r="I15" s="245">
        <f t="shared" si="2"/>
        <v>0</v>
      </c>
    </row>
    <row r="16" spans="1:9" ht="37.5">
      <c r="A16" s="245" t="s">
        <v>9</v>
      </c>
      <c r="B16" s="248" t="s">
        <v>33</v>
      </c>
      <c r="C16" s="246" t="s">
        <v>34</v>
      </c>
      <c r="D16" s="247">
        <v>136.03800000000001</v>
      </c>
      <c r="E16" s="247">
        <v>137.74</v>
      </c>
      <c r="F16" s="247"/>
      <c r="G16" s="245">
        <f t="shared" si="0"/>
        <v>95.226600000000005</v>
      </c>
      <c r="H16" s="245">
        <f t="shared" si="1"/>
        <v>96.418000000000006</v>
      </c>
      <c r="I16" s="245">
        <f t="shared" si="2"/>
        <v>0</v>
      </c>
    </row>
    <row r="17" spans="1:9" ht="37.5">
      <c r="A17" s="245" t="s">
        <v>9</v>
      </c>
      <c r="B17" s="250" t="s">
        <v>35</v>
      </c>
      <c r="C17" s="250" t="s">
        <v>36</v>
      </c>
      <c r="D17" s="247">
        <v>178.542</v>
      </c>
      <c r="E17" s="247"/>
      <c r="F17" s="247"/>
      <c r="G17" s="245">
        <f t="shared" si="0"/>
        <v>124.9794</v>
      </c>
      <c r="H17" s="245">
        <f t="shared" si="1"/>
        <v>0</v>
      </c>
      <c r="I17" s="245">
        <f t="shared" si="2"/>
        <v>0</v>
      </c>
    </row>
    <row r="18" spans="1:9">
      <c r="A18" s="245" t="s">
        <v>9</v>
      </c>
      <c r="B18" s="250" t="s">
        <v>37</v>
      </c>
      <c r="C18" s="250" t="s">
        <v>38</v>
      </c>
      <c r="D18" s="247">
        <v>167.09700000000001</v>
      </c>
      <c r="E18" s="247"/>
      <c r="F18" s="247"/>
      <c r="G18" s="245">
        <f t="shared" si="0"/>
        <v>116.9679</v>
      </c>
      <c r="H18" s="245">
        <f t="shared" si="1"/>
        <v>0</v>
      </c>
      <c r="I18" s="245">
        <f t="shared" si="2"/>
        <v>0</v>
      </c>
    </row>
    <row r="19" spans="1:9" ht="25">
      <c r="A19" s="245" t="s">
        <v>9</v>
      </c>
      <c r="B19" s="250" t="s">
        <v>39</v>
      </c>
      <c r="C19" s="250" t="s">
        <v>40</v>
      </c>
      <c r="D19" s="247">
        <v>141.91800000000001</v>
      </c>
      <c r="E19" s="247"/>
      <c r="F19" s="247"/>
      <c r="G19" s="245">
        <f t="shared" si="0"/>
        <v>99.342600000000004</v>
      </c>
      <c r="H19" s="245">
        <f t="shared" si="1"/>
        <v>0</v>
      </c>
      <c r="I19" s="245">
        <f t="shared" si="2"/>
        <v>0</v>
      </c>
    </row>
    <row r="20" spans="1:9">
      <c r="A20" s="245" t="s">
        <v>9</v>
      </c>
      <c r="B20" s="250" t="s">
        <v>41</v>
      </c>
      <c r="C20" s="250" t="s">
        <v>42</v>
      </c>
      <c r="D20" s="247">
        <v>146.49600000000001</v>
      </c>
      <c r="E20" s="247"/>
      <c r="F20" s="247"/>
      <c r="G20" s="245">
        <f t="shared" si="0"/>
        <v>102.5472</v>
      </c>
      <c r="H20" s="245">
        <f t="shared" si="1"/>
        <v>0</v>
      </c>
      <c r="I20" s="245">
        <f t="shared" si="2"/>
        <v>0</v>
      </c>
    </row>
    <row r="21" spans="1:9" ht="25">
      <c r="A21" s="245" t="s">
        <v>9</v>
      </c>
      <c r="B21" s="250" t="s">
        <v>43</v>
      </c>
      <c r="C21" s="250" t="s">
        <v>42</v>
      </c>
      <c r="D21" s="247">
        <v>183.12</v>
      </c>
      <c r="E21" s="247"/>
      <c r="F21" s="247"/>
      <c r="G21" s="245">
        <f t="shared" si="0"/>
        <v>128.184</v>
      </c>
      <c r="H21" s="245">
        <f t="shared" si="1"/>
        <v>0</v>
      </c>
      <c r="I21" s="245">
        <f t="shared" si="2"/>
        <v>0</v>
      </c>
    </row>
    <row r="22" spans="1:9" ht="25">
      <c r="A22" s="245" t="s">
        <v>9</v>
      </c>
      <c r="B22" s="250" t="s">
        <v>44</v>
      </c>
      <c r="C22" s="250" t="s">
        <v>45</v>
      </c>
      <c r="D22" s="247">
        <v>151.09700000000001</v>
      </c>
      <c r="E22" s="247"/>
      <c r="F22" s="247"/>
      <c r="G22" s="245">
        <f t="shared" si="0"/>
        <v>105.7679</v>
      </c>
      <c r="H22" s="245">
        <f t="shared" si="1"/>
        <v>0</v>
      </c>
      <c r="I22" s="245">
        <f t="shared" si="2"/>
        <v>0</v>
      </c>
    </row>
    <row r="23" spans="1:9" ht="50">
      <c r="A23" s="245" t="s">
        <v>9</v>
      </c>
      <c r="B23" s="250" t="s">
        <v>46</v>
      </c>
      <c r="C23" s="250" t="s">
        <v>47</v>
      </c>
      <c r="D23" s="247">
        <v>231.18899999999999</v>
      </c>
      <c r="E23" s="247"/>
      <c r="F23" s="247"/>
      <c r="G23" s="245">
        <f t="shared" si="0"/>
        <v>161.8323</v>
      </c>
      <c r="H23" s="245">
        <f t="shared" si="1"/>
        <v>0</v>
      </c>
      <c r="I23" s="245">
        <f t="shared" si="2"/>
        <v>0</v>
      </c>
    </row>
    <row r="24" spans="1:9">
      <c r="A24" s="245" t="s">
        <v>9</v>
      </c>
      <c r="B24" s="250" t="s">
        <v>48</v>
      </c>
      <c r="C24" s="250" t="s">
        <v>49</v>
      </c>
      <c r="D24" s="247">
        <v>215.166</v>
      </c>
      <c r="E24" s="247"/>
      <c r="F24" s="247"/>
      <c r="G24" s="245">
        <f t="shared" si="0"/>
        <v>150.61619999999999</v>
      </c>
      <c r="H24" s="245">
        <f t="shared" si="1"/>
        <v>0</v>
      </c>
      <c r="I24" s="245">
        <f t="shared" si="2"/>
        <v>0</v>
      </c>
    </row>
    <row r="25" spans="1:9" ht="25">
      <c r="A25" s="245" t="s">
        <v>9</v>
      </c>
      <c r="B25" s="250" t="s">
        <v>50</v>
      </c>
      <c r="C25" s="250" t="s">
        <v>32</v>
      </c>
      <c r="D25" s="247"/>
      <c r="E25" s="247">
        <v>178.542</v>
      </c>
      <c r="F25" s="247"/>
      <c r="G25" s="245">
        <f t="shared" si="0"/>
        <v>0</v>
      </c>
      <c r="H25" s="245">
        <f t="shared" si="1"/>
        <v>124.9794</v>
      </c>
      <c r="I25" s="245">
        <f t="shared" si="2"/>
        <v>0</v>
      </c>
    </row>
    <row r="26" spans="1:9" ht="25">
      <c r="A26" s="245" t="s">
        <v>9</v>
      </c>
      <c r="B26" s="250" t="s">
        <v>18</v>
      </c>
      <c r="C26" s="250" t="s">
        <v>51</v>
      </c>
      <c r="D26" s="247"/>
      <c r="E26" s="247">
        <v>137.34</v>
      </c>
      <c r="F26" s="247"/>
      <c r="G26" s="245">
        <f t="shared" si="0"/>
        <v>0</v>
      </c>
      <c r="H26" s="245">
        <f t="shared" si="1"/>
        <v>96.138000000000005</v>
      </c>
      <c r="I26" s="245">
        <f t="shared" si="2"/>
        <v>0</v>
      </c>
    </row>
    <row r="27" spans="1:9" ht="25">
      <c r="A27" s="245" t="s">
        <v>9</v>
      </c>
      <c r="B27" s="250" t="s">
        <v>52</v>
      </c>
      <c r="C27" s="250" t="s">
        <v>53</v>
      </c>
      <c r="D27" s="247">
        <v>228.9</v>
      </c>
      <c r="E27" s="247"/>
      <c r="F27" s="247"/>
      <c r="G27" s="245">
        <f t="shared" si="0"/>
        <v>160.22999999999999</v>
      </c>
      <c r="H27" s="245">
        <f t="shared" si="1"/>
        <v>0</v>
      </c>
      <c r="I27" s="245">
        <f t="shared" si="2"/>
        <v>0</v>
      </c>
    </row>
    <row r="28" spans="1:9" ht="25">
      <c r="A28" s="245" t="s">
        <v>9</v>
      </c>
      <c r="B28" s="250" t="s">
        <v>54</v>
      </c>
      <c r="C28" s="250" t="s">
        <v>55</v>
      </c>
      <c r="D28" s="247">
        <v>228.9</v>
      </c>
      <c r="E28" s="247">
        <v>215.166</v>
      </c>
      <c r="F28" s="247"/>
      <c r="G28" s="245">
        <f t="shared" si="0"/>
        <v>160.22999999999999</v>
      </c>
      <c r="H28" s="245">
        <f t="shared" si="1"/>
        <v>150.61619999999999</v>
      </c>
      <c r="I28" s="245">
        <f t="shared" si="2"/>
        <v>0</v>
      </c>
    </row>
    <row r="29" spans="1:9" ht="15" customHeight="1">
      <c r="A29" s="257" t="s">
        <v>56</v>
      </c>
      <c r="B29" s="257"/>
      <c r="C29" s="257"/>
      <c r="D29" s="257"/>
      <c r="E29" s="257"/>
      <c r="F29" s="257"/>
      <c r="G29" s="257"/>
      <c r="H29" s="257"/>
      <c r="I29" s="257"/>
    </row>
    <row r="30" spans="1:9" ht="15" customHeight="1">
      <c r="A30" s="242"/>
      <c r="B30" s="243"/>
      <c r="C30" s="243"/>
      <c r="D30" s="244" t="s">
        <v>6</v>
      </c>
      <c r="E30" s="244" t="s">
        <v>7</v>
      </c>
      <c r="F30" s="244" t="s">
        <v>8</v>
      </c>
      <c r="G30" s="244" t="s">
        <v>6</v>
      </c>
      <c r="H30" s="244" t="s">
        <v>7</v>
      </c>
      <c r="I30" s="244" t="s">
        <v>8</v>
      </c>
    </row>
    <row r="31" spans="1:9">
      <c r="A31" s="245" t="s">
        <v>57</v>
      </c>
      <c r="B31" s="246" t="s">
        <v>58</v>
      </c>
      <c r="C31" s="246" t="s">
        <v>59</v>
      </c>
      <c r="D31" s="247">
        <v>127.428</v>
      </c>
      <c r="E31" s="247"/>
      <c r="F31" s="247"/>
      <c r="G31" s="245">
        <f t="shared" ref="G31:G62" si="3">D31*0.7</f>
        <v>89.199600000000004</v>
      </c>
      <c r="H31" s="245">
        <f t="shared" ref="H31:H62" si="4">E31*0.7</f>
        <v>0</v>
      </c>
      <c r="I31" s="245">
        <f t="shared" ref="I31:I62" si="5">F31*0.7</f>
        <v>0</v>
      </c>
    </row>
    <row r="32" spans="1:9" ht="25">
      <c r="A32" s="245" t="s">
        <v>57</v>
      </c>
      <c r="B32" s="246" t="s">
        <v>60</v>
      </c>
      <c r="C32" s="251" t="s">
        <v>61</v>
      </c>
      <c r="D32" s="247">
        <v>136.03800000000001</v>
      </c>
      <c r="E32" s="247"/>
      <c r="F32" s="247"/>
      <c r="G32" s="245">
        <f t="shared" si="3"/>
        <v>95.226600000000005</v>
      </c>
      <c r="H32" s="245">
        <f t="shared" si="4"/>
        <v>0</v>
      </c>
      <c r="I32" s="245">
        <f t="shared" si="5"/>
        <v>0</v>
      </c>
    </row>
    <row r="33" spans="1:9">
      <c r="A33" s="245" t="s">
        <v>57</v>
      </c>
      <c r="B33" s="246" t="s">
        <v>62</v>
      </c>
      <c r="C33" s="246" t="s">
        <v>63</v>
      </c>
      <c r="D33" s="247">
        <v>196.30799999999999</v>
      </c>
      <c r="E33" s="247">
        <v>196.30799999999999</v>
      </c>
      <c r="F33" s="247"/>
      <c r="G33" s="245">
        <f t="shared" si="3"/>
        <v>137.41560000000001</v>
      </c>
      <c r="H33" s="245">
        <f t="shared" si="4"/>
        <v>137.41560000000001</v>
      </c>
      <c r="I33" s="245">
        <f t="shared" si="5"/>
        <v>0</v>
      </c>
    </row>
    <row r="34" spans="1:9" ht="25">
      <c r="A34" s="245" t="s">
        <v>57</v>
      </c>
      <c r="B34" s="246" t="s">
        <v>64</v>
      </c>
      <c r="C34" s="246" t="s">
        <v>65</v>
      </c>
      <c r="D34" s="247">
        <v>194.58600000000001</v>
      </c>
      <c r="E34" s="247">
        <v>196.30799999999999</v>
      </c>
      <c r="F34" s="247"/>
      <c r="G34" s="245">
        <f t="shared" si="3"/>
        <v>136.21019999999999</v>
      </c>
      <c r="H34" s="245">
        <f t="shared" si="4"/>
        <v>137.41560000000001</v>
      </c>
      <c r="I34" s="245">
        <f t="shared" si="5"/>
        <v>0</v>
      </c>
    </row>
    <row r="35" spans="1:9" ht="25">
      <c r="A35" s="245" t="s">
        <v>57</v>
      </c>
      <c r="B35" s="248" t="s">
        <v>66</v>
      </c>
      <c r="C35" s="246" t="s">
        <v>67</v>
      </c>
      <c r="D35" s="247">
        <v>192.864</v>
      </c>
      <c r="E35" s="247"/>
      <c r="F35" s="247"/>
      <c r="G35" s="245">
        <f t="shared" si="3"/>
        <v>135.00479999999999</v>
      </c>
      <c r="H35" s="245">
        <f t="shared" si="4"/>
        <v>0</v>
      </c>
      <c r="I35" s="245">
        <f t="shared" si="5"/>
        <v>0</v>
      </c>
    </row>
    <row r="36" spans="1:9" ht="25">
      <c r="A36" s="245" t="s">
        <v>57</v>
      </c>
      <c r="B36" s="246" t="s">
        <v>68</v>
      </c>
      <c r="C36" s="246" t="s">
        <v>69</v>
      </c>
      <c r="D36" s="247">
        <v>258.3</v>
      </c>
      <c r="E36" s="247"/>
      <c r="F36" s="247"/>
      <c r="G36" s="245">
        <f t="shared" si="3"/>
        <v>180.81</v>
      </c>
      <c r="H36" s="245">
        <f t="shared" si="4"/>
        <v>0</v>
      </c>
      <c r="I36" s="245">
        <f t="shared" si="5"/>
        <v>0</v>
      </c>
    </row>
    <row r="37" spans="1:9" ht="37.5">
      <c r="A37" s="245" t="s">
        <v>57</v>
      </c>
      <c r="B37" s="246" t="s">
        <v>70</v>
      </c>
      <c r="C37" s="246" t="s">
        <v>71</v>
      </c>
      <c r="D37" s="247">
        <v>123.98399999999999</v>
      </c>
      <c r="E37" s="247"/>
      <c r="F37" s="247"/>
      <c r="G37" s="245">
        <f t="shared" si="3"/>
        <v>86.788799999999995</v>
      </c>
      <c r="H37" s="245">
        <f t="shared" si="4"/>
        <v>0</v>
      </c>
      <c r="I37" s="245">
        <f t="shared" si="5"/>
        <v>0</v>
      </c>
    </row>
    <row r="38" spans="1:9" ht="62.5">
      <c r="A38" s="245" t="s">
        <v>57</v>
      </c>
      <c r="B38" s="248" t="s">
        <v>72</v>
      </c>
      <c r="C38" s="246" t="s">
        <v>73</v>
      </c>
      <c r="D38" s="247">
        <v>123.98399999999999</v>
      </c>
      <c r="E38" s="247">
        <v>123.98399999999999</v>
      </c>
      <c r="F38" s="247"/>
      <c r="G38" s="245">
        <f t="shared" si="3"/>
        <v>86.788799999999995</v>
      </c>
      <c r="H38" s="245">
        <f t="shared" si="4"/>
        <v>86.788799999999995</v>
      </c>
      <c r="I38" s="245">
        <f t="shared" si="5"/>
        <v>0</v>
      </c>
    </row>
    <row r="39" spans="1:9" ht="50">
      <c r="A39" s="245" t="s">
        <v>57</v>
      </c>
      <c r="B39" s="248" t="s">
        <v>12</v>
      </c>
      <c r="C39" s="246" t="s">
        <v>74</v>
      </c>
      <c r="D39" s="247">
        <v>75.768000000000001</v>
      </c>
      <c r="E39" s="247"/>
      <c r="F39" s="247"/>
      <c r="G39" s="245">
        <f t="shared" si="3"/>
        <v>53.037599999999998</v>
      </c>
      <c r="H39" s="245">
        <f t="shared" si="4"/>
        <v>0</v>
      </c>
      <c r="I39" s="245">
        <f t="shared" si="5"/>
        <v>0</v>
      </c>
    </row>
    <row r="40" spans="1:9">
      <c r="A40" s="245" t="s">
        <v>57</v>
      </c>
      <c r="B40" s="248" t="s">
        <v>75</v>
      </c>
      <c r="C40" s="246" t="s">
        <v>76</v>
      </c>
      <c r="D40" s="247">
        <v>160.14599999999999</v>
      </c>
      <c r="E40" s="247"/>
      <c r="F40" s="247"/>
      <c r="G40" s="245">
        <f t="shared" si="3"/>
        <v>112.1022</v>
      </c>
      <c r="H40" s="245">
        <f t="shared" si="4"/>
        <v>0</v>
      </c>
      <c r="I40" s="245">
        <f t="shared" si="5"/>
        <v>0</v>
      </c>
    </row>
    <row r="41" spans="1:9" ht="37.5">
      <c r="A41" s="245" t="s">
        <v>57</v>
      </c>
      <c r="B41" s="248" t="s">
        <v>77</v>
      </c>
      <c r="C41" s="246" t="s">
        <v>78</v>
      </c>
      <c r="D41" s="247">
        <v>148.09200000000001</v>
      </c>
      <c r="E41" s="247"/>
      <c r="F41" s="247"/>
      <c r="G41" s="245">
        <f t="shared" si="3"/>
        <v>103.6644</v>
      </c>
      <c r="H41" s="245">
        <f t="shared" si="4"/>
        <v>0</v>
      </c>
      <c r="I41" s="245">
        <f t="shared" si="5"/>
        <v>0</v>
      </c>
    </row>
    <row r="42" spans="1:9" ht="50">
      <c r="A42" s="245" t="s">
        <v>57</v>
      </c>
      <c r="B42" s="246" t="s">
        <v>79</v>
      </c>
      <c r="C42" s="246" t="s">
        <v>80</v>
      </c>
      <c r="D42" s="247">
        <v>130.87200000000001</v>
      </c>
      <c r="E42" s="247"/>
      <c r="F42" s="247"/>
      <c r="G42" s="245">
        <f t="shared" si="3"/>
        <v>91.610399999999998</v>
      </c>
      <c r="H42" s="245">
        <f t="shared" si="4"/>
        <v>0</v>
      </c>
      <c r="I42" s="245">
        <f t="shared" si="5"/>
        <v>0</v>
      </c>
    </row>
    <row r="43" spans="1:9" ht="37.5">
      <c r="A43" s="245" t="s">
        <v>57</v>
      </c>
      <c r="B43" s="246" t="s">
        <v>81</v>
      </c>
      <c r="C43" s="251" t="s">
        <v>82</v>
      </c>
      <c r="D43" s="247">
        <v>241.08</v>
      </c>
      <c r="E43" s="247"/>
      <c r="F43" s="247"/>
      <c r="G43" s="245">
        <f t="shared" si="3"/>
        <v>168.756</v>
      </c>
      <c r="H43" s="245">
        <f t="shared" si="4"/>
        <v>0</v>
      </c>
      <c r="I43" s="245">
        <f t="shared" si="5"/>
        <v>0</v>
      </c>
    </row>
    <row r="44" spans="1:9">
      <c r="A44" s="245" t="s">
        <v>57</v>
      </c>
      <c r="B44" s="246" t="s">
        <v>83</v>
      </c>
      <c r="C44" s="246" t="s">
        <v>82</v>
      </c>
      <c r="D44" s="247">
        <v>134.316</v>
      </c>
      <c r="E44" s="247"/>
      <c r="F44" s="247"/>
      <c r="G44" s="245">
        <f t="shared" si="3"/>
        <v>94.021199999999993</v>
      </c>
      <c r="H44" s="245">
        <f t="shared" si="4"/>
        <v>0</v>
      </c>
      <c r="I44" s="245">
        <f t="shared" si="5"/>
        <v>0</v>
      </c>
    </row>
    <row r="45" spans="1:9" ht="50">
      <c r="A45" s="245" t="s">
        <v>57</v>
      </c>
      <c r="B45" s="246" t="s">
        <v>20</v>
      </c>
      <c r="C45" s="246" t="s">
        <v>21</v>
      </c>
      <c r="D45" s="247">
        <v>306.51600000000002</v>
      </c>
      <c r="E45" s="247">
        <v>309.95999999999998</v>
      </c>
      <c r="F45" s="247"/>
      <c r="G45" s="245">
        <f t="shared" si="3"/>
        <v>214.56120000000001</v>
      </c>
      <c r="H45" s="245">
        <f t="shared" si="4"/>
        <v>216.97200000000001</v>
      </c>
      <c r="I45" s="245">
        <f t="shared" si="5"/>
        <v>0</v>
      </c>
    </row>
    <row r="46" spans="1:9" ht="25">
      <c r="A46" s="245" t="s">
        <v>57</v>
      </c>
      <c r="B46" s="246" t="s">
        <v>24</v>
      </c>
      <c r="C46" s="246" t="s">
        <v>25</v>
      </c>
      <c r="D46" s="247">
        <v>167.03399999999999</v>
      </c>
      <c r="E46" s="247"/>
      <c r="F46" s="247"/>
      <c r="G46" s="245">
        <f t="shared" si="3"/>
        <v>116.9238</v>
      </c>
      <c r="H46" s="245">
        <f t="shared" si="4"/>
        <v>0</v>
      </c>
      <c r="I46" s="245">
        <f t="shared" si="5"/>
        <v>0</v>
      </c>
    </row>
    <row r="47" spans="1:9" ht="25">
      <c r="A47" s="245" t="s">
        <v>57</v>
      </c>
      <c r="B47" s="246" t="s">
        <v>84</v>
      </c>
      <c r="C47" s="246" t="s">
        <v>85</v>
      </c>
      <c r="D47" s="247">
        <v>123.98399999999999</v>
      </c>
      <c r="E47" s="247"/>
      <c r="F47" s="247"/>
      <c r="G47" s="245">
        <f t="shared" si="3"/>
        <v>86.788799999999995</v>
      </c>
      <c r="H47" s="245">
        <f t="shared" si="4"/>
        <v>0</v>
      </c>
      <c r="I47" s="245">
        <f t="shared" si="5"/>
        <v>0</v>
      </c>
    </row>
    <row r="48" spans="1:9" ht="25">
      <c r="A48" s="245" t="s">
        <v>57</v>
      </c>
      <c r="B48" s="246" t="s">
        <v>86</v>
      </c>
      <c r="C48" s="246" t="s">
        <v>87</v>
      </c>
      <c r="D48" s="247">
        <v>275.52</v>
      </c>
      <c r="E48" s="247">
        <v>275.52</v>
      </c>
      <c r="F48" s="247"/>
      <c r="G48" s="245">
        <f t="shared" si="3"/>
        <v>192.864</v>
      </c>
      <c r="H48" s="245">
        <f t="shared" si="4"/>
        <v>192.864</v>
      </c>
      <c r="I48" s="245">
        <f t="shared" si="5"/>
        <v>0</v>
      </c>
    </row>
    <row r="49" spans="1:9" ht="25">
      <c r="A49" s="245"/>
      <c r="B49" s="250" t="s">
        <v>88</v>
      </c>
      <c r="C49" s="250" t="s">
        <v>89</v>
      </c>
      <c r="D49" s="247">
        <v>137.34</v>
      </c>
      <c r="E49" s="247"/>
      <c r="F49" s="247"/>
      <c r="G49" s="245">
        <f t="shared" si="3"/>
        <v>96.138000000000005</v>
      </c>
      <c r="H49" s="245">
        <f t="shared" si="4"/>
        <v>0</v>
      </c>
      <c r="I49" s="245">
        <f t="shared" si="5"/>
        <v>0</v>
      </c>
    </row>
    <row r="50" spans="1:9">
      <c r="A50" s="245"/>
      <c r="B50" s="250" t="s">
        <v>90</v>
      </c>
      <c r="C50" s="250" t="s">
        <v>91</v>
      </c>
      <c r="D50" s="247">
        <v>121.31699999999999</v>
      </c>
      <c r="E50" s="247"/>
      <c r="F50" s="247"/>
      <c r="G50" s="245">
        <f t="shared" si="3"/>
        <v>84.921899999999994</v>
      </c>
      <c r="H50" s="245">
        <f t="shared" si="4"/>
        <v>0</v>
      </c>
      <c r="I50" s="245">
        <f t="shared" si="5"/>
        <v>0</v>
      </c>
    </row>
    <row r="51" spans="1:9" ht="25">
      <c r="A51" s="245"/>
      <c r="B51" s="250" t="s">
        <v>92</v>
      </c>
      <c r="C51" s="250" t="s">
        <v>93</v>
      </c>
      <c r="D51" s="247">
        <v>226.61099999999999</v>
      </c>
      <c r="E51" s="247"/>
      <c r="F51" s="247"/>
      <c r="G51" s="245">
        <f t="shared" si="3"/>
        <v>158.6277</v>
      </c>
      <c r="H51" s="245">
        <f t="shared" si="4"/>
        <v>0</v>
      </c>
      <c r="I51" s="245">
        <f t="shared" si="5"/>
        <v>0</v>
      </c>
    </row>
    <row r="52" spans="1:9" ht="25">
      <c r="A52" s="245"/>
      <c r="B52" s="250" t="s">
        <v>94</v>
      </c>
      <c r="C52" s="250" t="s">
        <v>95</v>
      </c>
      <c r="D52" s="247">
        <v>482.97899999999998</v>
      </c>
      <c r="E52" s="247"/>
      <c r="F52" s="247"/>
      <c r="G52" s="245">
        <f t="shared" si="3"/>
        <v>338.08530000000002</v>
      </c>
      <c r="H52" s="245">
        <f t="shared" si="4"/>
        <v>0</v>
      </c>
      <c r="I52" s="245">
        <f t="shared" si="5"/>
        <v>0</v>
      </c>
    </row>
    <row r="53" spans="1:9">
      <c r="A53" s="245"/>
      <c r="B53" s="250" t="s">
        <v>96</v>
      </c>
      <c r="C53" s="250" t="s">
        <v>97</v>
      </c>
      <c r="D53" s="247">
        <v>121.31699999999999</v>
      </c>
      <c r="E53" s="247">
        <v>119.02800000000001</v>
      </c>
      <c r="F53" s="247"/>
      <c r="G53" s="245">
        <f t="shared" si="3"/>
        <v>84.921899999999994</v>
      </c>
      <c r="H53" s="245">
        <f t="shared" si="4"/>
        <v>83.319599999999994</v>
      </c>
      <c r="I53" s="245">
        <f t="shared" si="5"/>
        <v>0</v>
      </c>
    </row>
    <row r="54" spans="1:9" ht="25">
      <c r="A54" s="245"/>
      <c r="B54" s="250" t="s">
        <v>98</v>
      </c>
      <c r="C54" s="250" t="s">
        <v>99</v>
      </c>
      <c r="D54" s="247">
        <v>224.322</v>
      </c>
      <c r="E54" s="247"/>
      <c r="F54" s="247"/>
      <c r="G54" s="245">
        <f t="shared" si="3"/>
        <v>157.02539999999999</v>
      </c>
      <c r="H54" s="245">
        <f t="shared" si="4"/>
        <v>0</v>
      </c>
      <c r="I54" s="245">
        <f t="shared" si="5"/>
        <v>0</v>
      </c>
    </row>
    <row r="55" spans="1:9" ht="25">
      <c r="A55" s="245"/>
      <c r="B55" s="250" t="s">
        <v>100</v>
      </c>
      <c r="C55" s="250" t="s">
        <v>99</v>
      </c>
      <c r="D55" s="247">
        <v>272.39100000000002</v>
      </c>
      <c r="E55" s="247"/>
      <c r="F55" s="247"/>
      <c r="G55" s="245">
        <f t="shared" si="3"/>
        <v>190.6737</v>
      </c>
      <c r="H55" s="245">
        <f t="shared" si="4"/>
        <v>0</v>
      </c>
      <c r="I55" s="245">
        <f t="shared" si="5"/>
        <v>0</v>
      </c>
    </row>
    <row r="56" spans="1:9" ht="25">
      <c r="A56" s="245"/>
      <c r="B56" s="250" t="s">
        <v>101</v>
      </c>
      <c r="C56" s="250" t="s">
        <v>102</v>
      </c>
      <c r="D56" s="247">
        <v>295.28100000000001</v>
      </c>
      <c r="E56" s="247"/>
      <c r="F56" s="247"/>
      <c r="G56" s="245">
        <f t="shared" si="3"/>
        <v>206.69669999999999</v>
      </c>
      <c r="H56" s="245">
        <f t="shared" si="4"/>
        <v>0</v>
      </c>
      <c r="I56" s="245">
        <f t="shared" si="5"/>
        <v>0</v>
      </c>
    </row>
    <row r="57" spans="1:9" ht="25">
      <c r="A57" s="245"/>
      <c r="B57" s="250" t="s">
        <v>60</v>
      </c>
      <c r="C57" s="250" t="s">
        <v>103</v>
      </c>
      <c r="D57" s="247"/>
      <c r="E57" s="247">
        <v>162.51900000000001</v>
      </c>
      <c r="F57" s="247"/>
      <c r="G57" s="245">
        <f t="shared" si="3"/>
        <v>0</v>
      </c>
      <c r="H57" s="245">
        <f t="shared" si="4"/>
        <v>113.7633</v>
      </c>
      <c r="I57" s="245">
        <f t="shared" si="5"/>
        <v>0</v>
      </c>
    </row>
    <row r="58" spans="1:9" ht="25">
      <c r="A58" s="245"/>
      <c r="B58" s="250" t="s">
        <v>104</v>
      </c>
      <c r="C58" s="250" t="s">
        <v>105</v>
      </c>
      <c r="D58" s="247">
        <v>144.20699999999999</v>
      </c>
      <c r="E58" s="247">
        <v>144.21700000000001</v>
      </c>
      <c r="F58" s="247"/>
      <c r="G58" s="245">
        <f t="shared" si="3"/>
        <v>100.9449</v>
      </c>
      <c r="H58" s="245">
        <f t="shared" si="4"/>
        <v>100.95189999999999</v>
      </c>
      <c r="I58" s="245">
        <f t="shared" si="5"/>
        <v>0</v>
      </c>
    </row>
    <row r="59" spans="1:9" ht="25">
      <c r="A59" s="245"/>
      <c r="B59" s="250" t="s">
        <v>106</v>
      </c>
      <c r="C59" s="250" t="s">
        <v>107</v>
      </c>
      <c r="D59" s="247">
        <v>208.29900000000001</v>
      </c>
      <c r="E59" s="247"/>
      <c r="F59" s="247"/>
      <c r="G59" s="245">
        <f t="shared" si="3"/>
        <v>145.80930000000001</v>
      </c>
      <c r="H59" s="245">
        <f t="shared" si="4"/>
        <v>0</v>
      </c>
      <c r="I59" s="245">
        <f t="shared" si="5"/>
        <v>0</v>
      </c>
    </row>
    <row r="60" spans="1:9">
      <c r="A60" s="245"/>
      <c r="B60" s="250" t="s">
        <v>108</v>
      </c>
      <c r="C60" s="250" t="s">
        <v>109</v>
      </c>
      <c r="D60" s="247">
        <v>288.41399999999999</v>
      </c>
      <c r="E60" s="247"/>
      <c r="F60" s="247"/>
      <c r="G60" s="245">
        <f t="shared" si="3"/>
        <v>201.88980000000001</v>
      </c>
      <c r="H60" s="245">
        <f t="shared" si="4"/>
        <v>0</v>
      </c>
      <c r="I60" s="245">
        <f t="shared" si="5"/>
        <v>0</v>
      </c>
    </row>
    <row r="61" spans="1:9" ht="25">
      <c r="A61" s="245"/>
      <c r="B61" s="250" t="s">
        <v>110</v>
      </c>
      <c r="C61" s="250" t="s">
        <v>111</v>
      </c>
      <c r="D61" s="247">
        <v>146.49600000000001</v>
      </c>
      <c r="E61" s="247"/>
      <c r="F61" s="247"/>
      <c r="G61" s="245">
        <f t="shared" si="3"/>
        <v>102.5472</v>
      </c>
      <c r="H61" s="245">
        <f t="shared" si="4"/>
        <v>0</v>
      </c>
      <c r="I61" s="245">
        <f t="shared" si="5"/>
        <v>0</v>
      </c>
    </row>
    <row r="62" spans="1:9">
      <c r="A62" s="245"/>
      <c r="B62" s="250" t="s">
        <v>112</v>
      </c>
      <c r="C62" s="250" t="s">
        <v>113</v>
      </c>
      <c r="D62" s="247">
        <v>146.49600000000001</v>
      </c>
      <c r="E62" s="247"/>
      <c r="F62" s="247"/>
      <c r="G62" s="245">
        <f t="shared" si="3"/>
        <v>102.5472</v>
      </c>
      <c r="H62" s="245">
        <f t="shared" si="4"/>
        <v>0</v>
      </c>
      <c r="I62" s="245">
        <f t="shared" si="5"/>
        <v>0</v>
      </c>
    </row>
    <row r="63" spans="1:9" ht="37.5">
      <c r="A63" s="245"/>
      <c r="B63" s="250" t="s">
        <v>114</v>
      </c>
      <c r="C63" s="250" t="s">
        <v>115</v>
      </c>
      <c r="D63" s="247">
        <v>199.143</v>
      </c>
      <c r="E63" s="247"/>
      <c r="F63" s="247"/>
      <c r="G63" s="245">
        <f t="shared" ref="G63:G83" si="6">D63*0.7</f>
        <v>139.40010000000001</v>
      </c>
      <c r="H63" s="245">
        <f t="shared" ref="H63:H83" si="7">E63*0.7</f>
        <v>0</v>
      </c>
      <c r="I63" s="245">
        <f t="shared" ref="I63:I83" si="8">F63*0.7</f>
        <v>0</v>
      </c>
    </row>
    <row r="64" spans="1:9" ht="25">
      <c r="A64" s="245"/>
      <c r="B64" s="250" t="s">
        <v>116</v>
      </c>
      <c r="C64" s="250" t="s">
        <v>117</v>
      </c>
      <c r="D64" s="247">
        <v>98.427000000000007</v>
      </c>
      <c r="E64" s="247"/>
      <c r="F64" s="247"/>
      <c r="G64" s="245">
        <f t="shared" si="6"/>
        <v>68.898899999999998</v>
      </c>
      <c r="H64" s="245">
        <f t="shared" si="7"/>
        <v>0</v>
      </c>
      <c r="I64" s="245">
        <f t="shared" si="8"/>
        <v>0</v>
      </c>
    </row>
    <row r="65" spans="1:9" ht="25">
      <c r="A65" s="245"/>
      <c r="B65" s="250" t="s">
        <v>118</v>
      </c>
      <c r="C65" s="250" t="s">
        <v>119</v>
      </c>
      <c r="D65" s="247">
        <v>125.895</v>
      </c>
      <c r="E65" s="247"/>
      <c r="F65" s="247"/>
      <c r="G65" s="245">
        <f t="shared" si="6"/>
        <v>88.126499999999993</v>
      </c>
      <c r="H65" s="245">
        <f t="shared" si="7"/>
        <v>0</v>
      </c>
      <c r="I65" s="245">
        <f t="shared" si="8"/>
        <v>0</v>
      </c>
    </row>
    <row r="66" spans="1:9" ht="25">
      <c r="A66" s="245"/>
      <c r="B66" s="250" t="s">
        <v>120</v>
      </c>
      <c r="C66" s="250" t="s">
        <v>121</v>
      </c>
      <c r="D66" s="247">
        <v>132.762</v>
      </c>
      <c r="E66" s="247"/>
      <c r="F66" s="247"/>
      <c r="G66" s="245">
        <f t="shared" si="6"/>
        <v>92.933400000000006</v>
      </c>
      <c r="H66" s="245">
        <f t="shared" si="7"/>
        <v>0</v>
      </c>
      <c r="I66" s="245">
        <f t="shared" si="8"/>
        <v>0</v>
      </c>
    </row>
    <row r="67" spans="1:9" ht="37.5">
      <c r="A67" s="245"/>
      <c r="B67" s="250" t="s">
        <v>122</v>
      </c>
      <c r="C67" s="250" t="s">
        <v>123</v>
      </c>
      <c r="D67" s="247">
        <v>201.43199999999999</v>
      </c>
      <c r="E67" s="247"/>
      <c r="F67" s="247"/>
      <c r="G67" s="245">
        <f t="shared" si="6"/>
        <v>141.00239999999999</v>
      </c>
      <c r="H67" s="245">
        <f t="shared" si="7"/>
        <v>0</v>
      </c>
      <c r="I67" s="245">
        <f t="shared" si="8"/>
        <v>0</v>
      </c>
    </row>
    <row r="68" spans="1:9" ht="25">
      <c r="A68" s="245"/>
      <c r="B68" s="250" t="s">
        <v>124</v>
      </c>
      <c r="C68" s="250" t="s">
        <v>125</v>
      </c>
      <c r="D68" s="247">
        <v>167.09700000000001</v>
      </c>
      <c r="E68" s="247"/>
      <c r="F68" s="247"/>
      <c r="G68" s="245">
        <f t="shared" si="6"/>
        <v>116.9679</v>
      </c>
      <c r="H68" s="245">
        <f t="shared" si="7"/>
        <v>0</v>
      </c>
      <c r="I68" s="245">
        <f t="shared" si="8"/>
        <v>0</v>
      </c>
    </row>
    <row r="69" spans="1:9" ht="50">
      <c r="A69" s="245"/>
      <c r="B69" s="250" t="s">
        <v>126</v>
      </c>
      <c r="C69" s="250" t="s">
        <v>127</v>
      </c>
      <c r="D69" s="247"/>
      <c r="E69" s="247">
        <v>169.386</v>
      </c>
      <c r="F69" s="247"/>
      <c r="G69" s="245">
        <f t="shared" si="6"/>
        <v>0</v>
      </c>
      <c r="H69" s="245">
        <f t="shared" si="7"/>
        <v>118.5702</v>
      </c>
      <c r="I69" s="245">
        <f t="shared" si="8"/>
        <v>0</v>
      </c>
    </row>
    <row r="70" spans="1:9" ht="50">
      <c r="A70" s="245"/>
      <c r="B70" s="250" t="s">
        <v>128</v>
      </c>
      <c r="C70" s="250" t="s">
        <v>129</v>
      </c>
      <c r="D70" s="247">
        <v>121.31699999999999</v>
      </c>
      <c r="E70" s="247">
        <v>121.31699999999999</v>
      </c>
      <c r="F70" s="247"/>
      <c r="G70" s="245">
        <f t="shared" si="6"/>
        <v>84.921899999999994</v>
      </c>
      <c r="H70" s="245">
        <f t="shared" si="7"/>
        <v>84.921899999999994</v>
      </c>
      <c r="I70" s="245">
        <f t="shared" si="8"/>
        <v>0</v>
      </c>
    </row>
    <row r="71" spans="1:9">
      <c r="A71" s="245"/>
      <c r="B71" s="250" t="s">
        <v>130</v>
      </c>
      <c r="C71" s="250" t="s">
        <v>131</v>
      </c>
      <c r="D71" s="247">
        <v>144.20699999999999</v>
      </c>
      <c r="E71" s="247"/>
      <c r="F71" s="247"/>
      <c r="G71" s="245">
        <f t="shared" si="6"/>
        <v>100.9449</v>
      </c>
      <c r="H71" s="245">
        <f t="shared" si="7"/>
        <v>0</v>
      </c>
      <c r="I71" s="245">
        <f t="shared" si="8"/>
        <v>0</v>
      </c>
    </row>
    <row r="72" spans="1:9" ht="25">
      <c r="A72" s="245"/>
      <c r="B72" s="250" t="s">
        <v>132</v>
      </c>
      <c r="C72" s="250" t="s">
        <v>133</v>
      </c>
      <c r="D72" s="247">
        <v>89.271000000000001</v>
      </c>
      <c r="E72" s="247">
        <v>89.271000000000001</v>
      </c>
      <c r="F72" s="247"/>
      <c r="G72" s="245">
        <f t="shared" si="6"/>
        <v>62.489699999999999</v>
      </c>
      <c r="H72" s="245">
        <f t="shared" si="7"/>
        <v>62.489699999999999</v>
      </c>
      <c r="I72" s="245">
        <f t="shared" si="8"/>
        <v>0</v>
      </c>
    </row>
    <row r="73" spans="1:9" ht="25">
      <c r="A73" s="245"/>
      <c r="B73" s="250" t="s">
        <v>60</v>
      </c>
      <c r="C73" s="250" t="s">
        <v>103</v>
      </c>
      <c r="D73" s="247">
        <v>164.80799999999999</v>
      </c>
      <c r="E73" s="247"/>
      <c r="F73" s="247"/>
      <c r="G73" s="245">
        <f t="shared" si="6"/>
        <v>115.3656</v>
      </c>
      <c r="H73" s="245">
        <f t="shared" si="7"/>
        <v>0</v>
      </c>
      <c r="I73" s="245">
        <f t="shared" si="8"/>
        <v>0</v>
      </c>
    </row>
    <row r="74" spans="1:9" ht="25">
      <c r="A74" s="245"/>
      <c r="B74" s="250" t="s">
        <v>134</v>
      </c>
      <c r="C74" s="250" t="s">
        <v>135</v>
      </c>
      <c r="D74" s="247">
        <v>231.18899999999999</v>
      </c>
      <c r="E74" s="247"/>
      <c r="F74" s="247"/>
      <c r="G74" s="245">
        <f t="shared" si="6"/>
        <v>161.8323</v>
      </c>
      <c r="H74" s="245">
        <f t="shared" si="7"/>
        <v>0</v>
      </c>
      <c r="I74" s="245">
        <f t="shared" si="8"/>
        <v>0</v>
      </c>
    </row>
    <row r="75" spans="1:9" ht="25">
      <c r="A75" s="245"/>
      <c r="B75" s="250" t="s">
        <v>136</v>
      </c>
      <c r="C75" s="250" t="s">
        <v>137</v>
      </c>
      <c r="D75" s="247">
        <v>173.964</v>
      </c>
      <c r="E75" s="247"/>
      <c r="F75" s="247"/>
      <c r="G75" s="245">
        <f t="shared" si="6"/>
        <v>121.7748</v>
      </c>
      <c r="H75" s="245">
        <f t="shared" si="7"/>
        <v>0</v>
      </c>
      <c r="I75" s="245">
        <f t="shared" si="8"/>
        <v>0</v>
      </c>
    </row>
    <row r="76" spans="1:9" ht="37.5">
      <c r="A76" s="245"/>
      <c r="B76" s="250" t="s">
        <v>138</v>
      </c>
      <c r="C76" s="250" t="s">
        <v>139</v>
      </c>
      <c r="D76" s="247">
        <v>162.51900000000001</v>
      </c>
      <c r="E76" s="247">
        <v>146.49600000000001</v>
      </c>
      <c r="F76" s="247"/>
      <c r="G76" s="245">
        <f t="shared" si="6"/>
        <v>113.7633</v>
      </c>
      <c r="H76" s="245">
        <f t="shared" si="7"/>
        <v>102.5472</v>
      </c>
      <c r="I76" s="245">
        <f t="shared" si="8"/>
        <v>0</v>
      </c>
    </row>
    <row r="77" spans="1:9" ht="25">
      <c r="A77" s="245"/>
      <c r="B77" s="250" t="s">
        <v>140</v>
      </c>
      <c r="C77" s="250" t="s">
        <v>141</v>
      </c>
      <c r="D77" s="247">
        <v>169.386</v>
      </c>
      <c r="E77" s="247">
        <v>167.09700000000001</v>
      </c>
      <c r="F77" s="247"/>
      <c r="G77" s="245">
        <f t="shared" si="6"/>
        <v>118.5702</v>
      </c>
      <c r="H77" s="245">
        <f t="shared" si="7"/>
        <v>116.9679</v>
      </c>
      <c r="I77" s="245">
        <f t="shared" si="8"/>
        <v>0</v>
      </c>
    </row>
    <row r="78" spans="1:9" ht="25">
      <c r="A78" s="245"/>
      <c r="B78" s="250" t="s">
        <v>142</v>
      </c>
      <c r="C78" s="250" t="s">
        <v>141</v>
      </c>
      <c r="D78" s="247">
        <v>185.40899999999999</v>
      </c>
      <c r="E78" s="247">
        <v>183.12</v>
      </c>
      <c r="F78" s="247"/>
      <c r="G78" s="245">
        <f t="shared" si="6"/>
        <v>129.78630000000001</v>
      </c>
      <c r="H78" s="245">
        <f t="shared" si="7"/>
        <v>128.184</v>
      </c>
      <c r="I78" s="245">
        <f t="shared" si="8"/>
        <v>0</v>
      </c>
    </row>
    <row r="79" spans="1:9">
      <c r="A79" s="245"/>
      <c r="B79" s="250" t="s">
        <v>143</v>
      </c>
      <c r="C79" s="250" t="s">
        <v>144</v>
      </c>
      <c r="D79" s="247">
        <v>160.22999999999999</v>
      </c>
      <c r="E79" s="247"/>
      <c r="F79" s="247"/>
      <c r="G79" s="245">
        <f t="shared" si="6"/>
        <v>112.161</v>
      </c>
      <c r="H79" s="245">
        <f t="shared" si="7"/>
        <v>0</v>
      </c>
      <c r="I79" s="245">
        <f t="shared" si="8"/>
        <v>0</v>
      </c>
    </row>
    <row r="80" spans="1:9">
      <c r="A80" s="245"/>
      <c r="B80" s="250" t="s">
        <v>145</v>
      </c>
      <c r="C80" s="250" t="s">
        <v>146</v>
      </c>
      <c r="D80" s="247">
        <v>144.20699999999999</v>
      </c>
      <c r="E80" s="247">
        <v>144.20699999999999</v>
      </c>
      <c r="F80" s="247"/>
      <c r="G80" s="245">
        <f t="shared" si="6"/>
        <v>100.9449</v>
      </c>
      <c r="H80" s="245">
        <f t="shared" si="7"/>
        <v>100.9449</v>
      </c>
      <c r="I80" s="245">
        <f t="shared" si="8"/>
        <v>0</v>
      </c>
    </row>
    <row r="81" spans="1:9" ht="25">
      <c r="A81" s="245"/>
      <c r="B81" s="250" t="s">
        <v>147</v>
      </c>
      <c r="C81" s="250" t="s">
        <v>148</v>
      </c>
      <c r="D81" s="247">
        <v>164.80799999999999</v>
      </c>
      <c r="E81" s="247">
        <v>121.31699999999999</v>
      </c>
      <c r="F81" s="247"/>
      <c r="G81" s="245">
        <f t="shared" si="6"/>
        <v>115.3656</v>
      </c>
      <c r="H81" s="245">
        <f t="shared" si="7"/>
        <v>84.921899999999994</v>
      </c>
      <c r="I81" s="245">
        <f t="shared" si="8"/>
        <v>0</v>
      </c>
    </row>
    <row r="82" spans="1:9" ht="25">
      <c r="A82" s="245"/>
      <c r="B82" s="250" t="s">
        <v>149</v>
      </c>
      <c r="C82" s="250" t="s">
        <v>150</v>
      </c>
      <c r="D82" s="247">
        <v>169.386</v>
      </c>
      <c r="E82" s="247"/>
      <c r="F82" s="247"/>
      <c r="G82" s="245">
        <f t="shared" si="6"/>
        <v>118.5702</v>
      </c>
      <c r="H82" s="245">
        <f t="shared" si="7"/>
        <v>0</v>
      </c>
      <c r="I82" s="245">
        <f t="shared" si="8"/>
        <v>0</v>
      </c>
    </row>
    <row r="83" spans="1:9" ht="25">
      <c r="A83" s="245"/>
      <c r="B83" s="250" t="s">
        <v>151</v>
      </c>
      <c r="C83" s="250" t="s">
        <v>152</v>
      </c>
      <c r="D83" s="247">
        <v>132.762</v>
      </c>
      <c r="E83" s="247"/>
      <c r="F83" s="247"/>
      <c r="G83" s="245">
        <f t="shared" si="6"/>
        <v>92.933400000000006</v>
      </c>
      <c r="H83" s="245">
        <f t="shared" si="7"/>
        <v>0</v>
      </c>
      <c r="I83" s="245">
        <f t="shared" si="8"/>
        <v>0</v>
      </c>
    </row>
    <row r="84" spans="1:9" ht="15" customHeight="1">
      <c r="A84" s="257" t="s">
        <v>153</v>
      </c>
      <c r="B84" s="257"/>
      <c r="C84" s="257"/>
      <c r="D84" s="257"/>
      <c r="E84" s="257"/>
      <c r="F84" s="257"/>
      <c r="G84" s="257"/>
      <c r="H84" s="257"/>
      <c r="I84" s="257"/>
    </row>
    <row r="85" spans="1:9" ht="15" customHeight="1">
      <c r="A85" s="242"/>
      <c r="B85" s="243"/>
      <c r="C85" s="243"/>
      <c r="D85" s="244" t="s">
        <v>6</v>
      </c>
      <c r="E85" s="244" t="s">
        <v>7</v>
      </c>
      <c r="F85" s="244" t="s">
        <v>8</v>
      </c>
      <c r="G85" s="244" t="s">
        <v>6</v>
      </c>
      <c r="H85" s="244" t="s">
        <v>7</v>
      </c>
      <c r="I85" s="244" t="s">
        <v>8</v>
      </c>
    </row>
    <row r="86" spans="1:9" ht="37.5">
      <c r="A86" s="245" t="s">
        <v>154</v>
      </c>
      <c r="B86" s="246" t="s">
        <v>155</v>
      </c>
      <c r="C86" s="246" t="s">
        <v>156</v>
      </c>
      <c r="D86" s="247">
        <v>137.76</v>
      </c>
      <c r="E86" s="247">
        <v>137.76</v>
      </c>
      <c r="F86" s="247"/>
      <c r="G86" s="245">
        <f t="shared" ref="G86:G117" si="9">D86*0.7</f>
        <v>96.432000000000002</v>
      </c>
      <c r="H86" s="245">
        <f t="shared" ref="H86:H117" si="10">E86*0.7</f>
        <v>96.432000000000002</v>
      </c>
      <c r="I86" s="245">
        <f t="shared" ref="I86:I117" si="11">F86*0.7</f>
        <v>0</v>
      </c>
    </row>
    <row r="87" spans="1:9" ht="50">
      <c r="A87" s="245" t="s">
        <v>154</v>
      </c>
      <c r="B87" s="246" t="s">
        <v>157</v>
      </c>
      <c r="C87" s="246" t="s">
        <v>158</v>
      </c>
      <c r="D87" s="247">
        <v>129.15</v>
      </c>
      <c r="E87" s="247"/>
      <c r="F87" s="247"/>
      <c r="G87" s="245">
        <f t="shared" si="9"/>
        <v>90.405000000000001</v>
      </c>
      <c r="H87" s="245">
        <f t="shared" si="10"/>
        <v>0</v>
      </c>
      <c r="I87" s="245">
        <f t="shared" si="11"/>
        <v>0</v>
      </c>
    </row>
    <row r="88" spans="1:9">
      <c r="A88" s="245" t="s">
        <v>154</v>
      </c>
      <c r="B88" s="248" t="s">
        <v>62</v>
      </c>
      <c r="C88" s="246" t="s">
        <v>159</v>
      </c>
      <c r="D88" s="247">
        <v>153.25800000000001</v>
      </c>
      <c r="E88" s="247">
        <v>154.97999999999999</v>
      </c>
      <c r="F88" s="247"/>
      <c r="G88" s="245">
        <f t="shared" si="9"/>
        <v>107.28060000000001</v>
      </c>
      <c r="H88" s="245">
        <f t="shared" si="10"/>
        <v>108.486</v>
      </c>
      <c r="I88" s="245">
        <f t="shared" si="11"/>
        <v>0</v>
      </c>
    </row>
    <row r="89" spans="1:9">
      <c r="A89" s="245" t="s">
        <v>154</v>
      </c>
      <c r="B89" s="246" t="s">
        <v>160</v>
      </c>
      <c r="C89" s="246" t="s">
        <v>161</v>
      </c>
      <c r="D89" s="247">
        <v>182.53200000000001</v>
      </c>
      <c r="E89" s="247"/>
      <c r="F89" s="247"/>
      <c r="G89" s="245">
        <f t="shared" si="9"/>
        <v>127.7724</v>
      </c>
      <c r="H89" s="245">
        <f t="shared" si="10"/>
        <v>0</v>
      </c>
      <c r="I89" s="245">
        <f t="shared" si="11"/>
        <v>0</v>
      </c>
    </row>
    <row r="90" spans="1:9" ht="25">
      <c r="A90" s="245" t="s">
        <v>154</v>
      </c>
      <c r="B90" s="248" t="s">
        <v>162</v>
      </c>
      <c r="C90" s="246" t="s">
        <v>163</v>
      </c>
      <c r="D90" s="247">
        <v>165.31200000000001</v>
      </c>
      <c r="E90" s="247"/>
      <c r="F90" s="247"/>
      <c r="G90" s="245">
        <f t="shared" si="9"/>
        <v>115.7184</v>
      </c>
      <c r="H90" s="245">
        <f t="shared" si="10"/>
        <v>0</v>
      </c>
      <c r="I90" s="245">
        <f t="shared" si="11"/>
        <v>0</v>
      </c>
    </row>
    <row r="91" spans="1:9" ht="50">
      <c r="A91" s="245" t="s">
        <v>154</v>
      </c>
      <c r="B91" s="248" t="s">
        <v>164</v>
      </c>
      <c r="C91" s="246" t="s">
        <v>165</v>
      </c>
      <c r="D91" s="247">
        <v>303.072</v>
      </c>
      <c r="E91" s="247">
        <v>303.072</v>
      </c>
      <c r="F91" s="247"/>
      <c r="G91" s="245">
        <f t="shared" si="9"/>
        <v>212.15039999999999</v>
      </c>
      <c r="H91" s="245">
        <f t="shared" si="10"/>
        <v>212.15039999999999</v>
      </c>
      <c r="I91" s="245">
        <f t="shared" si="11"/>
        <v>0</v>
      </c>
    </row>
    <row r="92" spans="1:9">
      <c r="A92" s="245" t="s">
        <v>154</v>
      </c>
      <c r="B92" s="246" t="s">
        <v>66</v>
      </c>
      <c r="C92" s="246" t="s">
        <v>166</v>
      </c>
      <c r="D92" s="247">
        <v>261.74400000000003</v>
      </c>
      <c r="E92" s="247"/>
      <c r="F92" s="247"/>
      <c r="G92" s="245">
        <f t="shared" si="9"/>
        <v>183.2208</v>
      </c>
      <c r="H92" s="245">
        <f t="shared" si="10"/>
        <v>0</v>
      </c>
      <c r="I92" s="245">
        <f t="shared" si="11"/>
        <v>0</v>
      </c>
    </row>
    <row r="93" spans="1:9" ht="50">
      <c r="A93" s="245" t="s">
        <v>154</v>
      </c>
      <c r="B93" s="248" t="s">
        <v>20</v>
      </c>
      <c r="C93" s="246" t="s">
        <v>21</v>
      </c>
      <c r="D93" s="247">
        <v>125.706</v>
      </c>
      <c r="E93" s="247">
        <v>125.71</v>
      </c>
      <c r="F93" s="247"/>
      <c r="G93" s="245">
        <f t="shared" si="9"/>
        <v>87.994200000000006</v>
      </c>
      <c r="H93" s="245">
        <f t="shared" si="10"/>
        <v>87.997</v>
      </c>
      <c r="I93" s="245">
        <f t="shared" si="11"/>
        <v>0</v>
      </c>
    </row>
    <row r="94" spans="1:9">
      <c r="A94" s="245" t="s">
        <v>154</v>
      </c>
      <c r="B94" s="246" t="s">
        <v>167</v>
      </c>
      <c r="C94" s="251" t="s">
        <v>168</v>
      </c>
      <c r="D94" s="247">
        <v>137.76</v>
      </c>
      <c r="E94" s="247">
        <v>137.76</v>
      </c>
      <c r="F94" s="247"/>
      <c r="G94" s="245">
        <f t="shared" si="9"/>
        <v>96.432000000000002</v>
      </c>
      <c r="H94" s="245">
        <f t="shared" si="10"/>
        <v>96.432000000000002</v>
      </c>
      <c r="I94" s="245">
        <f t="shared" si="11"/>
        <v>0</v>
      </c>
    </row>
    <row r="95" spans="1:9" ht="67.5" customHeight="1">
      <c r="A95" s="245" t="s">
        <v>154</v>
      </c>
      <c r="B95" s="246" t="s">
        <v>169</v>
      </c>
      <c r="C95" s="246" t="s">
        <v>170</v>
      </c>
      <c r="D95" s="247">
        <v>72.323999999999998</v>
      </c>
      <c r="E95" s="247"/>
      <c r="F95" s="247"/>
      <c r="G95" s="245">
        <f t="shared" si="9"/>
        <v>50.626800000000003</v>
      </c>
      <c r="H95" s="245">
        <f t="shared" si="10"/>
        <v>0</v>
      </c>
      <c r="I95" s="245">
        <f t="shared" si="11"/>
        <v>0</v>
      </c>
    </row>
    <row r="96" spans="1:9" ht="37.5">
      <c r="A96" s="245" t="s">
        <v>154</v>
      </c>
      <c r="B96" s="248" t="s">
        <v>171</v>
      </c>
      <c r="C96" s="246" t="s">
        <v>172</v>
      </c>
      <c r="D96" s="247">
        <v>235.91399999999999</v>
      </c>
      <c r="E96" s="247"/>
      <c r="F96" s="247"/>
      <c r="G96" s="245">
        <f t="shared" si="9"/>
        <v>165.13980000000001</v>
      </c>
      <c r="H96" s="245">
        <f t="shared" si="10"/>
        <v>0</v>
      </c>
      <c r="I96" s="245">
        <f t="shared" si="11"/>
        <v>0</v>
      </c>
    </row>
    <row r="97" spans="1:9" ht="25">
      <c r="A97" s="245"/>
      <c r="B97" s="252" t="s">
        <v>173</v>
      </c>
      <c r="C97" s="252" t="s">
        <v>93</v>
      </c>
      <c r="D97" s="247">
        <v>164.80799999999999</v>
      </c>
      <c r="E97" s="247"/>
      <c r="F97" s="247"/>
      <c r="G97" s="245">
        <f t="shared" si="9"/>
        <v>115.3656</v>
      </c>
      <c r="H97" s="245">
        <f t="shared" si="10"/>
        <v>0</v>
      </c>
      <c r="I97" s="245">
        <f t="shared" si="11"/>
        <v>0</v>
      </c>
    </row>
    <row r="98" spans="1:9">
      <c r="A98" s="245"/>
      <c r="B98" s="252" t="s">
        <v>174</v>
      </c>
      <c r="C98" s="252" t="s">
        <v>175</v>
      </c>
      <c r="D98" s="247">
        <v>125.895</v>
      </c>
      <c r="E98" s="247"/>
      <c r="F98" s="247"/>
      <c r="G98" s="245">
        <f t="shared" si="9"/>
        <v>88.126499999999993</v>
      </c>
      <c r="H98" s="245">
        <f t="shared" si="10"/>
        <v>0</v>
      </c>
      <c r="I98" s="245">
        <f t="shared" si="11"/>
        <v>0</v>
      </c>
    </row>
    <row r="99" spans="1:9" ht="37.5">
      <c r="A99" s="245"/>
      <c r="B99" s="252" t="s">
        <v>176</v>
      </c>
      <c r="C99" s="252" t="s">
        <v>93</v>
      </c>
      <c r="D99" s="247">
        <v>180.83099999999999</v>
      </c>
      <c r="E99" s="247"/>
      <c r="F99" s="247"/>
      <c r="G99" s="245">
        <f t="shared" si="9"/>
        <v>126.5817</v>
      </c>
      <c r="H99" s="245">
        <f t="shared" si="10"/>
        <v>0</v>
      </c>
      <c r="I99" s="245">
        <f t="shared" si="11"/>
        <v>0</v>
      </c>
    </row>
    <row r="100" spans="1:9" ht="37.5">
      <c r="A100" s="245"/>
      <c r="B100" s="252" t="s">
        <v>177</v>
      </c>
      <c r="C100" s="252" t="s">
        <v>40</v>
      </c>
      <c r="D100" s="247">
        <v>210.58799999999999</v>
      </c>
      <c r="E100" s="247"/>
      <c r="F100" s="247"/>
      <c r="G100" s="245">
        <f t="shared" si="9"/>
        <v>147.41159999999999</v>
      </c>
      <c r="H100" s="245">
        <f t="shared" si="10"/>
        <v>0</v>
      </c>
      <c r="I100" s="245">
        <f t="shared" si="11"/>
        <v>0</v>
      </c>
    </row>
    <row r="101" spans="1:9">
      <c r="A101" s="245"/>
      <c r="B101" s="252" t="s">
        <v>178</v>
      </c>
      <c r="C101" s="252" t="s">
        <v>179</v>
      </c>
      <c r="D101" s="247">
        <v>208.29900000000001</v>
      </c>
      <c r="E101" s="247"/>
      <c r="F101" s="247"/>
      <c r="G101" s="245">
        <f t="shared" si="9"/>
        <v>145.80930000000001</v>
      </c>
      <c r="H101" s="245">
        <f t="shared" si="10"/>
        <v>0</v>
      </c>
      <c r="I101" s="245">
        <f t="shared" si="11"/>
        <v>0</v>
      </c>
    </row>
    <row r="102" spans="1:9" ht="50">
      <c r="A102" s="245"/>
      <c r="B102" s="252" t="s">
        <v>180</v>
      </c>
      <c r="C102" s="252" t="s">
        <v>181</v>
      </c>
      <c r="D102" s="247">
        <v>240.345</v>
      </c>
      <c r="E102" s="247"/>
      <c r="F102" s="247"/>
      <c r="G102" s="245">
        <f t="shared" si="9"/>
        <v>168.2415</v>
      </c>
      <c r="H102" s="245">
        <f t="shared" si="10"/>
        <v>0</v>
      </c>
      <c r="I102" s="245">
        <f t="shared" si="11"/>
        <v>0</v>
      </c>
    </row>
    <row r="103" spans="1:9" ht="37.5">
      <c r="A103" s="245"/>
      <c r="B103" s="252" t="s">
        <v>182</v>
      </c>
      <c r="C103" s="252" t="s">
        <v>99</v>
      </c>
      <c r="D103" s="247">
        <v>354.79500000000002</v>
      </c>
      <c r="E103" s="247"/>
      <c r="F103" s="247"/>
      <c r="G103" s="245">
        <f t="shared" si="9"/>
        <v>248.35650000000001</v>
      </c>
      <c r="H103" s="245">
        <f t="shared" si="10"/>
        <v>0</v>
      </c>
      <c r="I103" s="245">
        <f t="shared" si="11"/>
        <v>0</v>
      </c>
    </row>
    <row r="104" spans="1:9" ht="50">
      <c r="A104" s="245"/>
      <c r="B104" s="252" t="s">
        <v>183</v>
      </c>
      <c r="C104" s="252" t="s">
        <v>184</v>
      </c>
      <c r="D104" s="247">
        <v>357.084</v>
      </c>
      <c r="E104" s="247"/>
      <c r="F104" s="247"/>
      <c r="G104" s="245">
        <f t="shared" si="9"/>
        <v>249.9588</v>
      </c>
      <c r="H104" s="245">
        <f t="shared" si="10"/>
        <v>0</v>
      </c>
      <c r="I104" s="245">
        <f t="shared" si="11"/>
        <v>0</v>
      </c>
    </row>
    <row r="105" spans="1:9" ht="37.5">
      <c r="A105" s="245"/>
      <c r="B105" s="252" t="s">
        <v>185</v>
      </c>
      <c r="C105" s="252" t="s">
        <v>99</v>
      </c>
      <c r="D105" s="247">
        <v>279.25799999999998</v>
      </c>
      <c r="E105" s="247"/>
      <c r="F105" s="247"/>
      <c r="G105" s="245">
        <f t="shared" si="9"/>
        <v>195.48060000000001</v>
      </c>
      <c r="H105" s="245">
        <f t="shared" si="10"/>
        <v>0</v>
      </c>
      <c r="I105" s="245">
        <f t="shared" si="11"/>
        <v>0</v>
      </c>
    </row>
    <row r="106" spans="1:9" ht="37.5">
      <c r="A106" s="245"/>
      <c r="B106" s="252" t="s">
        <v>186</v>
      </c>
      <c r="C106" s="252" t="s">
        <v>187</v>
      </c>
      <c r="D106" s="247">
        <v>194.565</v>
      </c>
      <c r="E106" s="247"/>
      <c r="F106" s="247"/>
      <c r="G106" s="245">
        <f t="shared" si="9"/>
        <v>136.19550000000001</v>
      </c>
      <c r="H106" s="245">
        <f t="shared" si="10"/>
        <v>0</v>
      </c>
      <c r="I106" s="245">
        <f t="shared" si="11"/>
        <v>0</v>
      </c>
    </row>
    <row r="107" spans="1:9" ht="25">
      <c r="A107" s="245"/>
      <c r="B107" s="252" t="s">
        <v>188</v>
      </c>
      <c r="C107" s="252" t="s">
        <v>189</v>
      </c>
      <c r="D107" s="247">
        <v>189.98699999999999</v>
      </c>
      <c r="E107" s="247">
        <v>189.98699999999999</v>
      </c>
      <c r="F107" s="247"/>
      <c r="G107" s="245">
        <f t="shared" si="9"/>
        <v>132.99090000000001</v>
      </c>
      <c r="H107" s="245">
        <f t="shared" si="10"/>
        <v>132.99090000000001</v>
      </c>
      <c r="I107" s="245">
        <f t="shared" si="11"/>
        <v>0</v>
      </c>
    </row>
    <row r="108" spans="1:9" ht="25">
      <c r="A108" s="245"/>
      <c r="B108" s="252" t="s">
        <v>190</v>
      </c>
      <c r="C108" s="252" t="s">
        <v>105</v>
      </c>
      <c r="D108" s="247">
        <v>141.91800000000001</v>
      </c>
      <c r="E108" s="247">
        <v>141.91800000000001</v>
      </c>
      <c r="F108" s="247"/>
      <c r="G108" s="245">
        <f t="shared" si="9"/>
        <v>99.342600000000004</v>
      </c>
      <c r="H108" s="245">
        <f t="shared" si="10"/>
        <v>99.342600000000004</v>
      </c>
      <c r="I108" s="245">
        <f t="shared" si="11"/>
        <v>0</v>
      </c>
    </row>
    <row r="109" spans="1:9" ht="37.5">
      <c r="A109" s="245"/>
      <c r="B109" s="252" t="s">
        <v>191</v>
      </c>
      <c r="C109" s="252" t="s">
        <v>192</v>
      </c>
      <c r="D109" s="247">
        <v>393.70800000000003</v>
      </c>
      <c r="E109" s="247"/>
      <c r="F109" s="247"/>
      <c r="G109" s="245">
        <f t="shared" si="9"/>
        <v>275.59559999999999</v>
      </c>
      <c r="H109" s="245">
        <f t="shared" si="10"/>
        <v>0</v>
      </c>
      <c r="I109" s="245">
        <f t="shared" si="11"/>
        <v>0</v>
      </c>
    </row>
    <row r="110" spans="1:9" ht="25">
      <c r="A110" s="245"/>
      <c r="B110" s="252" t="s">
        <v>193</v>
      </c>
      <c r="C110" s="252" t="s">
        <v>194</v>
      </c>
      <c r="D110" s="247">
        <v>176.25299999999999</v>
      </c>
      <c r="E110" s="247"/>
      <c r="F110" s="247"/>
      <c r="G110" s="245">
        <f t="shared" si="9"/>
        <v>123.3771</v>
      </c>
      <c r="H110" s="245">
        <f t="shared" si="10"/>
        <v>0</v>
      </c>
      <c r="I110" s="245">
        <f t="shared" si="11"/>
        <v>0</v>
      </c>
    </row>
    <row r="111" spans="1:9" ht="25">
      <c r="A111" s="245"/>
      <c r="B111" s="252" t="s">
        <v>195</v>
      </c>
      <c r="C111" s="252" t="s">
        <v>196</v>
      </c>
      <c r="D111" s="247">
        <v>173.964</v>
      </c>
      <c r="E111" s="247"/>
      <c r="F111" s="247"/>
      <c r="G111" s="245">
        <f t="shared" si="9"/>
        <v>121.7748</v>
      </c>
      <c r="H111" s="245">
        <f t="shared" si="10"/>
        <v>0</v>
      </c>
      <c r="I111" s="245">
        <f t="shared" si="11"/>
        <v>0</v>
      </c>
    </row>
    <row r="112" spans="1:9" ht="25">
      <c r="A112" s="245"/>
      <c r="B112" s="252" t="s">
        <v>197</v>
      </c>
      <c r="C112" s="252" t="s">
        <v>198</v>
      </c>
      <c r="D112" s="247">
        <v>288.41399999999999</v>
      </c>
      <c r="E112" s="247"/>
      <c r="F112" s="247"/>
      <c r="G112" s="245">
        <f t="shared" si="9"/>
        <v>201.88980000000001</v>
      </c>
      <c r="H112" s="245">
        <f t="shared" si="10"/>
        <v>0</v>
      </c>
      <c r="I112" s="245">
        <f t="shared" si="11"/>
        <v>0</v>
      </c>
    </row>
    <row r="113" spans="1:9" ht="25">
      <c r="A113" s="245"/>
      <c r="B113" s="252" t="s">
        <v>116</v>
      </c>
      <c r="C113" s="252" t="s">
        <v>117</v>
      </c>
      <c r="D113" s="247">
        <v>119.02800000000001</v>
      </c>
      <c r="E113" s="247"/>
      <c r="F113" s="247"/>
      <c r="G113" s="245">
        <f t="shared" si="9"/>
        <v>83.319599999999994</v>
      </c>
      <c r="H113" s="245">
        <f t="shared" si="10"/>
        <v>0</v>
      </c>
      <c r="I113" s="245">
        <f t="shared" si="11"/>
        <v>0</v>
      </c>
    </row>
    <row r="114" spans="1:9" ht="37.5">
      <c r="A114" s="245"/>
      <c r="B114" s="252" t="s">
        <v>199</v>
      </c>
      <c r="C114" s="252" t="s">
        <v>200</v>
      </c>
      <c r="D114" s="247">
        <v>228.9</v>
      </c>
      <c r="E114" s="247"/>
      <c r="F114" s="247"/>
      <c r="G114" s="245">
        <f t="shared" si="9"/>
        <v>160.22999999999999</v>
      </c>
      <c r="H114" s="245">
        <f t="shared" si="10"/>
        <v>0</v>
      </c>
      <c r="I114" s="245">
        <f t="shared" si="11"/>
        <v>0</v>
      </c>
    </row>
    <row r="115" spans="1:9" ht="25">
      <c r="A115" s="245"/>
      <c r="B115" s="252" t="s">
        <v>201</v>
      </c>
      <c r="C115" s="252" t="s">
        <v>202</v>
      </c>
      <c r="D115" s="247">
        <v>370.81799999999998</v>
      </c>
      <c r="E115" s="247"/>
      <c r="F115" s="247"/>
      <c r="G115" s="245">
        <f t="shared" si="9"/>
        <v>259.57260000000002</v>
      </c>
      <c r="H115" s="245">
        <f t="shared" si="10"/>
        <v>0</v>
      </c>
      <c r="I115" s="245">
        <f t="shared" si="11"/>
        <v>0</v>
      </c>
    </row>
    <row r="116" spans="1:9" ht="25">
      <c r="A116" s="245"/>
      <c r="B116" s="252" t="s">
        <v>203</v>
      </c>
      <c r="C116" s="252" t="s">
        <v>204</v>
      </c>
      <c r="D116" s="247">
        <v>151.07400000000001</v>
      </c>
      <c r="E116" s="247"/>
      <c r="F116" s="247"/>
      <c r="G116" s="245">
        <f t="shared" si="9"/>
        <v>105.7518</v>
      </c>
      <c r="H116" s="245">
        <f t="shared" si="10"/>
        <v>0</v>
      </c>
      <c r="I116" s="245">
        <f t="shared" si="11"/>
        <v>0</v>
      </c>
    </row>
    <row r="117" spans="1:9" ht="37.5">
      <c r="A117" s="245"/>
      <c r="B117" s="252" t="s">
        <v>205</v>
      </c>
      <c r="C117" s="252" t="s">
        <v>206</v>
      </c>
      <c r="D117" s="247">
        <v>366.24</v>
      </c>
      <c r="E117" s="247"/>
      <c r="F117" s="247"/>
      <c r="G117" s="245">
        <f t="shared" si="9"/>
        <v>256.36799999999999</v>
      </c>
      <c r="H117" s="245">
        <f t="shared" si="10"/>
        <v>0</v>
      </c>
      <c r="I117" s="245">
        <f t="shared" si="11"/>
        <v>0</v>
      </c>
    </row>
    <row r="118" spans="1:9" ht="50">
      <c r="A118" s="245"/>
      <c r="B118" s="252" t="s">
        <v>207</v>
      </c>
      <c r="C118" s="252" t="s">
        <v>127</v>
      </c>
      <c r="D118" s="247">
        <v>260.94600000000003</v>
      </c>
      <c r="E118" s="247">
        <v>258.65699999999998</v>
      </c>
      <c r="F118" s="247"/>
      <c r="G118" s="245">
        <f t="shared" ref="G118:G134" si="12">D118*0.7</f>
        <v>182.66220000000001</v>
      </c>
      <c r="H118" s="245">
        <f t="shared" ref="H118:H134" si="13">E118*0.7</f>
        <v>181.0599</v>
      </c>
      <c r="I118" s="245">
        <f t="shared" ref="I118:I134" si="14">F118*0.7</f>
        <v>0</v>
      </c>
    </row>
    <row r="119" spans="1:9" ht="37.5">
      <c r="A119" s="245"/>
      <c r="B119" s="252" t="s">
        <v>208</v>
      </c>
      <c r="C119" s="252" t="s">
        <v>209</v>
      </c>
      <c r="D119" s="247">
        <v>281.54700000000003</v>
      </c>
      <c r="E119" s="247"/>
      <c r="F119" s="247"/>
      <c r="G119" s="245">
        <f t="shared" si="12"/>
        <v>197.0829</v>
      </c>
      <c r="H119" s="245">
        <f t="shared" si="13"/>
        <v>0</v>
      </c>
      <c r="I119" s="245">
        <f t="shared" si="14"/>
        <v>0</v>
      </c>
    </row>
    <row r="120" spans="1:9" ht="37.5">
      <c r="A120" s="245"/>
      <c r="B120" s="252" t="s">
        <v>122</v>
      </c>
      <c r="C120" s="252" t="s">
        <v>210</v>
      </c>
      <c r="D120" s="247">
        <v>119.02800000000001</v>
      </c>
      <c r="E120" s="247"/>
      <c r="F120" s="247"/>
      <c r="G120" s="245">
        <f t="shared" si="12"/>
        <v>83.319599999999994</v>
      </c>
      <c r="H120" s="245">
        <f t="shared" si="13"/>
        <v>0</v>
      </c>
      <c r="I120" s="245">
        <f t="shared" si="14"/>
        <v>0</v>
      </c>
    </row>
    <row r="121" spans="1:9" ht="25">
      <c r="A121" s="245"/>
      <c r="B121" s="252" t="s">
        <v>211</v>
      </c>
      <c r="C121" s="252" t="s">
        <v>212</v>
      </c>
      <c r="D121" s="247">
        <v>128.184</v>
      </c>
      <c r="E121" s="247"/>
      <c r="F121" s="247"/>
      <c r="G121" s="245">
        <f t="shared" si="12"/>
        <v>89.728800000000007</v>
      </c>
      <c r="H121" s="245">
        <f t="shared" si="13"/>
        <v>0</v>
      </c>
      <c r="I121" s="245">
        <f t="shared" si="14"/>
        <v>0</v>
      </c>
    </row>
    <row r="122" spans="1:9" ht="25">
      <c r="A122" s="245"/>
      <c r="B122" s="252" t="s">
        <v>213</v>
      </c>
      <c r="C122" s="252" t="s">
        <v>214</v>
      </c>
      <c r="D122" s="247">
        <v>279.25799999999998</v>
      </c>
      <c r="E122" s="247">
        <v>279.25799999999998</v>
      </c>
      <c r="F122" s="247"/>
      <c r="G122" s="245">
        <f t="shared" si="12"/>
        <v>195.48060000000001</v>
      </c>
      <c r="H122" s="245">
        <f t="shared" si="13"/>
        <v>195.48060000000001</v>
      </c>
      <c r="I122" s="245">
        <f t="shared" si="14"/>
        <v>0</v>
      </c>
    </row>
    <row r="123" spans="1:9">
      <c r="A123" s="245"/>
      <c r="B123" s="252" t="s">
        <v>215</v>
      </c>
      <c r="C123" s="252" t="s">
        <v>216</v>
      </c>
      <c r="D123" s="247">
        <v>151.07400000000001</v>
      </c>
      <c r="E123" s="247">
        <v>151.07400000000001</v>
      </c>
      <c r="F123" s="247"/>
      <c r="G123" s="245">
        <f t="shared" si="12"/>
        <v>105.7518</v>
      </c>
      <c r="H123" s="245">
        <f t="shared" si="13"/>
        <v>105.7518</v>
      </c>
      <c r="I123" s="245">
        <f t="shared" si="14"/>
        <v>0</v>
      </c>
    </row>
    <row r="124" spans="1:9" ht="25">
      <c r="A124" s="245"/>
      <c r="B124" s="252" t="s">
        <v>217</v>
      </c>
      <c r="C124" s="252" t="s">
        <v>218</v>
      </c>
      <c r="D124" s="247">
        <v>183.12</v>
      </c>
      <c r="E124" s="247"/>
      <c r="F124" s="247"/>
      <c r="G124" s="245">
        <f t="shared" si="12"/>
        <v>128.184</v>
      </c>
      <c r="H124" s="245">
        <f t="shared" si="13"/>
        <v>0</v>
      </c>
      <c r="I124" s="245">
        <f t="shared" si="14"/>
        <v>0</v>
      </c>
    </row>
    <row r="125" spans="1:9" ht="62.5">
      <c r="A125" s="245"/>
      <c r="B125" s="252" t="s">
        <v>60</v>
      </c>
      <c r="C125" s="252" t="s">
        <v>219</v>
      </c>
      <c r="D125" s="247">
        <v>185.40899999999999</v>
      </c>
      <c r="E125" s="247">
        <v>183.12</v>
      </c>
      <c r="F125" s="247"/>
      <c r="G125" s="245">
        <f t="shared" si="12"/>
        <v>129.78630000000001</v>
      </c>
      <c r="H125" s="245">
        <f t="shared" si="13"/>
        <v>128.184</v>
      </c>
      <c r="I125" s="245">
        <f t="shared" si="14"/>
        <v>0</v>
      </c>
    </row>
    <row r="126" spans="1:9" ht="25">
      <c r="A126" s="245"/>
      <c r="B126" s="252" t="s">
        <v>220</v>
      </c>
      <c r="C126" s="252" t="s">
        <v>221</v>
      </c>
      <c r="D126" s="247">
        <v>240.345</v>
      </c>
      <c r="E126" s="247">
        <v>251.79</v>
      </c>
      <c r="F126" s="247"/>
      <c r="G126" s="245">
        <f t="shared" si="12"/>
        <v>168.2415</v>
      </c>
      <c r="H126" s="245">
        <f t="shared" si="13"/>
        <v>176.25299999999999</v>
      </c>
      <c r="I126" s="245">
        <f t="shared" si="14"/>
        <v>0</v>
      </c>
    </row>
    <row r="127" spans="1:9">
      <c r="A127" s="245"/>
      <c r="B127" s="252" t="s">
        <v>222</v>
      </c>
      <c r="C127" s="252" t="s">
        <v>49</v>
      </c>
      <c r="D127" s="247">
        <v>171.67500000000001</v>
      </c>
      <c r="E127" s="247"/>
      <c r="F127" s="247"/>
      <c r="G127" s="245">
        <f t="shared" si="12"/>
        <v>120.1725</v>
      </c>
      <c r="H127" s="245">
        <f t="shared" si="13"/>
        <v>0</v>
      </c>
      <c r="I127" s="245">
        <f t="shared" si="14"/>
        <v>0</v>
      </c>
    </row>
    <row r="128" spans="1:9" ht="25">
      <c r="A128" s="245"/>
      <c r="B128" s="252" t="s">
        <v>223</v>
      </c>
      <c r="C128" s="252" t="s">
        <v>224</v>
      </c>
      <c r="D128" s="247">
        <v>347.928</v>
      </c>
      <c r="E128" s="247"/>
      <c r="F128" s="247"/>
      <c r="G128" s="245">
        <f t="shared" si="12"/>
        <v>243.5496</v>
      </c>
      <c r="H128" s="245">
        <f t="shared" si="13"/>
        <v>0</v>
      </c>
      <c r="I128" s="245">
        <f t="shared" si="14"/>
        <v>0</v>
      </c>
    </row>
    <row r="129" spans="1:9">
      <c r="A129" s="245"/>
      <c r="B129" s="252" t="s">
        <v>225</v>
      </c>
      <c r="C129" s="252" t="s">
        <v>226</v>
      </c>
      <c r="D129" s="247">
        <v>208.29900000000001</v>
      </c>
      <c r="E129" s="247"/>
      <c r="F129" s="247"/>
      <c r="G129" s="245">
        <f t="shared" si="12"/>
        <v>145.80930000000001</v>
      </c>
      <c r="H129" s="245">
        <f t="shared" si="13"/>
        <v>0</v>
      </c>
      <c r="I129" s="245">
        <f t="shared" si="14"/>
        <v>0</v>
      </c>
    </row>
    <row r="130" spans="1:9">
      <c r="A130" s="245"/>
      <c r="B130" s="252" t="s">
        <v>227</v>
      </c>
      <c r="C130" s="252" t="s">
        <v>228</v>
      </c>
      <c r="D130" s="247">
        <v>144.20699999999999</v>
      </c>
      <c r="E130" s="247"/>
      <c r="F130" s="247"/>
      <c r="G130" s="245">
        <f t="shared" si="12"/>
        <v>100.9449</v>
      </c>
      <c r="H130" s="245">
        <f t="shared" si="13"/>
        <v>0</v>
      </c>
      <c r="I130" s="245">
        <f t="shared" si="14"/>
        <v>0</v>
      </c>
    </row>
    <row r="131" spans="1:9" ht="50">
      <c r="A131" s="245"/>
      <c r="B131" s="252" t="s">
        <v>147</v>
      </c>
      <c r="C131" s="252" t="s">
        <v>229</v>
      </c>
      <c r="D131" s="247">
        <v>194.565</v>
      </c>
      <c r="E131" s="247"/>
      <c r="F131" s="247"/>
      <c r="G131" s="245">
        <f t="shared" si="12"/>
        <v>136.19550000000001</v>
      </c>
      <c r="H131" s="245">
        <f t="shared" si="13"/>
        <v>0</v>
      </c>
      <c r="I131" s="245">
        <f t="shared" si="14"/>
        <v>0</v>
      </c>
    </row>
    <row r="132" spans="1:9" ht="37.5">
      <c r="A132" s="245"/>
      <c r="B132" s="252" t="s">
        <v>230</v>
      </c>
      <c r="C132" s="252" t="s">
        <v>231</v>
      </c>
      <c r="D132" s="247">
        <v>160.22999999999999</v>
      </c>
      <c r="E132" s="247"/>
      <c r="F132" s="247"/>
      <c r="G132" s="245">
        <f t="shared" si="12"/>
        <v>112.161</v>
      </c>
      <c r="H132" s="245">
        <f t="shared" si="13"/>
        <v>0</v>
      </c>
      <c r="I132" s="245">
        <f t="shared" si="14"/>
        <v>0</v>
      </c>
    </row>
    <row r="133" spans="1:9">
      <c r="A133" s="245"/>
      <c r="B133" s="252" t="s">
        <v>232</v>
      </c>
      <c r="C133" s="252" t="s">
        <v>233</v>
      </c>
      <c r="D133" s="247">
        <v>107.583</v>
      </c>
      <c r="E133" s="247"/>
      <c r="F133" s="247"/>
      <c r="G133" s="245">
        <f t="shared" si="12"/>
        <v>75.308099999999996</v>
      </c>
      <c r="H133" s="245">
        <f t="shared" si="13"/>
        <v>0</v>
      </c>
      <c r="I133" s="245">
        <f t="shared" si="14"/>
        <v>0</v>
      </c>
    </row>
    <row r="134" spans="1:9" ht="37.5">
      <c r="A134" s="245"/>
      <c r="B134" s="252" t="s">
        <v>234</v>
      </c>
      <c r="C134" s="252" t="s">
        <v>235</v>
      </c>
      <c r="D134" s="247">
        <v>215.166</v>
      </c>
      <c r="E134" s="247"/>
      <c r="F134" s="247"/>
      <c r="G134" s="245">
        <f t="shared" si="12"/>
        <v>150.61619999999999</v>
      </c>
      <c r="H134" s="245">
        <f t="shared" si="13"/>
        <v>0</v>
      </c>
      <c r="I134" s="245">
        <f t="shared" si="14"/>
        <v>0</v>
      </c>
    </row>
    <row r="135" spans="1:9" ht="15" customHeight="1">
      <c r="A135" s="255" t="s">
        <v>236</v>
      </c>
      <c r="B135" s="255"/>
      <c r="C135" s="255"/>
      <c r="D135" s="255"/>
      <c r="E135" s="255"/>
      <c r="F135" s="255"/>
      <c r="G135" s="255"/>
      <c r="H135" s="255"/>
      <c r="I135" s="255"/>
    </row>
    <row r="136" spans="1:9" ht="15" customHeight="1">
      <c r="A136" s="242"/>
      <c r="B136" s="243"/>
      <c r="C136" s="243"/>
      <c r="D136" s="244" t="s">
        <v>6</v>
      </c>
      <c r="E136" s="244" t="s">
        <v>7</v>
      </c>
      <c r="F136" s="244" t="s">
        <v>8</v>
      </c>
      <c r="G136" s="244" t="s">
        <v>6</v>
      </c>
      <c r="H136" s="244" t="s">
        <v>7</v>
      </c>
      <c r="I136" s="244" t="s">
        <v>8</v>
      </c>
    </row>
    <row r="137" spans="1:9" ht="50">
      <c r="A137" s="245"/>
      <c r="B137" s="246" t="s">
        <v>237</v>
      </c>
      <c r="C137" s="246" t="s">
        <v>165</v>
      </c>
      <c r="D137" s="247">
        <v>148.09200000000001</v>
      </c>
      <c r="E137" s="247">
        <v>148.09200000000001</v>
      </c>
      <c r="F137" s="247"/>
      <c r="G137" s="245">
        <f>D137*0.7</f>
        <v>103.6644</v>
      </c>
      <c r="H137" s="245">
        <f>E137*0.7</f>
        <v>103.6644</v>
      </c>
      <c r="I137" s="245">
        <f>F137*0.7</f>
        <v>0</v>
      </c>
    </row>
    <row r="138" spans="1:9" ht="15" customHeight="1">
      <c r="A138" s="255" t="s">
        <v>238</v>
      </c>
      <c r="B138" s="255"/>
      <c r="C138" s="255"/>
      <c r="D138" s="255"/>
      <c r="E138" s="255"/>
      <c r="F138" s="255"/>
      <c r="G138" s="255"/>
      <c r="H138" s="255"/>
      <c r="I138" s="255"/>
    </row>
    <row r="139" spans="1:9" ht="15" customHeight="1">
      <c r="A139" s="242"/>
      <c r="B139" s="243"/>
      <c r="C139" s="243"/>
      <c r="D139" s="244" t="s">
        <v>6</v>
      </c>
      <c r="E139" s="244" t="s">
        <v>7</v>
      </c>
      <c r="F139" s="244" t="s">
        <v>8</v>
      </c>
      <c r="G139" s="244" t="s">
        <v>6</v>
      </c>
      <c r="H139" s="244" t="s">
        <v>7</v>
      </c>
      <c r="I139" s="244" t="s">
        <v>8</v>
      </c>
    </row>
    <row r="140" spans="1:9" ht="25">
      <c r="A140" s="245" t="s">
        <v>239</v>
      </c>
      <c r="B140" s="246" t="s">
        <v>240</v>
      </c>
      <c r="C140" s="246" t="s">
        <v>241</v>
      </c>
      <c r="D140" s="247">
        <v>206.64</v>
      </c>
      <c r="E140" s="247"/>
      <c r="F140" s="247"/>
      <c r="G140" s="245">
        <f t="shared" ref="G140:G171" si="15">D140*0.7</f>
        <v>144.648</v>
      </c>
      <c r="H140" s="245">
        <f t="shared" ref="H140:H171" si="16">E140*0.7</f>
        <v>0</v>
      </c>
      <c r="I140" s="245">
        <f t="shared" ref="I140:I171" si="17">F140*0.7</f>
        <v>0</v>
      </c>
    </row>
    <row r="141" spans="1:9" ht="25">
      <c r="A141" s="245" t="s">
        <v>239</v>
      </c>
      <c r="B141" s="246" t="s">
        <v>64</v>
      </c>
      <c r="C141" s="246" t="s">
        <v>65</v>
      </c>
      <c r="D141" s="247">
        <v>139.482</v>
      </c>
      <c r="E141" s="247">
        <v>139.482</v>
      </c>
      <c r="F141" s="247"/>
      <c r="G141" s="245">
        <f t="shared" si="15"/>
        <v>97.6374</v>
      </c>
      <c r="H141" s="245">
        <f t="shared" si="16"/>
        <v>97.6374</v>
      </c>
      <c r="I141" s="245">
        <f t="shared" si="17"/>
        <v>0</v>
      </c>
    </row>
    <row r="142" spans="1:9" ht="25">
      <c r="A142" s="245" t="s">
        <v>239</v>
      </c>
      <c r="B142" s="246" t="s">
        <v>242</v>
      </c>
      <c r="C142" s="246" t="s">
        <v>243</v>
      </c>
      <c r="D142" s="247">
        <v>127.428</v>
      </c>
      <c r="E142" s="247">
        <v>127.428</v>
      </c>
      <c r="F142" s="247"/>
      <c r="G142" s="245">
        <f t="shared" si="15"/>
        <v>89.199600000000004</v>
      </c>
      <c r="H142" s="245">
        <f t="shared" si="16"/>
        <v>89.199600000000004</v>
      </c>
      <c r="I142" s="245">
        <f t="shared" si="17"/>
        <v>0</v>
      </c>
    </row>
    <row r="143" spans="1:9" ht="37.5">
      <c r="A143" s="245" t="s">
        <v>239</v>
      </c>
      <c r="B143" s="248" t="s">
        <v>244</v>
      </c>
      <c r="C143" s="246" t="s">
        <v>245</v>
      </c>
      <c r="D143" s="247">
        <v>101.598</v>
      </c>
      <c r="E143" s="247">
        <v>101.598</v>
      </c>
      <c r="F143" s="247"/>
      <c r="G143" s="245">
        <f t="shared" si="15"/>
        <v>71.118600000000001</v>
      </c>
      <c r="H143" s="245">
        <f t="shared" si="16"/>
        <v>71.118600000000001</v>
      </c>
      <c r="I143" s="245">
        <f t="shared" si="17"/>
        <v>0</v>
      </c>
    </row>
    <row r="144" spans="1:9" ht="25">
      <c r="A144" s="245" t="s">
        <v>239</v>
      </c>
      <c r="B144" s="246" t="s">
        <v>246</v>
      </c>
      <c r="C144" s="246" t="s">
        <v>247</v>
      </c>
      <c r="D144" s="247">
        <v>98.153999999999996</v>
      </c>
      <c r="E144" s="247"/>
      <c r="F144" s="247"/>
      <c r="G144" s="245">
        <f t="shared" si="15"/>
        <v>68.707800000000006</v>
      </c>
      <c r="H144" s="245">
        <f t="shared" si="16"/>
        <v>0</v>
      </c>
      <c r="I144" s="245">
        <f t="shared" si="17"/>
        <v>0</v>
      </c>
    </row>
    <row r="145" spans="1:9" ht="50">
      <c r="A145" s="245" t="s">
        <v>239</v>
      </c>
      <c r="B145" s="246" t="s">
        <v>248</v>
      </c>
      <c r="C145" s="246" t="s">
        <v>249</v>
      </c>
      <c r="D145" s="247">
        <v>179.08799999999999</v>
      </c>
      <c r="E145" s="247"/>
      <c r="F145" s="247"/>
      <c r="G145" s="245">
        <f t="shared" si="15"/>
        <v>125.3616</v>
      </c>
      <c r="H145" s="245">
        <f t="shared" si="16"/>
        <v>0</v>
      </c>
      <c r="I145" s="245">
        <f t="shared" si="17"/>
        <v>0</v>
      </c>
    </row>
    <row r="146" spans="1:9" ht="25">
      <c r="A146" s="245" t="s">
        <v>239</v>
      </c>
      <c r="B146" s="248" t="s">
        <v>250</v>
      </c>
      <c r="C146" s="246" t="s">
        <v>251</v>
      </c>
      <c r="D146" s="247">
        <v>227.304</v>
      </c>
      <c r="E146" s="247">
        <v>227.304</v>
      </c>
      <c r="F146" s="247"/>
      <c r="G146" s="245">
        <f t="shared" si="15"/>
        <v>159.11279999999999</v>
      </c>
      <c r="H146" s="245">
        <f t="shared" si="16"/>
        <v>159.11279999999999</v>
      </c>
      <c r="I146" s="245">
        <f t="shared" si="17"/>
        <v>0</v>
      </c>
    </row>
    <row r="147" spans="1:9" ht="50">
      <c r="A147" s="245" t="s">
        <v>239</v>
      </c>
      <c r="B147" s="248" t="s">
        <v>169</v>
      </c>
      <c r="C147" s="246" t="s">
        <v>252</v>
      </c>
      <c r="D147" s="247">
        <v>110.208</v>
      </c>
      <c r="E147" s="247"/>
      <c r="F147" s="247"/>
      <c r="G147" s="245">
        <f t="shared" si="15"/>
        <v>77.145600000000002</v>
      </c>
      <c r="H147" s="245">
        <f t="shared" si="16"/>
        <v>0</v>
      </c>
      <c r="I147" s="245">
        <f t="shared" si="17"/>
        <v>0</v>
      </c>
    </row>
    <row r="148" spans="1:9" ht="25">
      <c r="A148" s="245" t="s">
        <v>239</v>
      </c>
      <c r="B148" s="248" t="s">
        <v>253</v>
      </c>
      <c r="C148" s="246" t="s">
        <v>254</v>
      </c>
      <c r="D148" s="247">
        <v>160.14599999999999</v>
      </c>
      <c r="E148" s="247"/>
      <c r="F148" s="247"/>
      <c r="G148" s="245">
        <f t="shared" si="15"/>
        <v>112.1022</v>
      </c>
      <c r="H148" s="245">
        <f t="shared" si="16"/>
        <v>0</v>
      </c>
      <c r="I148" s="245">
        <f t="shared" si="17"/>
        <v>0</v>
      </c>
    </row>
    <row r="149" spans="1:9" ht="37.5">
      <c r="A149" s="245" t="s">
        <v>239</v>
      </c>
      <c r="B149" s="248" t="s">
        <v>255</v>
      </c>
      <c r="C149" s="246" t="s">
        <v>249</v>
      </c>
      <c r="D149" s="247">
        <v>213.52799999999999</v>
      </c>
      <c r="E149" s="247"/>
      <c r="F149" s="247"/>
      <c r="G149" s="245">
        <f t="shared" si="15"/>
        <v>149.46960000000001</v>
      </c>
      <c r="H149" s="245">
        <f t="shared" si="16"/>
        <v>0</v>
      </c>
      <c r="I149" s="245">
        <f t="shared" si="17"/>
        <v>0</v>
      </c>
    </row>
    <row r="150" spans="1:9" ht="25">
      <c r="A150" s="245" t="s">
        <v>239</v>
      </c>
      <c r="B150" s="248" t="s">
        <v>256</v>
      </c>
      <c r="C150" s="246" t="s">
        <v>257</v>
      </c>
      <c r="D150" s="247">
        <v>106.764</v>
      </c>
      <c r="E150" s="247"/>
      <c r="F150" s="247"/>
      <c r="G150" s="245">
        <f t="shared" si="15"/>
        <v>74.734800000000007</v>
      </c>
      <c r="H150" s="245">
        <f t="shared" si="16"/>
        <v>0</v>
      </c>
      <c r="I150" s="245">
        <f t="shared" si="17"/>
        <v>0</v>
      </c>
    </row>
    <row r="151" spans="1:9" ht="50">
      <c r="A151" s="245" t="s">
        <v>239</v>
      </c>
      <c r="B151" s="248" t="s">
        <v>164</v>
      </c>
      <c r="C151" s="246" t="s">
        <v>165</v>
      </c>
      <c r="D151" s="247">
        <v>249.69</v>
      </c>
      <c r="E151" s="247">
        <v>249.69</v>
      </c>
      <c r="F151" s="247"/>
      <c r="G151" s="245">
        <f t="shared" si="15"/>
        <v>174.78299999999999</v>
      </c>
      <c r="H151" s="245">
        <f t="shared" si="16"/>
        <v>174.78299999999999</v>
      </c>
      <c r="I151" s="245">
        <f t="shared" si="17"/>
        <v>0</v>
      </c>
    </row>
    <row r="152" spans="1:9" ht="25">
      <c r="A152" s="245" t="s">
        <v>239</v>
      </c>
      <c r="B152" s="246" t="s">
        <v>258</v>
      </c>
      <c r="C152" s="246" t="s">
        <v>259</v>
      </c>
      <c r="D152" s="247">
        <v>117.096</v>
      </c>
      <c r="E152" s="247"/>
      <c r="F152" s="247"/>
      <c r="G152" s="245">
        <f t="shared" si="15"/>
        <v>81.967200000000005</v>
      </c>
      <c r="H152" s="245">
        <f t="shared" si="16"/>
        <v>0</v>
      </c>
      <c r="I152" s="245">
        <f t="shared" si="17"/>
        <v>0</v>
      </c>
    </row>
    <row r="153" spans="1:9" ht="50">
      <c r="A153" s="245" t="s">
        <v>239</v>
      </c>
      <c r="B153" s="246" t="s">
        <v>260</v>
      </c>
      <c r="C153" s="246" t="s">
        <v>261</v>
      </c>
      <c r="D153" s="247">
        <v>158.42400000000001</v>
      </c>
      <c r="E153" s="247"/>
      <c r="F153" s="247"/>
      <c r="G153" s="245">
        <f t="shared" si="15"/>
        <v>110.8968</v>
      </c>
      <c r="H153" s="245">
        <f t="shared" si="16"/>
        <v>0</v>
      </c>
      <c r="I153" s="245">
        <f t="shared" si="17"/>
        <v>0</v>
      </c>
    </row>
    <row r="154" spans="1:9" ht="50">
      <c r="A154" s="245" t="s">
        <v>239</v>
      </c>
      <c r="B154" s="248" t="s">
        <v>20</v>
      </c>
      <c r="C154" s="246" t="s">
        <v>262</v>
      </c>
      <c r="D154" s="247">
        <v>172.2</v>
      </c>
      <c r="E154" s="247">
        <v>172.2</v>
      </c>
      <c r="F154" s="247"/>
      <c r="G154" s="245">
        <f t="shared" si="15"/>
        <v>120.54</v>
      </c>
      <c r="H154" s="245">
        <f t="shared" si="16"/>
        <v>120.54</v>
      </c>
      <c r="I154" s="245">
        <f t="shared" si="17"/>
        <v>0</v>
      </c>
    </row>
    <row r="155" spans="1:9" ht="62.5">
      <c r="A155" s="245" t="s">
        <v>239</v>
      </c>
      <c r="B155" s="246" t="s">
        <v>86</v>
      </c>
      <c r="C155" s="246" t="s">
        <v>263</v>
      </c>
      <c r="D155" s="247">
        <v>454.608</v>
      </c>
      <c r="E155" s="247"/>
      <c r="F155" s="247"/>
      <c r="G155" s="245">
        <f t="shared" si="15"/>
        <v>318.22559999999999</v>
      </c>
      <c r="H155" s="245">
        <f t="shared" si="16"/>
        <v>0</v>
      </c>
      <c r="I155" s="245">
        <f t="shared" si="17"/>
        <v>0</v>
      </c>
    </row>
    <row r="156" spans="1:9" ht="25">
      <c r="A156" s="245" t="s">
        <v>239</v>
      </c>
      <c r="B156" s="246" t="s">
        <v>264</v>
      </c>
      <c r="C156" s="246" t="s">
        <v>265</v>
      </c>
      <c r="D156" s="247"/>
      <c r="E156" s="247">
        <v>106.764</v>
      </c>
      <c r="F156" s="247"/>
      <c r="G156" s="245">
        <f t="shared" si="15"/>
        <v>0</v>
      </c>
      <c r="H156" s="245">
        <f t="shared" si="16"/>
        <v>74.734800000000007</v>
      </c>
      <c r="I156" s="245">
        <f t="shared" si="17"/>
        <v>0</v>
      </c>
    </row>
    <row r="157" spans="1:9" ht="37.5">
      <c r="A157" s="245" t="s">
        <v>239</v>
      </c>
      <c r="B157" s="248" t="s">
        <v>266</v>
      </c>
      <c r="C157" s="246" t="s">
        <v>267</v>
      </c>
      <c r="D157" s="247"/>
      <c r="E157" s="247">
        <v>206.64</v>
      </c>
      <c r="F157" s="247"/>
      <c r="G157" s="245">
        <f t="shared" si="15"/>
        <v>0</v>
      </c>
      <c r="H157" s="245">
        <f t="shared" si="16"/>
        <v>144.648</v>
      </c>
      <c r="I157" s="245">
        <f t="shared" si="17"/>
        <v>0</v>
      </c>
    </row>
    <row r="158" spans="1:9" ht="37.5">
      <c r="A158" s="245"/>
      <c r="B158" s="252" t="s">
        <v>176</v>
      </c>
      <c r="C158" s="252" t="s">
        <v>93</v>
      </c>
      <c r="D158" s="247">
        <v>199.143</v>
      </c>
      <c r="E158" s="247"/>
      <c r="F158" s="247"/>
      <c r="G158" s="245">
        <f t="shared" si="15"/>
        <v>139.40010000000001</v>
      </c>
      <c r="H158" s="245">
        <f t="shared" si="16"/>
        <v>0</v>
      </c>
      <c r="I158" s="245">
        <f t="shared" si="17"/>
        <v>0</v>
      </c>
    </row>
    <row r="159" spans="1:9" ht="37.5">
      <c r="A159" s="245"/>
      <c r="B159" s="252" t="s">
        <v>177</v>
      </c>
      <c r="C159" s="252" t="s">
        <v>268</v>
      </c>
      <c r="D159" s="247">
        <v>224.322</v>
      </c>
      <c r="E159" s="247"/>
      <c r="F159" s="247"/>
      <c r="G159" s="245">
        <f t="shared" si="15"/>
        <v>157.02539999999999</v>
      </c>
      <c r="H159" s="245">
        <f t="shared" si="16"/>
        <v>0</v>
      </c>
      <c r="I159" s="245">
        <f t="shared" si="17"/>
        <v>0</v>
      </c>
    </row>
    <row r="160" spans="1:9">
      <c r="A160" s="245"/>
      <c r="B160" s="252" t="s">
        <v>269</v>
      </c>
      <c r="C160" s="252" t="s">
        <v>270</v>
      </c>
      <c r="D160" s="247">
        <v>189.98699999999999</v>
      </c>
      <c r="E160" s="247"/>
      <c r="F160" s="247"/>
      <c r="G160" s="245">
        <f t="shared" si="15"/>
        <v>132.99090000000001</v>
      </c>
      <c r="H160" s="245">
        <f t="shared" si="16"/>
        <v>0</v>
      </c>
      <c r="I160" s="245">
        <f t="shared" si="17"/>
        <v>0</v>
      </c>
    </row>
    <row r="161" spans="1:9" ht="50">
      <c r="A161" s="245"/>
      <c r="B161" s="252" t="s">
        <v>180</v>
      </c>
      <c r="C161" s="252" t="s">
        <v>271</v>
      </c>
      <c r="D161" s="247">
        <v>157.941</v>
      </c>
      <c r="E161" s="247"/>
      <c r="F161" s="247"/>
      <c r="G161" s="245">
        <f t="shared" si="15"/>
        <v>110.5587</v>
      </c>
      <c r="H161" s="245">
        <f t="shared" si="16"/>
        <v>0</v>
      </c>
      <c r="I161" s="245">
        <f t="shared" si="17"/>
        <v>0</v>
      </c>
    </row>
    <row r="162" spans="1:9" ht="37.5">
      <c r="A162" s="245"/>
      <c r="B162" s="252" t="s">
        <v>272</v>
      </c>
      <c r="C162" s="252" t="s">
        <v>273</v>
      </c>
      <c r="D162" s="247"/>
      <c r="E162" s="247">
        <v>196.85400000000001</v>
      </c>
      <c r="F162" s="247"/>
      <c r="G162" s="245">
        <f t="shared" si="15"/>
        <v>0</v>
      </c>
      <c r="H162" s="245">
        <f t="shared" si="16"/>
        <v>137.7978</v>
      </c>
      <c r="I162" s="245">
        <f t="shared" si="17"/>
        <v>0</v>
      </c>
    </row>
    <row r="163" spans="1:9" ht="37.5">
      <c r="A163" s="245"/>
      <c r="B163" s="252" t="s">
        <v>182</v>
      </c>
      <c r="C163" s="252" t="s">
        <v>99</v>
      </c>
      <c r="D163" s="247">
        <v>425.75400000000002</v>
      </c>
      <c r="E163" s="247"/>
      <c r="F163" s="247"/>
      <c r="G163" s="245">
        <f t="shared" si="15"/>
        <v>298.02780000000001</v>
      </c>
      <c r="H163" s="245">
        <f t="shared" si="16"/>
        <v>0</v>
      </c>
      <c r="I163" s="245">
        <f t="shared" si="17"/>
        <v>0</v>
      </c>
    </row>
    <row r="164" spans="1:9" ht="37.5">
      <c r="A164" s="245"/>
      <c r="B164" s="252" t="s">
        <v>185</v>
      </c>
      <c r="C164" s="252" t="s">
        <v>99</v>
      </c>
      <c r="D164" s="247">
        <v>265.524</v>
      </c>
      <c r="E164" s="247"/>
      <c r="F164" s="247"/>
      <c r="G164" s="245">
        <f t="shared" si="15"/>
        <v>185.86680000000001</v>
      </c>
      <c r="H164" s="245">
        <f t="shared" si="16"/>
        <v>0</v>
      </c>
      <c r="I164" s="245">
        <f t="shared" si="17"/>
        <v>0</v>
      </c>
    </row>
    <row r="165" spans="1:9" ht="37.5">
      <c r="A165" s="245"/>
      <c r="B165" s="252" t="s">
        <v>274</v>
      </c>
      <c r="C165" s="252" t="s">
        <v>275</v>
      </c>
      <c r="D165" s="247">
        <v>370.81799999999998</v>
      </c>
      <c r="E165" s="247"/>
      <c r="F165" s="247"/>
      <c r="G165" s="245">
        <f t="shared" si="15"/>
        <v>259.57260000000002</v>
      </c>
      <c r="H165" s="245">
        <f t="shared" si="16"/>
        <v>0</v>
      </c>
      <c r="I165" s="245">
        <f t="shared" si="17"/>
        <v>0</v>
      </c>
    </row>
    <row r="166" spans="1:9" ht="37.5">
      <c r="A166" s="245"/>
      <c r="B166" s="252" t="s">
        <v>186</v>
      </c>
      <c r="C166" s="252" t="s">
        <v>276</v>
      </c>
      <c r="D166" s="247">
        <v>178.542</v>
      </c>
      <c r="E166" s="247"/>
      <c r="F166" s="247"/>
      <c r="G166" s="245">
        <f t="shared" si="15"/>
        <v>124.9794</v>
      </c>
      <c r="H166" s="245">
        <f t="shared" si="16"/>
        <v>0</v>
      </c>
      <c r="I166" s="245">
        <f t="shared" si="17"/>
        <v>0</v>
      </c>
    </row>
    <row r="167" spans="1:9" ht="37.5">
      <c r="A167" s="245"/>
      <c r="B167" s="252" t="s">
        <v>277</v>
      </c>
      <c r="C167" s="252" t="s">
        <v>278</v>
      </c>
      <c r="D167" s="247">
        <v>256.36799999999999</v>
      </c>
      <c r="E167" s="247"/>
      <c r="F167" s="247"/>
      <c r="G167" s="245">
        <f t="shared" si="15"/>
        <v>179.45760000000001</v>
      </c>
      <c r="H167" s="245">
        <f t="shared" si="16"/>
        <v>0</v>
      </c>
      <c r="I167" s="245">
        <f t="shared" si="17"/>
        <v>0</v>
      </c>
    </row>
    <row r="168" spans="1:9" ht="25">
      <c r="A168" s="245"/>
      <c r="B168" s="252" t="s">
        <v>279</v>
      </c>
      <c r="C168" s="252" t="s">
        <v>254</v>
      </c>
      <c r="D168" s="247"/>
      <c r="E168" s="247">
        <v>212.87700000000001</v>
      </c>
      <c r="F168" s="247"/>
      <c r="G168" s="245">
        <f t="shared" si="15"/>
        <v>0</v>
      </c>
      <c r="H168" s="245">
        <f t="shared" si="16"/>
        <v>149.01390000000001</v>
      </c>
      <c r="I168" s="245">
        <f t="shared" si="17"/>
        <v>0</v>
      </c>
    </row>
    <row r="169" spans="1:9" ht="25">
      <c r="A169" s="245"/>
      <c r="B169" s="252" t="s">
        <v>280</v>
      </c>
      <c r="C169" s="252" t="s">
        <v>281</v>
      </c>
      <c r="D169" s="247">
        <v>281.54700000000003</v>
      </c>
      <c r="E169" s="247">
        <v>281.54700000000003</v>
      </c>
      <c r="F169" s="247"/>
      <c r="G169" s="245">
        <f t="shared" si="15"/>
        <v>197.0829</v>
      </c>
      <c r="H169" s="245">
        <f t="shared" si="16"/>
        <v>197.0829</v>
      </c>
      <c r="I169" s="245">
        <f t="shared" si="17"/>
        <v>0</v>
      </c>
    </row>
    <row r="170" spans="1:9" ht="25">
      <c r="A170" s="245"/>
      <c r="B170" s="252" t="s">
        <v>188</v>
      </c>
      <c r="C170" s="252" t="s">
        <v>189</v>
      </c>
      <c r="D170" s="247">
        <v>160.22999999999999</v>
      </c>
      <c r="E170" s="247">
        <v>157.941</v>
      </c>
      <c r="F170" s="247"/>
      <c r="G170" s="245">
        <f t="shared" si="15"/>
        <v>112.161</v>
      </c>
      <c r="H170" s="245">
        <f t="shared" si="16"/>
        <v>110.5587</v>
      </c>
      <c r="I170" s="245">
        <f t="shared" si="17"/>
        <v>0</v>
      </c>
    </row>
    <row r="171" spans="1:9" ht="25">
      <c r="A171" s="245"/>
      <c r="B171" s="252" t="s">
        <v>190</v>
      </c>
      <c r="C171" s="252" t="s">
        <v>105</v>
      </c>
      <c r="D171" s="247">
        <v>157.941</v>
      </c>
      <c r="E171" s="247">
        <v>157.941</v>
      </c>
      <c r="F171" s="247"/>
      <c r="G171" s="245">
        <f t="shared" si="15"/>
        <v>110.5587</v>
      </c>
      <c r="H171" s="245">
        <f t="shared" si="16"/>
        <v>110.5587</v>
      </c>
      <c r="I171" s="245">
        <f t="shared" si="17"/>
        <v>0</v>
      </c>
    </row>
    <row r="172" spans="1:9" ht="37.5">
      <c r="A172" s="245"/>
      <c r="B172" s="252" t="s">
        <v>191</v>
      </c>
      <c r="C172" s="252" t="s">
        <v>192</v>
      </c>
      <c r="D172" s="247">
        <v>283.83600000000001</v>
      </c>
      <c r="E172" s="247"/>
      <c r="F172" s="247"/>
      <c r="G172" s="245">
        <f t="shared" ref="G172:G190" si="18">D172*0.7</f>
        <v>198.68520000000001</v>
      </c>
      <c r="H172" s="245">
        <f t="shared" ref="H172:H190" si="19">E172*0.7</f>
        <v>0</v>
      </c>
      <c r="I172" s="245">
        <f t="shared" ref="I172:I190" si="20">F172*0.7</f>
        <v>0</v>
      </c>
    </row>
    <row r="173" spans="1:9" ht="25">
      <c r="A173" s="245"/>
      <c r="B173" s="252" t="s">
        <v>193</v>
      </c>
      <c r="C173" s="252" t="s">
        <v>194</v>
      </c>
      <c r="D173" s="247">
        <v>352.50599999999997</v>
      </c>
      <c r="E173" s="247"/>
      <c r="F173" s="247"/>
      <c r="G173" s="245">
        <f t="shared" si="18"/>
        <v>246.7542</v>
      </c>
      <c r="H173" s="245">
        <f t="shared" si="19"/>
        <v>0</v>
      </c>
      <c r="I173" s="245">
        <f t="shared" si="20"/>
        <v>0</v>
      </c>
    </row>
    <row r="174" spans="1:9" ht="25">
      <c r="A174" s="245"/>
      <c r="B174" s="252" t="s">
        <v>282</v>
      </c>
      <c r="C174" s="252" t="s">
        <v>137</v>
      </c>
      <c r="D174" s="247">
        <v>112.161</v>
      </c>
      <c r="E174" s="247"/>
      <c r="F174" s="247"/>
      <c r="G174" s="245">
        <f t="shared" si="18"/>
        <v>78.512699999999995</v>
      </c>
      <c r="H174" s="245">
        <f t="shared" si="19"/>
        <v>0</v>
      </c>
      <c r="I174" s="245">
        <f t="shared" si="20"/>
        <v>0</v>
      </c>
    </row>
    <row r="175" spans="1:9">
      <c r="A175" s="245"/>
      <c r="B175" s="252" t="s">
        <v>283</v>
      </c>
      <c r="C175" s="252" t="s">
        <v>284</v>
      </c>
      <c r="D175" s="247"/>
      <c r="E175" s="247">
        <v>130.47300000000001</v>
      </c>
      <c r="F175" s="247"/>
      <c r="G175" s="245">
        <f t="shared" si="18"/>
        <v>0</v>
      </c>
      <c r="H175" s="245">
        <f t="shared" si="19"/>
        <v>91.331100000000006</v>
      </c>
      <c r="I175" s="245">
        <f t="shared" si="20"/>
        <v>0</v>
      </c>
    </row>
    <row r="176" spans="1:9" ht="25">
      <c r="A176" s="245"/>
      <c r="B176" s="252" t="s">
        <v>258</v>
      </c>
      <c r="C176" s="252" t="s">
        <v>259</v>
      </c>
      <c r="D176" s="247"/>
      <c r="E176" s="247">
        <v>153.363</v>
      </c>
      <c r="F176" s="247"/>
      <c r="G176" s="245">
        <f t="shared" si="18"/>
        <v>0</v>
      </c>
      <c r="H176" s="245">
        <f t="shared" si="19"/>
        <v>107.3541</v>
      </c>
      <c r="I176" s="245">
        <f t="shared" si="20"/>
        <v>0</v>
      </c>
    </row>
    <row r="177" spans="1:9" ht="37.5">
      <c r="A177" s="245"/>
      <c r="B177" s="252" t="s">
        <v>255</v>
      </c>
      <c r="C177" s="252" t="s">
        <v>249</v>
      </c>
      <c r="E177" s="247">
        <v>283.83600000000001</v>
      </c>
      <c r="F177" s="247"/>
      <c r="G177" s="245">
        <f t="shared" si="18"/>
        <v>0</v>
      </c>
      <c r="H177" s="245">
        <f t="shared" si="19"/>
        <v>198.68520000000001</v>
      </c>
      <c r="I177" s="245">
        <f t="shared" si="20"/>
        <v>0</v>
      </c>
    </row>
    <row r="178" spans="1:9" ht="37.5">
      <c r="A178" s="245"/>
      <c r="B178" s="252" t="s">
        <v>285</v>
      </c>
      <c r="C178" s="252"/>
      <c r="D178" s="247">
        <v>228.9</v>
      </c>
      <c r="E178" s="247">
        <v>219.744</v>
      </c>
      <c r="F178" s="247"/>
      <c r="G178" s="245">
        <f t="shared" si="18"/>
        <v>160.22999999999999</v>
      </c>
      <c r="H178" s="245">
        <f t="shared" si="19"/>
        <v>153.82079999999999</v>
      </c>
      <c r="I178" s="245">
        <f t="shared" si="20"/>
        <v>0</v>
      </c>
    </row>
    <row r="179" spans="1:9" ht="37.5">
      <c r="A179" s="245"/>
      <c r="B179" s="252" t="s">
        <v>205</v>
      </c>
      <c r="C179" s="252" t="s">
        <v>206</v>
      </c>
      <c r="D179" s="247">
        <v>3154.8820000000001</v>
      </c>
      <c r="E179" s="247"/>
      <c r="F179" s="247"/>
      <c r="G179" s="245">
        <f t="shared" si="18"/>
        <v>2208.4173999999998</v>
      </c>
      <c r="H179" s="245">
        <f t="shared" si="19"/>
        <v>0</v>
      </c>
      <c r="I179" s="245">
        <f t="shared" si="20"/>
        <v>0</v>
      </c>
    </row>
    <row r="180" spans="1:9" ht="50">
      <c r="A180" s="245"/>
      <c r="B180" s="252" t="s">
        <v>207</v>
      </c>
      <c r="C180" s="252" t="s">
        <v>209</v>
      </c>
      <c r="D180" s="247">
        <v>171.67500000000001</v>
      </c>
      <c r="E180" s="247"/>
      <c r="F180" s="247"/>
      <c r="G180" s="245">
        <f t="shared" si="18"/>
        <v>120.1725</v>
      </c>
      <c r="H180" s="245">
        <f t="shared" si="19"/>
        <v>0</v>
      </c>
      <c r="I180" s="245">
        <f t="shared" si="20"/>
        <v>0</v>
      </c>
    </row>
    <row r="181" spans="1:9" ht="37.5">
      <c r="A181" s="245"/>
      <c r="B181" s="252" t="s">
        <v>208</v>
      </c>
      <c r="C181" s="252" t="s">
        <v>286</v>
      </c>
      <c r="D181" s="247">
        <v>286.125</v>
      </c>
      <c r="E181" s="247"/>
      <c r="F181" s="247"/>
      <c r="G181" s="245">
        <f t="shared" si="18"/>
        <v>200.28749999999999</v>
      </c>
      <c r="H181" s="245">
        <f t="shared" si="19"/>
        <v>0</v>
      </c>
      <c r="I181" s="245">
        <f t="shared" si="20"/>
        <v>0</v>
      </c>
    </row>
    <row r="182" spans="1:9" ht="25">
      <c r="A182" s="245"/>
      <c r="B182" s="252" t="s">
        <v>213</v>
      </c>
      <c r="C182" s="252" t="s">
        <v>287</v>
      </c>
      <c r="D182" s="247">
        <v>219.744</v>
      </c>
      <c r="E182" s="247"/>
      <c r="F182" s="247"/>
      <c r="G182" s="245">
        <f t="shared" si="18"/>
        <v>153.82079999999999</v>
      </c>
      <c r="H182" s="245">
        <f t="shared" si="19"/>
        <v>0</v>
      </c>
      <c r="I182" s="245">
        <f t="shared" si="20"/>
        <v>0</v>
      </c>
    </row>
    <row r="183" spans="1:9" ht="25">
      <c r="A183" s="245"/>
      <c r="B183" s="252" t="s">
        <v>217</v>
      </c>
      <c r="C183" s="252" t="s">
        <v>133</v>
      </c>
      <c r="D183" s="247">
        <v>263.23500000000001</v>
      </c>
      <c r="E183" s="247"/>
      <c r="F183" s="247"/>
      <c r="G183" s="245">
        <f t="shared" si="18"/>
        <v>184.2645</v>
      </c>
      <c r="H183" s="245">
        <f t="shared" si="19"/>
        <v>0</v>
      </c>
      <c r="I183" s="245">
        <f t="shared" si="20"/>
        <v>0</v>
      </c>
    </row>
    <row r="184" spans="1:9">
      <c r="A184" s="245"/>
      <c r="B184" s="252" t="s">
        <v>288</v>
      </c>
      <c r="C184" s="252" t="s">
        <v>289</v>
      </c>
      <c r="D184" s="247">
        <v>146.49600000000001</v>
      </c>
      <c r="E184" s="247"/>
      <c r="F184" s="247"/>
      <c r="G184" s="245">
        <f t="shared" si="18"/>
        <v>102.5472</v>
      </c>
      <c r="H184" s="245">
        <f t="shared" si="19"/>
        <v>0</v>
      </c>
      <c r="I184" s="245">
        <f t="shared" si="20"/>
        <v>0</v>
      </c>
    </row>
    <row r="185" spans="1:9" ht="25">
      <c r="A185" s="245"/>
      <c r="B185" s="252" t="s">
        <v>290</v>
      </c>
      <c r="C185" s="252" t="s">
        <v>224</v>
      </c>
      <c r="D185" s="247">
        <v>173.964</v>
      </c>
      <c r="E185" s="247">
        <v>173.964</v>
      </c>
      <c r="F185" s="247"/>
      <c r="G185" s="245">
        <f t="shared" si="18"/>
        <v>121.7748</v>
      </c>
      <c r="H185" s="245">
        <f t="shared" si="19"/>
        <v>121.7748</v>
      </c>
      <c r="I185" s="245">
        <f t="shared" si="20"/>
        <v>0</v>
      </c>
    </row>
    <row r="186" spans="1:9" ht="37.5">
      <c r="A186" s="245"/>
      <c r="B186" s="252" t="s">
        <v>291</v>
      </c>
      <c r="C186" s="252" t="s">
        <v>292</v>
      </c>
      <c r="D186" s="247">
        <v>164.80799999999999</v>
      </c>
      <c r="E186" s="247">
        <v>164.80799999999999</v>
      </c>
      <c r="F186" s="247"/>
      <c r="G186" s="245">
        <f t="shared" si="18"/>
        <v>115.3656</v>
      </c>
      <c r="H186" s="245">
        <f t="shared" si="19"/>
        <v>115.3656</v>
      </c>
      <c r="I186" s="245">
        <f t="shared" si="20"/>
        <v>0</v>
      </c>
    </row>
    <row r="187" spans="1:9" ht="37.5">
      <c r="A187" s="245"/>
      <c r="B187" s="252" t="s">
        <v>293</v>
      </c>
      <c r="C187" s="252" t="s">
        <v>294</v>
      </c>
      <c r="D187" s="247">
        <v>203.721</v>
      </c>
      <c r="E187" s="247">
        <v>183.12</v>
      </c>
      <c r="F187" s="247"/>
      <c r="G187" s="245">
        <f t="shared" si="18"/>
        <v>142.60470000000001</v>
      </c>
      <c r="H187" s="245">
        <f t="shared" si="19"/>
        <v>128.184</v>
      </c>
      <c r="I187" s="245">
        <f t="shared" si="20"/>
        <v>0</v>
      </c>
    </row>
    <row r="188" spans="1:9" ht="25">
      <c r="A188" s="245"/>
      <c r="B188" s="252" t="s">
        <v>295</v>
      </c>
      <c r="C188" s="252" t="s">
        <v>228</v>
      </c>
      <c r="D188" s="247">
        <v>109.872</v>
      </c>
      <c r="E188" s="247"/>
      <c r="F188" s="247"/>
      <c r="G188" s="245">
        <f t="shared" si="18"/>
        <v>76.910399999999996</v>
      </c>
      <c r="H188" s="245">
        <f t="shared" si="19"/>
        <v>0</v>
      </c>
      <c r="I188" s="245">
        <f t="shared" si="20"/>
        <v>0</v>
      </c>
    </row>
    <row r="189" spans="1:9" ht="37.5">
      <c r="A189" s="245"/>
      <c r="B189" s="252" t="s">
        <v>230</v>
      </c>
      <c r="C189" s="252" t="s">
        <v>231</v>
      </c>
      <c r="D189" s="247">
        <v>132.762</v>
      </c>
      <c r="E189" s="247"/>
      <c r="F189" s="247"/>
      <c r="G189" s="245">
        <f t="shared" si="18"/>
        <v>92.933400000000006</v>
      </c>
      <c r="H189" s="245">
        <f t="shared" si="19"/>
        <v>0</v>
      </c>
      <c r="I189" s="245">
        <f t="shared" si="20"/>
        <v>0</v>
      </c>
    </row>
    <row r="190" spans="1:9" ht="50">
      <c r="A190" s="245"/>
      <c r="B190" s="252" t="s">
        <v>296</v>
      </c>
      <c r="C190" s="252" t="s">
        <v>228</v>
      </c>
      <c r="D190" s="247">
        <v>171.67500000000001</v>
      </c>
      <c r="E190" s="247"/>
      <c r="F190" s="247"/>
      <c r="G190" s="245">
        <f t="shared" si="18"/>
        <v>120.1725</v>
      </c>
      <c r="H190" s="245">
        <f t="shared" si="19"/>
        <v>0</v>
      </c>
      <c r="I190" s="245">
        <f t="shared" si="20"/>
        <v>0</v>
      </c>
    </row>
  </sheetData>
  <mergeCells count="8">
    <mergeCell ref="A84:I84"/>
    <mergeCell ref="A135:I135"/>
    <mergeCell ref="A138:I138"/>
    <mergeCell ref="D1:F1"/>
    <mergeCell ref="G1:I1"/>
    <mergeCell ref="A2:F2"/>
    <mergeCell ref="G2:I2"/>
    <mergeCell ref="A29:I29"/>
  </mergeCells>
  <pageMargins left="0.75" right="0.75" top="1" bottom="1" header="0.51180555555555596" footer="0.51180555555555596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X726"/>
  <sheetViews>
    <sheetView tabSelected="1" topLeftCell="B1" zoomScale="90" zoomScaleNormal="90" workbookViewId="0">
      <pane xSplit="6" ySplit="4" topLeftCell="FU5" activePane="bottomRight" state="frozen"/>
      <selection pane="topRight"/>
      <selection pane="bottomLeft"/>
      <selection pane="bottomRight" activeCell="HA16" sqref="HA16"/>
    </sheetView>
  </sheetViews>
  <sheetFormatPr defaultColWidth="9.1796875" defaultRowHeight="13"/>
  <cols>
    <col min="1" max="1" width="9.1796875" style="1" hidden="1" customWidth="1"/>
    <col min="2" max="2" width="5.54296875" style="3" customWidth="1"/>
    <col min="3" max="3" width="24.26953125" style="4" customWidth="1"/>
    <col min="4" max="4" width="14.26953125" style="3" hidden="1" customWidth="1"/>
    <col min="5" max="5" width="10.7265625" style="3" customWidth="1"/>
    <col min="6" max="6" width="17.54296875" style="3" hidden="1" customWidth="1"/>
    <col min="7" max="7" width="27.453125" style="4" customWidth="1"/>
    <col min="8" max="8" width="11.81640625" style="3" hidden="1" customWidth="1"/>
    <col min="9" max="9" width="14.453125" style="3" hidden="1" customWidth="1"/>
    <col min="10" max="12" width="9.1796875" style="3" hidden="1" customWidth="1"/>
    <col min="13" max="13" width="5.54296875" style="3" hidden="1" customWidth="1"/>
    <col min="14" max="14" width="6.1796875" style="1" hidden="1" customWidth="1"/>
    <col min="15" max="18" width="6.81640625" style="5" hidden="1" customWidth="1"/>
    <col min="19" max="19" width="7.54296875" style="5" hidden="1" customWidth="1"/>
    <col min="20" max="20" width="6.26953125" style="5" hidden="1" customWidth="1"/>
    <col min="21" max="22" width="6.7265625" style="5" hidden="1" customWidth="1"/>
    <col min="23" max="24" width="7" style="5" hidden="1" customWidth="1"/>
    <col min="25" max="26" width="6.7265625" style="5" hidden="1" customWidth="1"/>
    <col min="27" max="30" width="6.81640625" style="5" hidden="1" customWidth="1"/>
    <col min="31" max="31" width="8.453125" style="6" hidden="1" customWidth="1"/>
    <col min="32" max="32" width="6.54296875" style="6" hidden="1" customWidth="1"/>
    <col min="33" max="37" width="6.7265625" style="6" hidden="1" customWidth="1"/>
    <col min="38" max="38" width="9.1796875" style="6" hidden="1" customWidth="1"/>
    <col min="39" max="39" width="6.81640625" style="1" hidden="1" customWidth="1"/>
    <col min="40" max="40" width="9.1796875" style="6" hidden="1" customWidth="1"/>
    <col min="41" max="41" width="7.1796875" style="1" hidden="1" customWidth="1"/>
    <col min="42" max="42" width="8.7265625" style="6" hidden="1" customWidth="1"/>
    <col min="43" max="43" width="7.453125" style="1" hidden="1" customWidth="1"/>
    <col min="44" max="44" width="9.1796875" style="6" hidden="1" customWidth="1"/>
    <col min="45" max="46" width="7.54296875" style="1" hidden="1" customWidth="1"/>
    <col min="47" max="47" width="8.1796875" style="6" hidden="1" customWidth="1"/>
    <col min="48" max="48" width="8" style="1" hidden="1" customWidth="1"/>
    <col min="49" max="49" width="7.453125" style="6" hidden="1" customWidth="1"/>
    <col min="50" max="50" width="7.81640625" style="1" hidden="1" customWidth="1"/>
    <col min="51" max="51" width="7.54296875" style="6" hidden="1" customWidth="1"/>
    <col min="52" max="52" width="8.1796875" style="1" hidden="1" customWidth="1"/>
    <col min="53" max="53" width="7.81640625" style="6" hidden="1" customWidth="1"/>
    <col min="54" max="64" width="9.1796875" style="1" hidden="1" customWidth="1"/>
    <col min="65" max="65" width="9.26953125" style="7" hidden="1" customWidth="1"/>
    <col min="66" max="72" width="9.1796875" style="7" hidden="1" customWidth="1"/>
    <col min="73" max="80" width="9.1796875" style="1" hidden="1" customWidth="1"/>
    <col min="81" max="81" width="9.1796875" style="7" hidden="1" customWidth="1"/>
    <col min="82" max="100" width="9.1796875" style="8" hidden="1" customWidth="1"/>
    <col min="101" max="108" width="9.1796875" style="9" hidden="1" customWidth="1"/>
    <col min="109" max="109" width="18.26953125" style="9" hidden="1" customWidth="1"/>
    <col min="110" max="112" width="9.54296875" style="9" hidden="1" customWidth="1"/>
    <col min="113" max="113" width="9.54296875" style="10" hidden="1" customWidth="1"/>
    <col min="114" max="116" width="9.54296875" style="9" hidden="1" customWidth="1"/>
    <col min="117" max="117" width="10" style="9" hidden="1" customWidth="1"/>
    <col min="118" max="127" width="9.1796875" style="9" hidden="1" customWidth="1"/>
    <col min="128" max="128" width="6.26953125" style="9" hidden="1" customWidth="1"/>
    <col min="129" max="129" width="9.1796875" style="10" hidden="1" customWidth="1"/>
    <col min="130" max="148" width="9.1796875" style="9" hidden="1" customWidth="1"/>
    <col min="149" max="149" width="9.1796875" style="1" hidden="1" customWidth="1"/>
    <col min="150" max="152" width="10" style="1" hidden="1" customWidth="1"/>
    <col min="153" max="153" width="9.1796875" style="1" hidden="1" customWidth="1"/>
    <col min="154" max="154" width="11" style="1" hidden="1" customWidth="1"/>
    <col min="155" max="162" width="9.1796875" style="1" hidden="1" customWidth="1"/>
    <col min="163" max="163" width="9.1796875" style="9"/>
    <col min="164" max="164" width="9.1796875" style="9" hidden="1" customWidth="1"/>
    <col min="165" max="165" width="9.1796875" style="9"/>
    <col min="166" max="166" width="9.1796875" style="9" hidden="1" customWidth="1"/>
    <col min="167" max="167" width="9.1796875" style="9"/>
    <col min="168" max="168" width="6.1796875" style="9" customWidth="1"/>
    <col min="169" max="169" width="0.1796875" style="9" hidden="1" customWidth="1"/>
    <col min="170" max="170" width="6.1796875" style="9" hidden="1" customWidth="1"/>
    <col min="171" max="171" width="7.54296875" style="9" customWidth="1"/>
    <col min="172" max="172" width="8.81640625" style="9" customWidth="1"/>
    <col min="173" max="173" width="5.453125" style="9" hidden="1" customWidth="1"/>
    <col min="174" max="174" width="7.81640625" style="9" hidden="1" customWidth="1"/>
    <col min="175" max="175" width="9.7265625" style="9" customWidth="1"/>
    <col min="176" max="176" width="6.54296875" style="9" hidden="1" customWidth="1"/>
    <col min="177" max="177" width="8.26953125" style="9" customWidth="1"/>
    <col min="178" max="178" width="6.6328125" style="11" hidden="1" customWidth="1"/>
    <col min="179" max="179" width="11.26953125" style="9" customWidth="1"/>
    <col min="180" max="180" width="8.90625" style="9" customWidth="1"/>
    <col min="181" max="181" width="6.453125" style="9" hidden="1" customWidth="1"/>
    <col min="182" max="182" width="9.1796875" style="9" customWidth="1"/>
    <col min="183" max="183" width="7.1796875" style="9" hidden="1" customWidth="1"/>
    <col min="184" max="184" width="11.90625" style="9" customWidth="1"/>
    <col min="185" max="185" width="0.36328125" style="11" hidden="1" customWidth="1"/>
    <col min="186" max="186" width="8.90625" style="11" hidden="1" customWidth="1"/>
    <col min="187" max="187" width="11.26953125" style="12" customWidth="1"/>
    <col min="188" max="188" width="7.90625" style="12" customWidth="1"/>
    <col min="189" max="189" width="0.36328125" style="12" hidden="1" customWidth="1"/>
    <col min="190" max="190" width="9.26953125" style="12" customWidth="1"/>
    <col min="191" max="191" width="7.1796875" style="12" hidden="1" customWidth="1"/>
    <col min="192" max="192" width="9.54296875" style="12" customWidth="1"/>
    <col min="193" max="193" width="7.90625" style="11" customWidth="1"/>
    <col min="194" max="194" width="7.26953125" style="11" hidden="1" customWidth="1"/>
    <col min="195" max="195" width="11.26953125" style="12" customWidth="1"/>
    <col min="196" max="196" width="7.90625" style="9" customWidth="1"/>
    <col min="197" max="197" width="0.36328125" style="9" hidden="1" customWidth="1"/>
    <col min="198" max="198" width="9.26953125" style="9" customWidth="1"/>
    <col min="199" max="199" width="7.1796875" style="9" hidden="1" customWidth="1"/>
    <col min="200" max="200" width="10.90625" style="9" customWidth="1"/>
    <col min="201" max="201" width="10.453125" style="9" customWidth="1"/>
    <col min="202" max="202" width="10.6328125" style="1" customWidth="1"/>
    <col min="203" max="16384" width="9.1796875" style="1"/>
  </cols>
  <sheetData>
    <row r="1" spans="1:206" ht="27" customHeight="1">
      <c r="B1" s="320"/>
      <c r="C1" s="321"/>
      <c r="D1" s="322"/>
      <c r="E1" s="322"/>
      <c r="F1" s="322"/>
      <c r="G1" s="321"/>
      <c r="H1" s="1"/>
      <c r="I1" s="1"/>
      <c r="J1" s="1"/>
      <c r="K1" s="1"/>
      <c r="L1" s="1"/>
      <c r="M1" s="1"/>
      <c r="BM1" s="258" t="s">
        <v>297</v>
      </c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M1" s="259"/>
      <c r="CN1" s="259"/>
      <c r="CO1" s="259"/>
      <c r="CP1" s="259"/>
      <c r="CQ1" s="259"/>
      <c r="CR1" s="259"/>
      <c r="CS1" s="259"/>
      <c r="CT1" s="259"/>
      <c r="CU1" s="259"/>
      <c r="CV1" s="259"/>
      <c r="CW1" s="259"/>
      <c r="CX1" s="259"/>
      <c r="CY1" s="259"/>
      <c r="CZ1" s="259"/>
      <c r="DA1" s="259"/>
      <c r="DB1" s="259"/>
      <c r="DC1" s="259"/>
      <c r="DD1" s="259"/>
      <c r="DE1" s="259"/>
      <c r="DF1" s="259"/>
      <c r="DG1" s="259"/>
      <c r="DH1" s="259"/>
      <c r="DI1" s="259"/>
      <c r="DJ1" s="259"/>
      <c r="DK1" s="259"/>
      <c r="DL1" s="259"/>
      <c r="DM1" s="259"/>
      <c r="DN1" s="259"/>
      <c r="DO1" s="259"/>
      <c r="DP1" s="259"/>
      <c r="DQ1" s="259"/>
      <c r="DR1" s="259"/>
      <c r="DS1" s="259"/>
      <c r="DT1" s="259"/>
      <c r="DU1" s="259"/>
      <c r="DV1" s="259"/>
      <c r="DW1" s="259"/>
      <c r="DX1" s="259"/>
      <c r="DY1" s="259"/>
      <c r="DZ1" s="259"/>
      <c r="EA1" s="259"/>
      <c r="EB1" s="259"/>
      <c r="EC1" s="259"/>
      <c r="ED1" s="259"/>
      <c r="EE1" s="259"/>
      <c r="EF1" s="259"/>
      <c r="EG1" s="259"/>
      <c r="EH1" s="259"/>
      <c r="EI1" s="259"/>
      <c r="EJ1" s="259"/>
      <c r="EK1" s="259"/>
      <c r="EL1" s="259"/>
      <c r="EM1" s="259"/>
      <c r="EN1" s="259"/>
      <c r="EO1" s="259"/>
      <c r="EP1" s="259"/>
      <c r="EQ1" s="259"/>
      <c r="ER1" s="259"/>
      <c r="ES1" s="259"/>
      <c r="ET1" s="259"/>
      <c r="EU1" s="259"/>
      <c r="EV1" s="259"/>
      <c r="EW1" s="259"/>
      <c r="EX1" s="259"/>
      <c r="EY1" s="259"/>
      <c r="EZ1" s="259"/>
      <c r="FA1" s="259"/>
      <c r="FB1" s="259"/>
      <c r="FC1" s="259"/>
      <c r="FD1" s="259"/>
      <c r="FE1" s="259"/>
      <c r="FF1" s="259"/>
      <c r="FG1" s="259"/>
      <c r="FH1" s="259"/>
      <c r="FI1" s="259"/>
      <c r="FJ1" s="259"/>
      <c r="FK1" s="259"/>
      <c r="FL1" s="259"/>
      <c r="FM1" s="259"/>
      <c r="FN1" s="259"/>
      <c r="FO1" s="259"/>
      <c r="FP1" s="259"/>
      <c r="FQ1" s="259"/>
      <c r="FR1" s="259"/>
      <c r="FS1" s="259"/>
      <c r="FT1" s="259"/>
      <c r="FU1" s="259"/>
      <c r="FV1" s="259"/>
      <c r="FW1" s="259"/>
      <c r="FX1" s="259"/>
      <c r="FY1" s="259"/>
      <c r="FZ1" s="259"/>
      <c r="GA1" s="259"/>
      <c r="GB1" s="259"/>
      <c r="GC1" s="259"/>
      <c r="GD1" s="124"/>
      <c r="GE1" s="212"/>
      <c r="GF1" s="212"/>
      <c r="GG1" s="212"/>
      <c r="GH1" s="212"/>
      <c r="GI1" s="212"/>
      <c r="GJ1" s="212"/>
      <c r="GK1" s="124"/>
      <c r="GL1" s="124"/>
      <c r="GM1" s="212"/>
      <c r="GN1" s="124"/>
      <c r="GO1" s="124"/>
      <c r="GP1" s="124"/>
      <c r="GQ1" s="124"/>
      <c r="GR1" s="124"/>
      <c r="GS1" s="124"/>
      <c r="GT1" s="218"/>
      <c r="GU1" s="218"/>
      <c r="GV1" s="218"/>
      <c r="GW1" s="218"/>
      <c r="GX1" s="218"/>
    </row>
    <row r="2" spans="1:206">
      <c r="B2" s="323"/>
      <c r="C2" s="324"/>
      <c r="D2" s="325"/>
      <c r="E2" s="325"/>
      <c r="F2" s="325"/>
      <c r="G2" s="32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25" t="s">
        <v>298</v>
      </c>
      <c r="BN2" s="125" t="s">
        <v>298</v>
      </c>
      <c r="BO2" s="125" t="s">
        <v>299</v>
      </c>
      <c r="BP2" s="125" t="s">
        <v>299</v>
      </c>
      <c r="BQ2" s="125" t="s">
        <v>300</v>
      </c>
      <c r="BR2" s="125" t="s">
        <v>300</v>
      </c>
      <c r="BS2" s="125" t="s">
        <v>301</v>
      </c>
      <c r="BT2" s="125" t="s">
        <v>301</v>
      </c>
      <c r="BU2" s="135" t="s">
        <v>298</v>
      </c>
      <c r="BV2" s="135" t="s">
        <v>298</v>
      </c>
      <c r="BW2" s="135" t="s">
        <v>299</v>
      </c>
      <c r="BX2" s="135" t="s">
        <v>299</v>
      </c>
      <c r="BY2" s="135" t="s">
        <v>300</v>
      </c>
      <c r="BZ2" s="135" t="s">
        <v>300</v>
      </c>
      <c r="CA2" s="135" t="s">
        <v>301</v>
      </c>
      <c r="CB2" s="135" t="s">
        <v>301</v>
      </c>
      <c r="CC2" s="125" t="s">
        <v>298</v>
      </c>
      <c r="CD2" s="125" t="s">
        <v>298</v>
      </c>
      <c r="CE2" s="125" t="s">
        <v>299</v>
      </c>
      <c r="CF2" s="125" t="s">
        <v>299</v>
      </c>
      <c r="CG2" s="125" t="s">
        <v>300</v>
      </c>
      <c r="CH2" s="125" t="s">
        <v>300</v>
      </c>
      <c r="CI2" s="125" t="s">
        <v>301</v>
      </c>
      <c r="CJ2" s="125" t="s">
        <v>301</v>
      </c>
      <c r="CK2" s="145" t="s">
        <v>298</v>
      </c>
      <c r="CL2" s="145" t="s">
        <v>299</v>
      </c>
      <c r="CM2" s="145" t="s">
        <v>302</v>
      </c>
      <c r="CN2" s="146" t="s">
        <v>301</v>
      </c>
      <c r="CO2" s="135" t="s">
        <v>298</v>
      </c>
      <c r="CP2" s="135" t="s">
        <v>298</v>
      </c>
      <c r="CQ2" s="135" t="s">
        <v>299</v>
      </c>
      <c r="CR2" s="135" t="s">
        <v>299</v>
      </c>
      <c r="CS2" s="135" t="s">
        <v>300</v>
      </c>
      <c r="CT2" s="135" t="s">
        <v>300</v>
      </c>
      <c r="CU2" s="135" t="s">
        <v>301</v>
      </c>
      <c r="CV2" s="135" t="s">
        <v>301</v>
      </c>
      <c r="CW2" s="153" t="s">
        <v>298</v>
      </c>
      <c r="CX2" s="153" t="s">
        <v>298</v>
      </c>
      <c r="CY2" s="153" t="s">
        <v>299</v>
      </c>
      <c r="CZ2" s="153" t="s">
        <v>299</v>
      </c>
      <c r="DA2" s="153" t="s">
        <v>302</v>
      </c>
      <c r="DB2" s="153" t="s">
        <v>302</v>
      </c>
      <c r="DC2" s="161" t="s">
        <v>301</v>
      </c>
      <c r="DD2" s="161" t="s">
        <v>301</v>
      </c>
      <c r="DF2" s="162" t="s">
        <v>298</v>
      </c>
      <c r="DG2" s="162" t="s">
        <v>298</v>
      </c>
      <c r="DH2" s="162" t="s">
        <v>299</v>
      </c>
      <c r="DI2" s="162" t="s">
        <v>299</v>
      </c>
      <c r="DJ2" s="162" t="s">
        <v>302</v>
      </c>
      <c r="DK2" s="162" t="s">
        <v>302</v>
      </c>
      <c r="DL2" s="162" t="s">
        <v>301</v>
      </c>
      <c r="DM2" s="168" t="s">
        <v>301</v>
      </c>
      <c r="DN2" s="135"/>
      <c r="DO2" s="135"/>
      <c r="DP2" s="169" t="s">
        <v>298</v>
      </c>
      <c r="DQ2" s="169" t="s">
        <v>298</v>
      </c>
      <c r="DR2" s="169" t="s">
        <v>299</v>
      </c>
      <c r="DS2" s="169" t="s">
        <v>299</v>
      </c>
      <c r="DT2" s="169" t="s">
        <v>302</v>
      </c>
      <c r="DU2" s="169" t="s">
        <v>302</v>
      </c>
      <c r="DV2" s="175" t="s">
        <v>301</v>
      </c>
      <c r="DW2" s="175" t="s">
        <v>301</v>
      </c>
      <c r="DX2" s="145" t="s">
        <v>298</v>
      </c>
      <c r="DY2" s="145" t="s">
        <v>298</v>
      </c>
      <c r="DZ2" s="145" t="s">
        <v>299</v>
      </c>
      <c r="EA2" s="145" t="s">
        <v>299</v>
      </c>
      <c r="EB2" s="145" t="s">
        <v>302</v>
      </c>
      <c r="EC2" s="145" t="s">
        <v>302</v>
      </c>
      <c r="ED2" s="145" t="s">
        <v>301</v>
      </c>
      <c r="EE2" s="146" t="s">
        <v>301</v>
      </c>
      <c r="EF2" s="175"/>
      <c r="EG2" s="153" t="s">
        <v>298</v>
      </c>
      <c r="EH2" s="153" t="s">
        <v>299</v>
      </c>
      <c r="EI2" s="153" t="s">
        <v>302</v>
      </c>
      <c r="EJ2" s="161" t="s">
        <v>301</v>
      </c>
      <c r="EK2" s="145" t="s">
        <v>298</v>
      </c>
      <c r="EL2" s="145" t="s">
        <v>298</v>
      </c>
      <c r="EM2" s="145" t="s">
        <v>299</v>
      </c>
      <c r="EN2" s="145" t="s">
        <v>299</v>
      </c>
      <c r="EO2" s="145" t="s">
        <v>302</v>
      </c>
      <c r="EP2" s="145" t="s">
        <v>302</v>
      </c>
      <c r="EQ2" s="145" t="s">
        <v>301</v>
      </c>
      <c r="ER2" s="146" t="s">
        <v>301</v>
      </c>
      <c r="ES2" s="62"/>
      <c r="ET2" s="153" t="s">
        <v>298</v>
      </c>
      <c r="EU2" s="153" t="s">
        <v>299</v>
      </c>
      <c r="EV2" s="153" t="s">
        <v>302</v>
      </c>
      <c r="EW2" s="161" t="s">
        <v>301</v>
      </c>
      <c r="EX2" s="181" t="s">
        <v>298</v>
      </c>
      <c r="EY2" s="181" t="s">
        <v>299</v>
      </c>
      <c r="EZ2" s="181" t="s">
        <v>302</v>
      </c>
      <c r="FA2" s="182" t="s">
        <v>301</v>
      </c>
      <c r="FB2" s="183" t="s">
        <v>298</v>
      </c>
      <c r="FC2" s="183" t="s">
        <v>299</v>
      </c>
      <c r="FD2" s="183" t="s">
        <v>302</v>
      </c>
      <c r="FE2" s="188" t="s">
        <v>301</v>
      </c>
      <c r="FF2" s="145" t="s">
        <v>298</v>
      </c>
      <c r="FG2" s="145" t="s">
        <v>298</v>
      </c>
      <c r="FH2" s="145" t="s">
        <v>299</v>
      </c>
      <c r="FI2" s="145" t="s">
        <v>299</v>
      </c>
      <c r="FJ2" s="145" t="s">
        <v>302</v>
      </c>
      <c r="FK2" s="145" t="s">
        <v>302</v>
      </c>
      <c r="FL2" s="145" t="s">
        <v>301</v>
      </c>
      <c r="FM2" s="146" t="s">
        <v>301</v>
      </c>
      <c r="FN2" s="175" t="s">
        <v>298</v>
      </c>
      <c r="FO2" s="192" t="s">
        <v>298</v>
      </c>
      <c r="FP2" s="192" t="s">
        <v>299</v>
      </c>
      <c r="FQ2" s="192" t="s">
        <v>299</v>
      </c>
      <c r="FR2" s="192" t="s">
        <v>302</v>
      </c>
      <c r="FS2" s="192" t="s">
        <v>302</v>
      </c>
      <c r="FT2" s="192" t="s">
        <v>301</v>
      </c>
      <c r="FU2" s="203" t="s">
        <v>301</v>
      </c>
      <c r="FV2" s="170" t="s">
        <v>298</v>
      </c>
      <c r="FW2" s="204" t="s">
        <v>298</v>
      </c>
      <c r="FX2" s="204" t="s">
        <v>299</v>
      </c>
      <c r="FY2" s="204" t="s">
        <v>299</v>
      </c>
      <c r="FZ2" s="204" t="s">
        <v>302</v>
      </c>
      <c r="GA2" s="204" t="s">
        <v>303</v>
      </c>
      <c r="GB2" s="204" t="s">
        <v>301</v>
      </c>
      <c r="GC2" s="204" t="s">
        <v>301</v>
      </c>
      <c r="GD2" s="170" t="s">
        <v>298</v>
      </c>
      <c r="GE2" s="213" t="s">
        <v>298</v>
      </c>
      <c r="GF2" s="213" t="s">
        <v>299</v>
      </c>
      <c r="GG2" s="213" t="s">
        <v>299</v>
      </c>
      <c r="GH2" s="213" t="s">
        <v>302</v>
      </c>
      <c r="GI2" s="213" t="s">
        <v>303</v>
      </c>
      <c r="GJ2" s="213" t="s">
        <v>301</v>
      </c>
      <c r="GK2" s="204" t="s">
        <v>304</v>
      </c>
      <c r="GL2" s="204" t="s">
        <v>301</v>
      </c>
      <c r="GM2" s="213" t="s">
        <v>298</v>
      </c>
      <c r="GN2" s="204" t="s">
        <v>299</v>
      </c>
      <c r="GO2" s="204" t="s">
        <v>299</v>
      </c>
      <c r="GP2" s="204" t="s">
        <v>302</v>
      </c>
      <c r="GQ2" s="204" t="s">
        <v>303</v>
      </c>
      <c r="GR2" s="204" t="s">
        <v>301</v>
      </c>
      <c r="GS2" s="204" t="s">
        <v>304</v>
      </c>
      <c r="GT2" s="213" t="s">
        <v>298</v>
      </c>
      <c r="GU2" s="204" t="s">
        <v>299</v>
      </c>
      <c r="GV2" s="204" t="s">
        <v>302</v>
      </c>
      <c r="GW2" s="204" t="s">
        <v>301</v>
      </c>
      <c r="GX2" s="204" t="s">
        <v>304</v>
      </c>
    </row>
    <row r="3" spans="1:206" ht="39">
      <c r="A3" s="15"/>
      <c r="B3" s="16" t="s">
        <v>305</v>
      </c>
      <c r="C3" s="17" t="s">
        <v>306</v>
      </c>
      <c r="D3" s="18" t="s">
        <v>307</v>
      </c>
      <c r="E3" s="18" t="s">
        <v>308</v>
      </c>
      <c r="F3" s="19" t="s">
        <v>1</v>
      </c>
      <c r="G3" s="17" t="s">
        <v>2</v>
      </c>
      <c r="H3" s="20" t="s">
        <v>309</v>
      </c>
      <c r="I3" s="51" t="s">
        <v>310</v>
      </c>
      <c r="J3" s="51" t="s">
        <v>3</v>
      </c>
      <c r="K3" s="51"/>
      <c r="L3" s="51"/>
      <c r="M3" s="52"/>
      <c r="N3" s="326" t="s">
        <v>311</v>
      </c>
      <c r="O3" s="327"/>
      <c r="P3" s="327"/>
      <c r="Q3" s="327"/>
      <c r="R3" s="327"/>
      <c r="S3" s="327"/>
      <c r="T3" s="327"/>
      <c r="U3" s="328"/>
      <c r="V3" s="83" t="s">
        <v>312</v>
      </c>
      <c r="W3" s="260" t="s">
        <v>312</v>
      </c>
      <c r="X3" s="260"/>
      <c r="Y3" s="260"/>
      <c r="Z3" s="260"/>
      <c r="AA3" s="260"/>
      <c r="AB3" s="260"/>
      <c r="AC3" s="261"/>
      <c r="AD3" s="96" t="s">
        <v>313</v>
      </c>
      <c r="AE3" s="260" t="s">
        <v>313</v>
      </c>
      <c r="AF3" s="260"/>
      <c r="AG3" s="260"/>
      <c r="AH3" s="260"/>
      <c r="AI3" s="260"/>
      <c r="AJ3" s="260"/>
      <c r="AK3" s="261"/>
      <c r="AL3" s="262" t="s">
        <v>314</v>
      </c>
      <c r="AM3" s="263"/>
      <c r="AN3" s="263"/>
      <c r="AO3" s="263"/>
      <c r="AP3" s="263"/>
      <c r="AQ3" s="263"/>
      <c r="AR3" s="264"/>
      <c r="AS3" s="111"/>
      <c r="AT3" s="112" t="s">
        <v>315</v>
      </c>
      <c r="AU3" s="262" t="s">
        <v>315</v>
      </c>
      <c r="AV3" s="263"/>
      <c r="AW3" s="263"/>
      <c r="AX3" s="263"/>
      <c r="AY3" s="263"/>
      <c r="AZ3" s="263"/>
      <c r="BA3" s="264"/>
      <c r="BB3" s="262" t="s">
        <v>316</v>
      </c>
      <c r="BC3" s="263"/>
      <c r="BD3" s="263"/>
      <c r="BE3" s="263"/>
      <c r="BF3" s="263"/>
      <c r="BG3" s="263"/>
      <c r="BH3" s="264"/>
      <c r="BI3" s="120" t="s">
        <v>317</v>
      </c>
      <c r="BJ3" s="120" t="s">
        <v>318</v>
      </c>
      <c r="BK3" s="120" t="s">
        <v>319</v>
      </c>
      <c r="BL3" s="120" t="s">
        <v>320</v>
      </c>
      <c r="BM3" s="265" t="s">
        <v>313</v>
      </c>
      <c r="BN3" s="265"/>
      <c r="BO3" s="265"/>
      <c r="BP3" s="265"/>
      <c r="BQ3" s="265"/>
      <c r="BR3" s="265"/>
      <c r="BS3" s="265"/>
      <c r="BT3" s="265"/>
      <c r="BU3" s="266" t="s">
        <v>314</v>
      </c>
      <c r="BV3" s="266"/>
      <c r="BW3" s="266"/>
      <c r="BX3" s="266"/>
      <c r="BY3" s="266"/>
      <c r="BZ3" s="266"/>
      <c r="CA3" s="266"/>
      <c r="CB3" s="266"/>
      <c r="CC3" s="265" t="s">
        <v>315</v>
      </c>
      <c r="CD3" s="265"/>
      <c r="CE3" s="265"/>
      <c r="CF3" s="265"/>
      <c r="CG3" s="265"/>
      <c r="CH3" s="265"/>
      <c r="CI3" s="265"/>
      <c r="CJ3" s="265"/>
      <c r="CK3" s="267" t="s">
        <v>321</v>
      </c>
      <c r="CL3" s="268"/>
      <c r="CM3" s="268"/>
      <c r="CN3" s="268"/>
      <c r="CO3" s="266" t="s">
        <v>316</v>
      </c>
      <c r="CP3" s="266"/>
      <c r="CQ3" s="266"/>
      <c r="CR3" s="266"/>
      <c r="CS3" s="266"/>
      <c r="CT3" s="266"/>
      <c r="CU3" s="266"/>
      <c r="CV3" s="266"/>
      <c r="CW3" s="269" t="s">
        <v>322</v>
      </c>
      <c r="CX3" s="269"/>
      <c r="CY3" s="269"/>
      <c r="CZ3" s="269"/>
      <c r="DA3" s="269"/>
      <c r="DB3" s="269"/>
      <c r="DC3" s="269"/>
      <c r="DD3" s="269"/>
      <c r="DE3" s="163"/>
      <c r="DF3" s="164" t="s">
        <v>323</v>
      </c>
      <c r="DG3" s="270" t="s">
        <v>322</v>
      </c>
      <c r="DH3" s="271"/>
      <c r="DI3" s="271"/>
      <c r="DJ3" s="271"/>
      <c r="DK3" s="271"/>
      <c r="DL3" s="272"/>
      <c r="DM3" s="170"/>
      <c r="DN3" s="171"/>
      <c r="DO3" s="172"/>
      <c r="DP3" s="273" t="s">
        <v>324</v>
      </c>
      <c r="DQ3" s="274"/>
      <c r="DR3" s="274"/>
      <c r="DS3" s="274"/>
      <c r="DT3" s="274"/>
      <c r="DU3" s="274"/>
      <c r="DV3" s="274"/>
      <c r="DW3" s="275"/>
      <c r="DX3" s="165" t="s">
        <v>325</v>
      </c>
      <c r="DY3" s="276" t="s">
        <v>324</v>
      </c>
      <c r="DZ3" s="277"/>
      <c r="EA3" s="277"/>
      <c r="EB3" s="277"/>
      <c r="EC3" s="277"/>
      <c r="ED3" s="278"/>
      <c r="EE3" s="165"/>
      <c r="EG3" s="279" t="s">
        <v>326</v>
      </c>
      <c r="EH3" s="280"/>
      <c r="EI3" s="280"/>
      <c r="EJ3" s="280"/>
      <c r="EK3" s="165" t="s">
        <v>327</v>
      </c>
      <c r="EL3" s="276" t="s">
        <v>326</v>
      </c>
      <c r="EM3" s="277"/>
      <c r="EN3" s="277"/>
      <c r="EO3" s="277"/>
      <c r="EP3" s="277"/>
      <c r="EQ3" s="278"/>
      <c r="ER3" s="165"/>
      <c r="ET3" s="279" t="s">
        <v>328</v>
      </c>
      <c r="EU3" s="280"/>
      <c r="EV3" s="280"/>
      <c r="EW3" s="280"/>
      <c r="EX3" s="281" t="s">
        <v>329</v>
      </c>
      <c r="EY3" s="282"/>
      <c r="EZ3" s="282"/>
      <c r="FA3" s="282"/>
      <c r="FB3" s="283" t="s">
        <v>330</v>
      </c>
      <c r="FC3" s="284"/>
      <c r="FD3" s="284"/>
      <c r="FE3" s="284"/>
      <c r="FF3" s="276" t="s">
        <v>331</v>
      </c>
      <c r="FG3" s="277"/>
      <c r="FH3" s="277"/>
      <c r="FI3" s="277"/>
      <c r="FJ3" s="277"/>
      <c r="FK3" s="277"/>
      <c r="FL3" s="277"/>
      <c r="FM3" s="277"/>
      <c r="FN3" s="135"/>
      <c r="FO3" s="285" t="s">
        <v>332</v>
      </c>
      <c r="FP3" s="286"/>
      <c r="FQ3" s="286"/>
      <c r="FR3" s="286"/>
      <c r="FS3" s="286"/>
      <c r="FT3" s="286"/>
      <c r="FU3" s="287"/>
      <c r="FV3" s="170"/>
      <c r="FW3" s="288" t="s">
        <v>333</v>
      </c>
      <c r="FX3" s="289"/>
      <c r="FY3" s="289"/>
      <c r="FZ3" s="289"/>
      <c r="GA3" s="289"/>
      <c r="GB3" s="290"/>
      <c r="GC3" s="204"/>
      <c r="GD3" s="170"/>
      <c r="GE3" s="291" t="s">
        <v>334</v>
      </c>
      <c r="GF3" s="292"/>
      <c r="GG3" s="292"/>
      <c r="GH3" s="292"/>
      <c r="GI3" s="292"/>
      <c r="GJ3" s="293"/>
      <c r="GK3" s="170"/>
      <c r="GL3" s="204"/>
      <c r="GM3" s="291" t="s">
        <v>335</v>
      </c>
      <c r="GN3" s="289"/>
      <c r="GO3" s="289"/>
      <c r="GP3" s="289"/>
      <c r="GQ3" s="289"/>
      <c r="GR3" s="290"/>
      <c r="GS3" s="205"/>
      <c r="GT3" s="294" t="s">
        <v>336</v>
      </c>
      <c r="GU3" s="294"/>
      <c r="GV3" s="294"/>
      <c r="GW3" s="294"/>
      <c r="GX3" s="294"/>
    </row>
    <row r="4" spans="1:206">
      <c r="A4" s="21"/>
      <c r="B4" s="22"/>
      <c r="C4" s="23"/>
      <c r="D4" s="24"/>
      <c r="E4" s="24"/>
      <c r="F4" s="25"/>
      <c r="G4" s="23"/>
      <c r="H4" s="26"/>
      <c r="I4" s="53"/>
      <c r="J4" s="54"/>
      <c r="K4" s="54"/>
      <c r="L4" s="54"/>
      <c r="M4" s="55"/>
      <c r="N4" s="329"/>
      <c r="O4" s="330"/>
      <c r="P4" s="330"/>
      <c r="Q4" s="330"/>
      <c r="R4" s="330"/>
      <c r="S4" s="330"/>
      <c r="T4" s="330"/>
      <c r="U4" s="331"/>
      <c r="V4" s="84"/>
      <c r="W4" s="85"/>
      <c r="X4" s="85"/>
      <c r="Y4" s="85"/>
      <c r="Z4" s="85"/>
      <c r="AA4" s="85"/>
      <c r="AB4" s="85"/>
      <c r="AC4" s="97"/>
      <c r="AD4" s="84"/>
      <c r="AE4" s="85"/>
      <c r="AF4" s="85"/>
      <c r="AG4" s="85"/>
      <c r="AH4" s="85"/>
      <c r="AI4" s="85"/>
      <c r="AJ4" s="85"/>
      <c r="AK4" s="97"/>
      <c r="AL4" s="84"/>
      <c r="AM4" s="85"/>
      <c r="AN4" s="85"/>
      <c r="AO4" s="85"/>
      <c r="AP4" s="85"/>
      <c r="AQ4" s="85"/>
      <c r="AR4" s="97"/>
      <c r="AS4" s="111"/>
      <c r="AT4" s="111"/>
      <c r="AU4" s="84"/>
      <c r="AV4" s="85"/>
      <c r="AW4" s="85"/>
      <c r="AX4" s="85"/>
      <c r="AY4" s="85"/>
      <c r="AZ4" s="85"/>
      <c r="BA4" s="97"/>
      <c r="BB4" s="84"/>
      <c r="BC4" s="85"/>
      <c r="BD4" s="85"/>
      <c r="BE4" s="85"/>
      <c r="BF4" s="85"/>
      <c r="BG4" s="85"/>
      <c r="BH4" s="97"/>
      <c r="BM4" s="127"/>
      <c r="BN4" s="127"/>
      <c r="BO4" s="127"/>
      <c r="BP4" s="127"/>
      <c r="BQ4" s="127"/>
      <c r="BR4" s="127"/>
      <c r="BS4" s="127"/>
      <c r="BT4" s="127"/>
      <c r="BU4" s="3"/>
      <c r="BV4" s="3"/>
      <c r="BW4" s="3"/>
      <c r="BX4" s="3"/>
      <c r="BY4" s="3"/>
      <c r="BZ4" s="3"/>
      <c r="CA4" s="3"/>
      <c r="CB4" s="3"/>
      <c r="CC4" s="142"/>
      <c r="CD4" s="76"/>
      <c r="CE4" s="76"/>
      <c r="CF4" s="76"/>
      <c r="CG4" s="76"/>
      <c r="CH4" s="76"/>
      <c r="CI4" s="76"/>
      <c r="CJ4" s="76"/>
      <c r="CK4" s="11"/>
      <c r="CL4" s="11"/>
      <c r="CM4" s="11"/>
      <c r="CN4" s="11"/>
      <c r="CO4" s="76"/>
      <c r="CP4" s="76"/>
      <c r="CQ4" s="76"/>
      <c r="CR4" s="76"/>
      <c r="CS4" s="76"/>
      <c r="CT4" s="76"/>
      <c r="CU4" s="76"/>
      <c r="CV4" s="76"/>
      <c r="CW4" s="154"/>
      <c r="CX4" s="154"/>
      <c r="CY4" s="154"/>
      <c r="CZ4" s="154"/>
      <c r="DA4" s="154"/>
      <c r="DB4" s="154"/>
      <c r="DC4" s="154"/>
      <c r="DD4" s="154"/>
      <c r="DF4" s="165"/>
      <c r="DG4" s="165"/>
      <c r="DH4" s="165"/>
      <c r="DI4" s="173"/>
      <c r="DJ4" s="165"/>
      <c r="DK4" s="165"/>
      <c r="DL4" s="165"/>
      <c r="DM4" s="165"/>
      <c r="DP4" s="154"/>
      <c r="DQ4" s="154"/>
      <c r="DR4" s="154"/>
      <c r="DS4" s="154"/>
      <c r="DT4" s="154"/>
      <c r="DU4" s="154"/>
      <c r="DV4" s="154"/>
      <c r="DW4" s="154"/>
      <c r="DX4" s="11"/>
      <c r="DY4" s="179"/>
      <c r="DZ4" s="11"/>
      <c r="EA4" s="11"/>
      <c r="EB4" s="11"/>
      <c r="EC4" s="11"/>
      <c r="ED4" s="11"/>
      <c r="EE4" s="11"/>
      <c r="EK4" s="11"/>
      <c r="EL4" s="11"/>
      <c r="EM4" s="11"/>
      <c r="EN4" s="11"/>
      <c r="EO4" s="11"/>
      <c r="EP4" s="11"/>
      <c r="EQ4" s="11"/>
      <c r="ER4" s="11"/>
      <c r="ET4" s="9"/>
      <c r="EU4" s="9"/>
      <c r="EV4" s="9"/>
      <c r="EW4" s="9"/>
      <c r="EX4" s="184"/>
      <c r="EY4" s="184"/>
      <c r="EZ4" s="184"/>
      <c r="FA4" s="184"/>
      <c r="FB4" s="185"/>
      <c r="FC4" s="185"/>
      <c r="FD4" s="185"/>
      <c r="FE4" s="185"/>
      <c r="FF4" s="11"/>
      <c r="FG4" s="11"/>
      <c r="FH4" s="11"/>
      <c r="FI4" s="11"/>
      <c r="FJ4" s="11"/>
      <c r="FK4" s="11"/>
      <c r="FL4" s="11"/>
      <c r="FM4" s="11"/>
      <c r="FN4" s="154"/>
      <c r="FO4" s="154"/>
      <c r="FP4" s="154"/>
      <c r="FQ4" s="154"/>
      <c r="FR4" s="154"/>
      <c r="FS4" s="154"/>
      <c r="FT4" s="154"/>
      <c r="FU4" s="154"/>
      <c r="FV4" s="170"/>
      <c r="FW4" s="154"/>
      <c r="FX4" s="72"/>
      <c r="FY4" s="154"/>
      <c r="FZ4" s="154"/>
      <c r="GA4" s="154"/>
      <c r="GB4" s="154"/>
      <c r="GC4" s="204"/>
      <c r="GD4" s="170"/>
      <c r="GE4" s="214"/>
      <c r="GF4" s="214"/>
      <c r="GG4" s="214"/>
      <c r="GH4" s="214"/>
      <c r="GI4" s="214"/>
      <c r="GJ4" s="214"/>
      <c r="GK4" s="204"/>
      <c r="GL4" s="204"/>
      <c r="GM4" s="214"/>
      <c r="GN4" s="72"/>
      <c r="GO4" s="154"/>
      <c r="GP4" s="154"/>
      <c r="GQ4" s="154"/>
      <c r="GR4" s="154"/>
      <c r="GS4" s="154"/>
    </row>
    <row r="5" spans="1:206">
      <c r="A5" s="27"/>
      <c r="B5" s="295" t="s">
        <v>337</v>
      </c>
      <c r="C5" s="296"/>
      <c r="D5" s="295"/>
      <c r="E5" s="295"/>
      <c r="F5" s="295"/>
      <c r="G5" s="296"/>
      <c r="H5" s="28"/>
      <c r="I5" s="36"/>
      <c r="J5" s="36"/>
      <c r="K5" s="36"/>
      <c r="L5" s="36"/>
      <c r="M5" s="27"/>
      <c r="N5" s="56"/>
      <c r="O5" s="57" t="s">
        <v>338</v>
      </c>
      <c r="P5" s="57" t="s">
        <v>339</v>
      </c>
      <c r="Q5" s="57" t="s">
        <v>339</v>
      </c>
      <c r="R5" s="57" t="s">
        <v>340</v>
      </c>
      <c r="S5" s="57" t="s">
        <v>340</v>
      </c>
      <c r="T5" s="86" t="s">
        <v>341</v>
      </c>
      <c r="U5" s="86" t="s">
        <v>341</v>
      </c>
      <c r="V5" s="86"/>
      <c r="W5" s="57" t="s">
        <v>338</v>
      </c>
      <c r="X5" s="57" t="s">
        <v>339</v>
      </c>
      <c r="Y5" s="57" t="s">
        <v>339</v>
      </c>
      <c r="Z5" s="57" t="s">
        <v>340</v>
      </c>
      <c r="AA5" s="57" t="s">
        <v>340</v>
      </c>
      <c r="AB5" s="86" t="s">
        <v>341</v>
      </c>
      <c r="AC5" s="86" t="s">
        <v>341</v>
      </c>
      <c r="AD5" s="86"/>
      <c r="AE5" s="57" t="s">
        <v>338</v>
      </c>
      <c r="AF5" s="57" t="s">
        <v>339</v>
      </c>
      <c r="AG5" s="57" t="s">
        <v>339</v>
      </c>
      <c r="AH5" s="57" t="s">
        <v>340</v>
      </c>
      <c r="AI5" s="57" t="s">
        <v>340</v>
      </c>
      <c r="AJ5" s="86" t="s">
        <v>341</v>
      </c>
      <c r="AK5" s="86" t="s">
        <v>341</v>
      </c>
      <c r="AL5" s="57" t="s">
        <v>338</v>
      </c>
      <c r="AM5" s="57" t="s">
        <v>339</v>
      </c>
      <c r="AN5" s="57" t="s">
        <v>339</v>
      </c>
      <c r="AO5" s="57" t="s">
        <v>340</v>
      </c>
      <c r="AP5" s="57" t="s">
        <v>340</v>
      </c>
      <c r="AQ5" s="86" t="s">
        <v>341</v>
      </c>
      <c r="AR5" s="86" t="s">
        <v>341</v>
      </c>
      <c r="AS5" s="113"/>
      <c r="AT5" s="113"/>
      <c r="AU5" s="57" t="s">
        <v>338</v>
      </c>
      <c r="AV5" s="57" t="s">
        <v>339</v>
      </c>
      <c r="AW5" s="57" t="s">
        <v>339</v>
      </c>
      <c r="AX5" s="57" t="s">
        <v>340</v>
      </c>
      <c r="AY5" s="57" t="s">
        <v>340</v>
      </c>
      <c r="AZ5" s="86" t="s">
        <v>341</v>
      </c>
      <c r="BA5" s="86" t="s">
        <v>341</v>
      </c>
      <c r="BB5" s="57" t="s">
        <v>338</v>
      </c>
      <c r="BC5" s="57" t="s">
        <v>339</v>
      </c>
      <c r="BD5" s="57" t="s">
        <v>339</v>
      </c>
      <c r="BE5" s="57" t="s">
        <v>340</v>
      </c>
      <c r="BF5" s="57" t="s">
        <v>340</v>
      </c>
      <c r="BG5" s="86" t="s">
        <v>341</v>
      </c>
      <c r="BH5" s="86" t="s">
        <v>341</v>
      </c>
      <c r="BM5" s="128"/>
      <c r="BN5" s="129"/>
      <c r="BO5" s="128"/>
      <c r="BP5" s="128"/>
      <c r="BQ5" s="128"/>
      <c r="BR5" s="128"/>
      <c r="BS5" s="128"/>
      <c r="BT5" s="128"/>
      <c r="BU5" s="137"/>
      <c r="BV5" s="137"/>
      <c r="BW5" s="137"/>
      <c r="BX5" s="138"/>
      <c r="BY5" s="137"/>
      <c r="BZ5" s="137"/>
      <c r="CA5" s="137"/>
      <c r="CB5" s="137"/>
      <c r="CC5" s="128"/>
      <c r="CD5" s="103"/>
      <c r="CE5" s="103"/>
      <c r="CF5" s="103"/>
      <c r="CG5" s="103"/>
      <c r="CH5" s="103"/>
      <c r="CI5" s="103"/>
      <c r="CJ5" s="103"/>
      <c r="CK5" s="76"/>
      <c r="CL5" s="76"/>
      <c r="CM5" s="76"/>
      <c r="CN5" s="76"/>
      <c r="CO5" s="103"/>
      <c r="CP5" s="147"/>
      <c r="CQ5" s="103"/>
      <c r="CR5" s="147"/>
      <c r="CS5" s="103"/>
      <c r="CT5" s="147"/>
      <c r="CU5" s="103"/>
      <c r="CV5" s="103"/>
      <c r="CW5" s="155"/>
      <c r="CX5" s="155"/>
      <c r="CY5" s="155"/>
      <c r="CZ5" s="155"/>
      <c r="DA5" s="155"/>
      <c r="DB5" s="155"/>
      <c r="DC5" s="155"/>
      <c r="DD5" s="155"/>
      <c r="DF5" s="76"/>
      <c r="DG5" s="76"/>
      <c r="DH5" s="76"/>
      <c r="DI5" s="174"/>
      <c r="DJ5" s="76"/>
      <c r="DK5" s="76"/>
      <c r="DL5" s="76"/>
      <c r="DM5" s="76"/>
      <c r="DP5" s="155"/>
      <c r="DQ5" s="70"/>
      <c r="DR5" s="155"/>
      <c r="DS5" s="70"/>
      <c r="DT5" s="155"/>
      <c r="DU5" s="70"/>
      <c r="DV5" s="155"/>
      <c r="DW5" s="70"/>
      <c r="DX5" s="76"/>
      <c r="DY5" s="174"/>
      <c r="DZ5" s="76"/>
      <c r="EA5" s="76"/>
      <c r="EB5" s="76"/>
      <c r="EC5" s="76"/>
      <c r="ED5" s="76"/>
      <c r="EE5" s="76"/>
      <c r="EF5" s="70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193"/>
      <c r="FN5" s="76"/>
      <c r="FO5" s="76"/>
      <c r="FP5" s="76"/>
      <c r="FQ5" s="76"/>
      <c r="FR5" s="76"/>
      <c r="FS5" s="76"/>
      <c r="FT5" s="76"/>
      <c r="FU5" s="76"/>
      <c r="FV5" s="170"/>
      <c r="FW5" s="76"/>
      <c r="FX5" s="103"/>
      <c r="FY5" s="76"/>
      <c r="FZ5" s="76"/>
      <c r="GA5" s="76"/>
      <c r="GB5" s="76"/>
      <c r="GC5" s="204"/>
      <c r="GD5" s="215"/>
      <c r="GE5" s="109"/>
      <c r="GF5" s="109"/>
      <c r="GG5" s="109"/>
      <c r="GH5" s="109"/>
      <c r="GI5" s="109"/>
      <c r="GJ5" s="109"/>
      <c r="GK5" s="76"/>
      <c r="GL5" s="76"/>
      <c r="GM5" s="109"/>
      <c r="GN5" s="103"/>
      <c r="GO5" s="76"/>
      <c r="GP5" s="76"/>
      <c r="GQ5" s="76"/>
      <c r="GR5" s="76"/>
      <c r="GS5" s="76"/>
      <c r="GT5" s="218"/>
      <c r="GU5" s="218"/>
      <c r="GV5" s="218"/>
      <c r="GW5" s="218"/>
      <c r="GX5" s="218"/>
    </row>
    <row r="6" spans="1:206" ht="14.5">
      <c r="A6" s="27"/>
      <c r="B6" s="29" t="s">
        <v>342</v>
      </c>
      <c r="C6" s="30" t="s">
        <v>343</v>
      </c>
      <c r="D6" s="31"/>
      <c r="F6" s="31"/>
      <c r="G6" s="30" t="s">
        <v>344</v>
      </c>
      <c r="H6" s="28"/>
      <c r="I6" s="36"/>
      <c r="J6" s="36"/>
      <c r="K6" s="36"/>
      <c r="L6" s="36"/>
      <c r="M6" s="27"/>
      <c r="N6" s="58"/>
      <c r="O6" s="59"/>
      <c r="P6" s="59"/>
      <c r="Q6" s="59"/>
      <c r="R6" s="59"/>
      <c r="S6" s="59"/>
      <c r="T6" s="87"/>
      <c r="U6" s="87"/>
      <c r="V6" s="87"/>
      <c r="W6" s="59"/>
      <c r="X6" s="59"/>
      <c r="Y6" s="59"/>
      <c r="Z6" s="59"/>
      <c r="AA6" s="59"/>
      <c r="AB6" s="87"/>
      <c r="AC6" s="87"/>
      <c r="AD6" s="87"/>
      <c r="AE6" s="59"/>
      <c r="AF6" s="59"/>
      <c r="AG6" s="59"/>
      <c r="AH6" s="59"/>
      <c r="AI6" s="59"/>
      <c r="AJ6" s="87"/>
      <c r="AK6" s="87"/>
      <c r="AL6" s="59"/>
      <c r="AM6" s="59"/>
      <c r="AN6" s="59"/>
      <c r="AO6" s="59"/>
      <c r="AP6" s="59"/>
      <c r="AQ6" s="87"/>
      <c r="AR6" s="87"/>
      <c r="AS6" s="114"/>
      <c r="AT6" s="114"/>
      <c r="AU6" s="59"/>
      <c r="AV6" s="59"/>
      <c r="AW6" s="59"/>
      <c r="AX6" s="59"/>
      <c r="AY6" s="59"/>
      <c r="AZ6" s="87"/>
      <c r="BA6" s="87"/>
      <c r="BB6" s="59"/>
      <c r="BC6" s="59"/>
      <c r="BD6" s="59"/>
      <c r="BE6" s="59"/>
      <c r="BF6" s="59"/>
      <c r="BG6" s="87"/>
      <c r="BH6" s="87"/>
      <c r="BM6" s="128"/>
      <c r="BN6" s="129"/>
      <c r="BO6" s="128"/>
      <c r="BP6" s="128"/>
      <c r="BQ6" s="128"/>
      <c r="BR6" s="128"/>
      <c r="BS6" s="128"/>
      <c r="BT6" s="128"/>
      <c r="BU6" s="137"/>
      <c r="BV6" s="137"/>
      <c r="BW6" s="137"/>
      <c r="BX6" s="138"/>
      <c r="BY6" s="137"/>
      <c r="BZ6" s="137"/>
      <c r="CA6" s="137"/>
      <c r="CB6" s="137"/>
      <c r="CC6" s="128"/>
      <c r="CD6" s="103"/>
      <c r="CE6" s="103"/>
      <c r="CF6" s="103"/>
      <c r="CG6" s="103"/>
      <c r="CH6" s="103"/>
      <c r="CI6" s="103"/>
      <c r="CJ6" s="103"/>
      <c r="CK6" s="76"/>
      <c r="CL6" s="76"/>
      <c r="CM6" s="76"/>
      <c r="CN6" s="76"/>
      <c r="CO6" s="148"/>
      <c r="CP6" s="147"/>
      <c r="CQ6" s="148"/>
      <c r="CR6" s="147"/>
      <c r="CS6" s="148"/>
      <c r="CT6" s="147"/>
      <c r="CU6" s="103"/>
      <c r="CV6" s="156"/>
      <c r="CW6" s="155"/>
      <c r="CX6" s="155"/>
      <c r="CY6" s="155"/>
      <c r="CZ6" s="155"/>
      <c r="DA6" s="155"/>
      <c r="DB6" s="155"/>
      <c r="DC6" s="155"/>
      <c r="DD6" s="155"/>
      <c r="DF6" s="76"/>
      <c r="DG6" s="76"/>
      <c r="DH6" s="76"/>
      <c r="DI6" s="174"/>
      <c r="DJ6" s="76"/>
      <c r="DK6" s="76"/>
      <c r="DL6" s="76"/>
      <c r="DM6" s="76"/>
      <c r="DP6" s="155"/>
      <c r="DQ6" s="70"/>
      <c r="DR6" s="155"/>
      <c r="DS6" s="70"/>
      <c r="DT6" s="155"/>
      <c r="DU6" s="70"/>
      <c r="DV6" s="176"/>
      <c r="DW6" s="70"/>
      <c r="DX6" s="76"/>
      <c r="DY6" s="174"/>
      <c r="DZ6" s="76"/>
      <c r="EA6" s="76"/>
      <c r="EB6" s="76"/>
      <c r="EC6" s="76"/>
      <c r="ED6" s="76"/>
      <c r="EE6" s="76"/>
      <c r="EF6" s="70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189"/>
      <c r="FH6" s="189"/>
      <c r="FI6" s="189"/>
      <c r="FJ6" s="189"/>
      <c r="FK6" s="189"/>
      <c r="FL6" s="189"/>
      <c r="FM6" s="194"/>
      <c r="FN6" s="189"/>
      <c r="FO6" s="189"/>
      <c r="FP6" s="189"/>
      <c r="FQ6" s="189"/>
      <c r="FR6" s="189"/>
      <c r="FS6" s="189"/>
      <c r="FT6" s="189"/>
      <c r="FU6" s="189"/>
      <c r="FV6" s="206"/>
      <c r="FW6" s="189"/>
      <c r="FX6" s="200"/>
      <c r="FY6" s="189"/>
      <c r="FZ6" s="189"/>
      <c r="GA6" s="189"/>
      <c r="GB6" s="189"/>
      <c r="GC6" s="189"/>
      <c r="GD6" s="206"/>
      <c r="GE6" s="216">
        <v>559</v>
      </c>
      <c r="GF6" s="216">
        <v>0</v>
      </c>
      <c r="GG6" s="216"/>
      <c r="GH6" s="216">
        <v>0</v>
      </c>
      <c r="GI6" s="216"/>
      <c r="GJ6" s="216">
        <v>0</v>
      </c>
      <c r="GK6" s="216">
        <v>0</v>
      </c>
      <c r="GL6" s="189"/>
      <c r="GM6" s="216">
        <v>550</v>
      </c>
      <c r="GN6" s="200">
        <v>0</v>
      </c>
      <c r="GO6" s="189"/>
      <c r="GP6" s="200">
        <v>0</v>
      </c>
      <c r="GQ6" s="189"/>
      <c r="GR6" s="200">
        <v>0</v>
      </c>
      <c r="GS6" s="200">
        <v>0</v>
      </c>
      <c r="GT6" s="6">
        <f>GM6*0.9</f>
        <v>495</v>
      </c>
      <c r="GU6" s="6">
        <f>GN6*0.9</f>
        <v>0</v>
      </c>
      <c r="GV6" s="6">
        <f>GP6*0.9</f>
        <v>0</v>
      </c>
      <c r="GW6" s="6">
        <f>GR6*0.9</f>
        <v>0</v>
      </c>
      <c r="GX6" s="6">
        <f>GS6*0.9</f>
        <v>0</v>
      </c>
    </row>
    <row r="7" spans="1:206" ht="14.5">
      <c r="A7" s="27"/>
      <c r="B7" s="29" t="s">
        <v>342</v>
      </c>
      <c r="C7" s="30" t="s">
        <v>345</v>
      </c>
      <c r="D7" s="31"/>
      <c r="F7" s="31"/>
      <c r="G7" s="30" t="s">
        <v>346</v>
      </c>
      <c r="H7" s="28"/>
      <c r="I7" s="36"/>
      <c r="J7" s="36"/>
      <c r="K7" s="36"/>
      <c r="L7" s="36"/>
      <c r="M7" s="27"/>
      <c r="N7" s="58"/>
      <c r="O7" s="59"/>
      <c r="P7" s="59"/>
      <c r="Q7" s="59"/>
      <c r="R7" s="59"/>
      <c r="S7" s="59"/>
      <c r="T7" s="87"/>
      <c r="U7" s="87"/>
      <c r="V7" s="87"/>
      <c r="W7" s="59"/>
      <c r="X7" s="59"/>
      <c r="Y7" s="59"/>
      <c r="Z7" s="59"/>
      <c r="AA7" s="59"/>
      <c r="AB7" s="87"/>
      <c r="AC7" s="87"/>
      <c r="AD7" s="87"/>
      <c r="AE7" s="59"/>
      <c r="AF7" s="59"/>
      <c r="AG7" s="59"/>
      <c r="AH7" s="59"/>
      <c r="AI7" s="59"/>
      <c r="AJ7" s="87"/>
      <c r="AK7" s="87"/>
      <c r="AL7" s="59"/>
      <c r="AM7" s="59"/>
      <c r="AN7" s="59"/>
      <c r="AO7" s="59"/>
      <c r="AP7" s="59"/>
      <c r="AQ7" s="87"/>
      <c r="AR7" s="87"/>
      <c r="AS7" s="114"/>
      <c r="AT7" s="114"/>
      <c r="AU7" s="59"/>
      <c r="AV7" s="59"/>
      <c r="AW7" s="59"/>
      <c r="AX7" s="59"/>
      <c r="AY7" s="59"/>
      <c r="AZ7" s="87"/>
      <c r="BA7" s="87"/>
      <c r="BB7" s="59"/>
      <c r="BC7" s="59"/>
      <c r="BD7" s="59"/>
      <c r="BE7" s="59"/>
      <c r="BF7" s="59"/>
      <c r="BG7" s="87"/>
      <c r="BH7" s="87"/>
      <c r="BM7" s="128"/>
      <c r="BN7" s="129"/>
      <c r="BO7" s="128"/>
      <c r="BP7" s="128"/>
      <c r="BQ7" s="128"/>
      <c r="BR7" s="128"/>
      <c r="BS7" s="128"/>
      <c r="BT7" s="128"/>
      <c r="BU7" s="137"/>
      <c r="BV7" s="137"/>
      <c r="BW7" s="137"/>
      <c r="BX7" s="138"/>
      <c r="BY7" s="137"/>
      <c r="BZ7" s="137"/>
      <c r="CA7" s="137"/>
      <c r="CB7" s="137"/>
      <c r="CC7" s="128"/>
      <c r="CD7" s="103"/>
      <c r="CE7" s="103"/>
      <c r="CF7" s="103"/>
      <c r="CG7" s="103"/>
      <c r="CH7" s="103"/>
      <c r="CI7" s="103"/>
      <c r="CJ7" s="103"/>
      <c r="CK7" s="76"/>
      <c r="CL7" s="76"/>
      <c r="CM7" s="76"/>
      <c r="CN7" s="76"/>
      <c r="CO7" s="148"/>
      <c r="CP7" s="147"/>
      <c r="CQ7" s="148"/>
      <c r="CR7" s="147"/>
      <c r="CS7" s="148"/>
      <c r="CT7" s="147"/>
      <c r="CU7" s="103"/>
      <c r="CV7" s="156"/>
      <c r="CW7" s="155"/>
      <c r="CX7" s="155"/>
      <c r="CY7" s="155"/>
      <c r="CZ7" s="155"/>
      <c r="DA7" s="155"/>
      <c r="DB7" s="155"/>
      <c r="DC7" s="155"/>
      <c r="DD7" s="155"/>
      <c r="DF7" s="76"/>
      <c r="DG7" s="76"/>
      <c r="DH7" s="76"/>
      <c r="DI7" s="174"/>
      <c r="DJ7" s="76"/>
      <c r="DK7" s="76"/>
      <c r="DL7" s="76"/>
      <c r="DM7" s="76"/>
      <c r="DP7" s="155"/>
      <c r="DQ7" s="70"/>
      <c r="DR7" s="155"/>
      <c r="DS7" s="70"/>
      <c r="DT7" s="155"/>
      <c r="DU7" s="70"/>
      <c r="DV7" s="176"/>
      <c r="DW7" s="70"/>
      <c r="DX7" s="76"/>
      <c r="DY7" s="174"/>
      <c r="DZ7" s="76"/>
      <c r="EA7" s="76"/>
      <c r="EB7" s="76"/>
      <c r="EC7" s="76"/>
      <c r="ED7" s="76"/>
      <c r="EE7" s="76"/>
      <c r="EF7" s="70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189"/>
      <c r="FH7" s="189"/>
      <c r="FI7" s="189"/>
      <c r="FJ7" s="189"/>
      <c r="FK7" s="189"/>
      <c r="FL7" s="189"/>
      <c r="FM7" s="194"/>
      <c r="FN7" s="189"/>
      <c r="FO7" s="189"/>
      <c r="FP7" s="189"/>
      <c r="FQ7" s="189"/>
      <c r="FR7" s="189"/>
      <c r="FS7" s="189"/>
      <c r="FT7" s="189"/>
      <c r="FU7" s="189"/>
      <c r="FV7" s="206"/>
      <c r="FW7" s="189"/>
      <c r="FX7" s="200"/>
      <c r="FY7" s="189"/>
      <c r="FZ7" s="189"/>
      <c r="GA7" s="189"/>
      <c r="GB7" s="189"/>
      <c r="GC7" s="189"/>
      <c r="GD7" s="206"/>
      <c r="GE7" s="216">
        <v>0</v>
      </c>
      <c r="GF7" s="216">
        <v>425</v>
      </c>
      <c r="GG7" s="216"/>
      <c r="GH7" s="216">
        <v>524</v>
      </c>
      <c r="GI7" s="216"/>
      <c r="GJ7" s="216">
        <v>0</v>
      </c>
      <c r="GK7" s="216">
        <v>0</v>
      </c>
      <c r="GL7" s="189"/>
      <c r="GM7" s="216">
        <v>424</v>
      </c>
      <c r="GN7" s="200">
        <v>0</v>
      </c>
      <c r="GO7" s="189"/>
      <c r="GP7" s="200">
        <v>0</v>
      </c>
      <c r="GQ7" s="189"/>
      <c r="GR7" s="200">
        <v>0</v>
      </c>
      <c r="GS7" s="200">
        <v>0</v>
      </c>
      <c r="GT7" s="6">
        <f t="shared" ref="GT7:GT16" si="0">GM7*0.9</f>
        <v>381.6</v>
      </c>
      <c r="GU7" s="6">
        <f>GN7*0.9</f>
        <v>0</v>
      </c>
      <c r="GV7" s="6">
        <f t="shared" ref="GV7:GV16" si="1">GP7*0.9</f>
        <v>0</v>
      </c>
      <c r="GW7" s="6">
        <f t="shared" ref="GW7:GW16" si="2">GR7*0.9</f>
        <v>0</v>
      </c>
      <c r="GX7" s="6">
        <f t="shared" ref="GX7:GX26" si="3">GS7*0.9</f>
        <v>0</v>
      </c>
    </row>
    <row r="8" spans="1:206" ht="14.5">
      <c r="A8" s="27"/>
      <c r="B8" s="29" t="s">
        <v>342</v>
      </c>
      <c r="C8" s="30" t="s">
        <v>347</v>
      </c>
      <c r="D8" s="31"/>
      <c r="F8" s="31"/>
      <c r="G8" s="30" t="s">
        <v>348</v>
      </c>
      <c r="H8" s="28"/>
      <c r="I8" s="36"/>
      <c r="J8" s="36"/>
      <c r="K8" s="36"/>
      <c r="L8" s="36"/>
      <c r="M8" s="27"/>
      <c r="N8" s="58"/>
      <c r="O8" s="59"/>
      <c r="P8" s="59"/>
      <c r="Q8" s="59"/>
      <c r="R8" s="59"/>
      <c r="S8" s="59"/>
      <c r="T8" s="87"/>
      <c r="U8" s="87"/>
      <c r="V8" s="87"/>
      <c r="W8" s="59"/>
      <c r="X8" s="59"/>
      <c r="Y8" s="59"/>
      <c r="Z8" s="59"/>
      <c r="AA8" s="59"/>
      <c r="AB8" s="87"/>
      <c r="AC8" s="87"/>
      <c r="AD8" s="87"/>
      <c r="AE8" s="59"/>
      <c r="AF8" s="59"/>
      <c r="AG8" s="59"/>
      <c r="AH8" s="59"/>
      <c r="AI8" s="59"/>
      <c r="AJ8" s="87"/>
      <c r="AK8" s="87"/>
      <c r="AL8" s="59"/>
      <c r="AM8" s="59"/>
      <c r="AN8" s="59"/>
      <c r="AO8" s="59"/>
      <c r="AP8" s="59"/>
      <c r="AQ8" s="87"/>
      <c r="AR8" s="87"/>
      <c r="AS8" s="114"/>
      <c r="AT8" s="114"/>
      <c r="AU8" s="59"/>
      <c r="AV8" s="59"/>
      <c r="AW8" s="59"/>
      <c r="AX8" s="59"/>
      <c r="AY8" s="59"/>
      <c r="AZ8" s="87"/>
      <c r="BA8" s="87"/>
      <c r="BB8" s="59"/>
      <c r="BC8" s="59"/>
      <c r="BD8" s="59"/>
      <c r="BE8" s="59"/>
      <c r="BF8" s="59"/>
      <c r="BG8" s="87"/>
      <c r="BH8" s="87"/>
      <c r="BM8" s="128"/>
      <c r="BN8" s="129"/>
      <c r="BO8" s="128"/>
      <c r="BP8" s="128"/>
      <c r="BQ8" s="128"/>
      <c r="BR8" s="128"/>
      <c r="BS8" s="128"/>
      <c r="BT8" s="128"/>
      <c r="BU8" s="137"/>
      <c r="BV8" s="137"/>
      <c r="BW8" s="137"/>
      <c r="BX8" s="138"/>
      <c r="BY8" s="137"/>
      <c r="BZ8" s="137"/>
      <c r="CA8" s="137"/>
      <c r="CB8" s="137"/>
      <c r="CC8" s="128"/>
      <c r="CD8" s="103"/>
      <c r="CE8" s="103"/>
      <c r="CF8" s="103"/>
      <c r="CG8" s="103"/>
      <c r="CH8" s="103"/>
      <c r="CI8" s="103"/>
      <c r="CJ8" s="103"/>
      <c r="CK8" s="76"/>
      <c r="CL8" s="76"/>
      <c r="CM8" s="76"/>
      <c r="CN8" s="76"/>
      <c r="CO8" s="148"/>
      <c r="CP8" s="147"/>
      <c r="CQ8" s="148"/>
      <c r="CR8" s="147"/>
      <c r="CS8" s="148"/>
      <c r="CT8" s="147"/>
      <c r="CU8" s="103"/>
      <c r="CV8" s="156"/>
      <c r="CW8" s="155"/>
      <c r="CX8" s="155"/>
      <c r="CY8" s="155"/>
      <c r="CZ8" s="155"/>
      <c r="DA8" s="155"/>
      <c r="DB8" s="155"/>
      <c r="DC8" s="155"/>
      <c r="DD8" s="155"/>
      <c r="DF8" s="76"/>
      <c r="DG8" s="76"/>
      <c r="DH8" s="76"/>
      <c r="DI8" s="174"/>
      <c r="DJ8" s="76"/>
      <c r="DK8" s="76"/>
      <c r="DL8" s="76"/>
      <c r="DM8" s="76"/>
      <c r="DP8" s="155"/>
      <c r="DQ8" s="70"/>
      <c r="DR8" s="155"/>
      <c r="DS8" s="70"/>
      <c r="DT8" s="155"/>
      <c r="DU8" s="70"/>
      <c r="DV8" s="176"/>
      <c r="DW8" s="70"/>
      <c r="DX8" s="76"/>
      <c r="DY8" s="174"/>
      <c r="DZ8" s="76"/>
      <c r="EA8" s="76"/>
      <c r="EB8" s="76"/>
      <c r="EC8" s="76"/>
      <c r="ED8" s="76"/>
      <c r="EE8" s="76"/>
      <c r="EF8" s="70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189"/>
      <c r="FH8" s="189"/>
      <c r="FI8" s="189"/>
      <c r="FJ8" s="189"/>
      <c r="FK8" s="189"/>
      <c r="FL8" s="189"/>
      <c r="FM8" s="194"/>
      <c r="FN8" s="189"/>
      <c r="FO8" s="189"/>
      <c r="FP8" s="189"/>
      <c r="FQ8" s="189"/>
      <c r="FR8" s="189"/>
      <c r="FS8" s="189"/>
      <c r="FT8" s="189"/>
      <c r="FU8" s="189"/>
      <c r="FV8" s="206"/>
      <c r="FW8" s="189"/>
      <c r="FX8" s="200"/>
      <c r="FY8" s="189"/>
      <c r="FZ8" s="189"/>
      <c r="GA8" s="189"/>
      <c r="GB8" s="189"/>
      <c r="GC8" s="189"/>
      <c r="GD8" s="206"/>
      <c r="GE8" s="216">
        <v>0</v>
      </c>
      <c r="GF8" s="216">
        <v>425</v>
      </c>
      <c r="GG8" s="216"/>
      <c r="GH8" s="216">
        <v>0</v>
      </c>
      <c r="GI8" s="216"/>
      <c r="GJ8" s="216">
        <v>0</v>
      </c>
      <c r="GK8" s="216">
        <v>0</v>
      </c>
      <c r="GL8" s="189"/>
      <c r="GM8" s="216">
        <v>516</v>
      </c>
      <c r="GN8" s="200">
        <v>0</v>
      </c>
      <c r="GO8" s="189"/>
      <c r="GP8" s="200">
        <v>0</v>
      </c>
      <c r="GQ8" s="189"/>
      <c r="GR8" s="200">
        <v>0</v>
      </c>
      <c r="GS8" s="200">
        <v>0</v>
      </c>
      <c r="GT8" s="6">
        <f t="shared" si="0"/>
        <v>464.4</v>
      </c>
      <c r="GU8" s="6">
        <f t="shared" ref="GU8:GU16" si="4">GN8*0.9</f>
        <v>0</v>
      </c>
      <c r="GV8" s="6">
        <f t="shared" si="1"/>
        <v>0</v>
      </c>
      <c r="GW8" s="6">
        <f t="shared" si="2"/>
        <v>0</v>
      </c>
      <c r="GX8" s="6">
        <f t="shared" si="3"/>
        <v>0</v>
      </c>
    </row>
    <row r="9" spans="1:206" ht="43.5">
      <c r="A9" s="27"/>
      <c r="B9" s="29" t="s">
        <v>342</v>
      </c>
      <c r="C9" s="30" t="s">
        <v>349</v>
      </c>
      <c r="D9" s="31"/>
      <c r="F9" s="31"/>
      <c r="G9" s="30" t="s">
        <v>350</v>
      </c>
      <c r="H9" s="28"/>
      <c r="I9" s="36"/>
      <c r="J9" s="36"/>
      <c r="K9" s="36"/>
      <c r="L9" s="36"/>
      <c r="M9" s="27"/>
      <c r="N9" s="58"/>
      <c r="O9" s="59"/>
      <c r="P9" s="59"/>
      <c r="Q9" s="59"/>
      <c r="R9" s="59"/>
      <c r="S9" s="59"/>
      <c r="T9" s="87"/>
      <c r="U9" s="87"/>
      <c r="V9" s="87"/>
      <c r="W9" s="59"/>
      <c r="X9" s="59"/>
      <c r="Y9" s="59"/>
      <c r="Z9" s="59"/>
      <c r="AA9" s="59"/>
      <c r="AB9" s="87"/>
      <c r="AC9" s="87"/>
      <c r="AD9" s="87"/>
      <c r="AE9" s="59"/>
      <c r="AF9" s="59"/>
      <c r="AG9" s="59"/>
      <c r="AH9" s="59"/>
      <c r="AI9" s="59"/>
      <c r="AJ9" s="87"/>
      <c r="AK9" s="87"/>
      <c r="AL9" s="59"/>
      <c r="AM9" s="59"/>
      <c r="AN9" s="59"/>
      <c r="AO9" s="59"/>
      <c r="AP9" s="59"/>
      <c r="AQ9" s="87"/>
      <c r="AR9" s="87"/>
      <c r="AS9" s="114"/>
      <c r="AT9" s="114"/>
      <c r="AU9" s="59"/>
      <c r="AV9" s="59"/>
      <c r="AW9" s="59"/>
      <c r="AX9" s="59"/>
      <c r="AY9" s="59"/>
      <c r="AZ9" s="87"/>
      <c r="BA9" s="87"/>
      <c r="BB9" s="59"/>
      <c r="BC9" s="59"/>
      <c r="BD9" s="59"/>
      <c r="BE9" s="59"/>
      <c r="BF9" s="59"/>
      <c r="BG9" s="87"/>
      <c r="BH9" s="87"/>
      <c r="BM9" s="128"/>
      <c r="BN9" s="129"/>
      <c r="BO9" s="128"/>
      <c r="BP9" s="128"/>
      <c r="BQ9" s="128"/>
      <c r="BR9" s="128"/>
      <c r="BS9" s="128"/>
      <c r="BT9" s="128"/>
      <c r="BU9" s="137"/>
      <c r="BV9" s="137"/>
      <c r="BW9" s="137"/>
      <c r="BX9" s="138"/>
      <c r="BY9" s="137"/>
      <c r="BZ9" s="137"/>
      <c r="CA9" s="137"/>
      <c r="CB9" s="137"/>
      <c r="CC9" s="128"/>
      <c r="CD9" s="103"/>
      <c r="CE9" s="103"/>
      <c r="CF9" s="103"/>
      <c r="CG9" s="103"/>
      <c r="CH9" s="103"/>
      <c r="CI9" s="103"/>
      <c r="CJ9" s="103"/>
      <c r="CK9" s="76"/>
      <c r="CL9" s="76"/>
      <c r="CM9" s="76"/>
      <c r="CN9" s="76"/>
      <c r="CO9" s="148"/>
      <c r="CP9" s="147"/>
      <c r="CQ9" s="148"/>
      <c r="CR9" s="147"/>
      <c r="CS9" s="148"/>
      <c r="CT9" s="147"/>
      <c r="CU9" s="103"/>
      <c r="CV9" s="156"/>
      <c r="CW9" s="155"/>
      <c r="CX9" s="155"/>
      <c r="CY9" s="155"/>
      <c r="CZ9" s="155"/>
      <c r="DA9" s="155"/>
      <c r="DB9" s="155"/>
      <c r="DC9" s="155"/>
      <c r="DD9" s="155"/>
      <c r="DF9" s="76"/>
      <c r="DG9" s="76"/>
      <c r="DH9" s="76"/>
      <c r="DI9" s="174"/>
      <c r="DJ9" s="76"/>
      <c r="DK9" s="76"/>
      <c r="DL9" s="76"/>
      <c r="DM9" s="76"/>
      <c r="DP9" s="155"/>
      <c r="DQ9" s="70"/>
      <c r="DR9" s="155"/>
      <c r="DS9" s="70"/>
      <c r="DT9" s="155"/>
      <c r="DU9" s="70"/>
      <c r="DV9" s="176"/>
      <c r="DW9" s="70"/>
      <c r="DX9" s="76"/>
      <c r="DY9" s="174"/>
      <c r="DZ9" s="76"/>
      <c r="EA9" s="76"/>
      <c r="EB9" s="76"/>
      <c r="EC9" s="76"/>
      <c r="ED9" s="76"/>
      <c r="EE9" s="76"/>
      <c r="EF9" s="70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189"/>
      <c r="FH9" s="189"/>
      <c r="FI9" s="189"/>
      <c r="FJ9" s="189"/>
      <c r="FK9" s="189"/>
      <c r="FL9" s="189"/>
      <c r="FM9" s="194"/>
      <c r="FN9" s="189"/>
      <c r="FO9" s="189"/>
      <c r="FP9" s="189"/>
      <c r="FQ9" s="189"/>
      <c r="FR9" s="189"/>
      <c r="FS9" s="189"/>
      <c r="FT9" s="189"/>
      <c r="FU9" s="189"/>
      <c r="FV9" s="206"/>
      <c r="FW9" s="189"/>
      <c r="FX9" s="200"/>
      <c r="FY9" s="189"/>
      <c r="FZ9" s="189"/>
      <c r="GA9" s="189"/>
      <c r="GB9" s="189"/>
      <c r="GC9" s="189"/>
      <c r="GD9" s="206"/>
      <c r="GE9" s="216">
        <v>0</v>
      </c>
      <c r="GF9" s="216">
        <v>0</v>
      </c>
      <c r="GG9" s="216"/>
      <c r="GH9" s="216">
        <v>0</v>
      </c>
      <c r="GI9" s="216"/>
      <c r="GJ9" s="216">
        <v>541</v>
      </c>
      <c r="GK9" s="216">
        <v>0</v>
      </c>
      <c r="GL9" s="189"/>
      <c r="GM9" s="216">
        <v>533</v>
      </c>
      <c r="GN9" s="200">
        <v>0</v>
      </c>
      <c r="GO9" s="189"/>
      <c r="GP9" s="200">
        <v>0</v>
      </c>
      <c r="GQ9" s="189"/>
      <c r="GR9" s="200">
        <v>0</v>
      </c>
      <c r="GS9" s="200">
        <v>0</v>
      </c>
      <c r="GT9" s="6">
        <f t="shared" si="0"/>
        <v>479.7</v>
      </c>
      <c r="GU9" s="6">
        <f t="shared" si="4"/>
        <v>0</v>
      </c>
      <c r="GV9" s="6">
        <f t="shared" si="1"/>
        <v>0</v>
      </c>
      <c r="GW9" s="6">
        <f t="shared" si="2"/>
        <v>0</v>
      </c>
      <c r="GX9" s="6">
        <f t="shared" si="3"/>
        <v>0</v>
      </c>
    </row>
    <row r="10" spans="1:206" ht="14.5">
      <c r="A10" s="27"/>
      <c r="B10" s="29" t="s">
        <v>342</v>
      </c>
      <c r="C10" s="30" t="s">
        <v>351</v>
      </c>
      <c r="D10" s="31"/>
      <c r="F10" s="31"/>
      <c r="G10" s="30" t="s">
        <v>352</v>
      </c>
      <c r="H10" s="28"/>
      <c r="I10" s="36"/>
      <c r="J10" s="36"/>
      <c r="K10" s="36"/>
      <c r="L10" s="36"/>
      <c r="M10" s="27"/>
      <c r="N10" s="58"/>
      <c r="O10" s="59"/>
      <c r="P10" s="59"/>
      <c r="Q10" s="59"/>
      <c r="R10" s="59"/>
      <c r="S10" s="59"/>
      <c r="T10" s="87"/>
      <c r="U10" s="87"/>
      <c r="V10" s="87"/>
      <c r="W10" s="59"/>
      <c r="X10" s="59"/>
      <c r="Y10" s="59"/>
      <c r="Z10" s="59"/>
      <c r="AA10" s="59"/>
      <c r="AB10" s="87"/>
      <c r="AC10" s="87"/>
      <c r="AD10" s="87"/>
      <c r="AE10" s="59"/>
      <c r="AF10" s="59"/>
      <c r="AG10" s="59"/>
      <c r="AH10" s="59"/>
      <c r="AI10" s="59"/>
      <c r="AJ10" s="87"/>
      <c r="AK10" s="87"/>
      <c r="AL10" s="59"/>
      <c r="AM10" s="59"/>
      <c r="AN10" s="59"/>
      <c r="AO10" s="59"/>
      <c r="AP10" s="59"/>
      <c r="AQ10" s="87"/>
      <c r="AR10" s="87"/>
      <c r="AS10" s="114"/>
      <c r="AT10" s="114"/>
      <c r="AU10" s="59"/>
      <c r="AV10" s="59"/>
      <c r="AW10" s="59"/>
      <c r="AX10" s="59"/>
      <c r="AY10" s="59"/>
      <c r="AZ10" s="87"/>
      <c r="BA10" s="87"/>
      <c r="BB10" s="59"/>
      <c r="BC10" s="59"/>
      <c r="BD10" s="59"/>
      <c r="BE10" s="59"/>
      <c r="BF10" s="59"/>
      <c r="BG10" s="87"/>
      <c r="BH10" s="87"/>
      <c r="BM10" s="128"/>
      <c r="BN10" s="129"/>
      <c r="BO10" s="128"/>
      <c r="BP10" s="128"/>
      <c r="BQ10" s="128"/>
      <c r="BR10" s="128"/>
      <c r="BS10" s="128"/>
      <c r="BT10" s="128"/>
      <c r="BU10" s="137"/>
      <c r="BV10" s="137"/>
      <c r="BW10" s="137"/>
      <c r="BX10" s="138"/>
      <c r="BY10" s="137"/>
      <c r="BZ10" s="137"/>
      <c r="CA10" s="137"/>
      <c r="CB10" s="137"/>
      <c r="CC10" s="128"/>
      <c r="CD10" s="103"/>
      <c r="CE10" s="103"/>
      <c r="CF10" s="103"/>
      <c r="CG10" s="103"/>
      <c r="CH10" s="103"/>
      <c r="CI10" s="103"/>
      <c r="CJ10" s="103"/>
      <c r="CK10" s="76"/>
      <c r="CL10" s="76"/>
      <c r="CM10" s="76"/>
      <c r="CN10" s="76"/>
      <c r="CO10" s="148"/>
      <c r="CP10" s="147"/>
      <c r="CQ10" s="148"/>
      <c r="CR10" s="147"/>
      <c r="CS10" s="148"/>
      <c r="CT10" s="147"/>
      <c r="CU10" s="103"/>
      <c r="CV10" s="156"/>
      <c r="CW10" s="155"/>
      <c r="CX10" s="155"/>
      <c r="CY10" s="155"/>
      <c r="CZ10" s="155"/>
      <c r="DA10" s="155"/>
      <c r="DB10" s="155"/>
      <c r="DC10" s="155"/>
      <c r="DD10" s="155"/>
      <c r="DF10" s="76"/>
      <c r="DG10" s="76"/>
      <c r="DH10" s="76"/>
      <c r="DI10" s="174"/>
      <c r="DJ10" s="76"/>
      <c r="DK10" s="76"/>
      <c r="DL10" s="76"/>
      <c r="DM10" s="76"/>
      <c r="DP10" s="155"/>
      <c r="DQ10" s="70"/>
      <c r="DR10" s="155"/>
      <c r="DS10" s="70"/>
      <c r="DT10" s="155"/>
      <c r="DU10" s="70"/>
      <c r="DV10" s="176"/>
      <c r="DW10" s="70"/>
      <c r="DX10" s="76"/>
      <c r="DY10" s="174"/>
      <c r="DZ10" s="76"/>
      <c r="EA10" s="76"/>
      <c r="EB10" s="76"/>
      <c r="EC10" s="76"/>
      <c r="ED10" s="76"/>
      <c r="EE10" s="76"/>
      <c r="EF10" s="70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189"/>
      <c r="FH10" s="189"/>
      <c r="FI10" s="189"/>
      <c r="FJ10" s="189"/>
      <c r="FK10" s="189"/>
      <c r="FL10" s="189"/>
      <c r="FM10" s="194"/>
      <c r="FN10" s="189"/>
      <c r="FO10" s="189"/>
      <c r="FP10" s="189"/>
      <c r="FQ10" s="189"/>
      <c r="FR10" s="189"/>
      <c r="FS10" s="189"/>
      <c r="FT10" s="189"/>
      <c r="FU10" s="189"/>
      <c r="FV10" s="206"/>
      <c r="FW10" s="189"/>
      <c r="FX10" s="200"/>
      <c r="FY10" s="189"/>
      <c r="FZ10" s="189"/>
      <c r="GA10" s="189"/>
      <c r="GB10" s="189"/>
      <c r="GC10" s="189"/>
      <c r="GD10" s="206"/>
      <c r="GE10" s="216">
        <v>0</v>
      </c>
      <c r="GF10" s="216">
        <v>0</v>
      </c>
      <c r="GG10" s="216"/>
      <c r="GH10" s="216">
        <v>0</v>
      </c>
      <c r="GI10" s="216"/>
      <c r="GJ10" s="216">
        <v>0</v>
      </c>
      <c r="GK10" s="189">
        <v>646</v>
      </c>
      <c r="GL10" s="189"/>
      <c r="GM10" s="216">
        <v>636</v>
      </c>
      <c r="GN10" s="200">
        <v>0</v>
      </c>
      <c r="GO10" s="189"/>
      <c r="GP10" s="200">
        <v>0</v>
      </c>
      <c r="GQ10" s="189"/>
      <c r="GR10" s="200">
        <v>0</v>
      </c>
      <c r="GS10" s="200">
        <v>0</v>
      </c>
      <c r="GT10" s="6">
        <f t="shared" si="0"/>
        <v>572.4</v>
      </c>
      <c r="GU10" s="6">
        <f t="shared" si="4"/>
        <v>0</v>
      </c>
      <c r="GV10" s="6">
        <f t="shared" si="1"/>
        <v>0</v>
      </c>
      <c r="GW10" s="6">
        <f t="shared" si="2"/>
        <v>0</v>
      </c>
      <c r="GX10" s="6">
        <f t="shared" si="3"/>
        <v>0</v>
      </c>
    </row>
    <row r="11" spans="1:206" ht="43.5">
      <c r="A11" s="27"/>
      <c r="B11" s="29" t="s">
        <v>342</v>
      </c>
      <c r="C11" s="30" t="s">
        <v>353</v>
      </c>
      <c r="D11" s="31"/>
      <c r="F11" s="31"/>
      <c r="G11" s="30" t="s">
        <v>354</v>
      </c>
      <c r="H11" s="28"/>
      <c r="I11" s="36"/>
      <c r="J11" s="36"/>
      <c r="K11" s="36"/>
      <c r="L11" s="36"/>
      <c r="M11" s="27"/>
      <c r="N11" s="58"/>
      <c r="O11" s="59"/>
      <c r="P11" s="59"/>
      <c r="Q11" s="59"/>
      <c r="R11" s="59"/>
      <c r="S11" s="59"/>
      <c r="T11" s="87"/>
      <c r="U11" s="87"/>
      <c r="V11" s="87"/>
      <c r="W11" s="59"/>
      <c r="X11" s="59"/>
      <c r="Y11" s="59"/>
      <c r="Z11" s="59"/>
      <c r="AA11" s="59"/>
      <c r="AB11" s="87"/>
      <c r="AC11" s="87"/>
      <c r="AD11" s="87"/>
      <c r="AE11" s="59"/>
      <c r="AF11" s="59"/>
      <c r="AG11" s="59"/>
      <c r="AH11" s="59"/>
      <c r="AI11" s="59"/>
      <c r="AJ11" s="87"/>
      <c r="AK11" s="87"/>
      <c r="AL11" s="59"/>
      <c r="AM11" s="59"/>
      <c r="AN11" s="59"/>
      <c r="AO11" s="59"/>
      <c r="AP11" s="59"/>
      <c r="AQ11" s="87"/>
      <c r="AR11" s="87"/>
      <c r="AS11" s="114"/>
      <c r="AT11" s="114"/>
      <c r="AU11" s="59"/>
      <c r="AV11" s="59"/>
      <c r="AW11" s="59"/>
      <c r="AX11" s="59"/>
      <c r="AY11" s="59"/>
      <c r="AZ11" s="87"/>
      <c r="BA11" s="87"/>
      <c r="BB11" s="59"/>
      <c r="BC11" s="59"/>
      <c r="BD11" s="59"/>
      <c r="BE11" s="59"/>
      <c r="BF11" s="59"/>
      <c r="BG11" s="87"/>
      <c r="BH11" s="87"/>
      <c r="BM11" s="128"/>
      <c r="BN11" s="129"/>
      <c r="BO11" s="128"/>
      <c r="BP11" s="128"/>
      <c r="BQ11" s="128"/>
      <c r="BR11" s="128"/>
      <c r="BS11" s="128"/>
      <c r="BT11" s="128"/>
      <c r="BU11" s="137"/>
      <c r="BV11" s="137"/>
      <c r="BW11" s="137"/>
      <c r="BX11" s="138"/>
      <c r="BY11" s="137"/>
      <c r="BZ11" s="137"/>
      <c r="CA11" s="137"/>
      <c r="CB11" s="137"/>
      <c r="CC11" s="128"/>
      <c r="CD11" s="103"/>
      <c r="CE11" s="103"/>
      <c r="CF11" s="103"/>
      <c r="CG11" s="103"/>
      <c r="CH11" s="103"/>
      <c r="CI11" s="103"/>
      <c r="CJ11" s="103"/>
      <c r="CK11" s="76"/>
      <c r="CL11" s="76"/>
      <c r="CM11" s="76"/>
      <c r="CN11" s="76"/>
      <c r="CO11" s="148"/>
      <c r="CP11" s="147"/>
      <c r="CQ11" s="148"/>
      <c r="CR11" s="147"/>
      <c r="CS11" s="148"/>
      <c r="CT11" s="147"/>
      <c r="CU11" s="103"/>
      <c r="CV11" s="156"/>
      <c r="CW11" s="155"/>
      <c r="CX11" s="155"/>
      <c r="CY11" s="155"/>
      <c r="CZ11" s="155"/>
      <c r="DA11" s="155"/>
      <c r="DB11" s="155"/>
      <c r="DC11" s="155"/>
      <c r="DD11" s="155"/>
      <c r="DF11" s="76"/>
      <c r="DG11" s="76"/>
      <c r="DH11" s="76"/>
      <c r="DI11" s="174"/>
      <c r="DJ11" s="76"/>
      <c r="DK11" s="76"/>
      <c r="DL11" s="76"/>
      <c r="DM11" s="76"/>
      <c r="DP11" s="155"/>
      <c r="DQ11" s="70"/>
      <c r="DR11" s="155"/>
      <c r="DS11" s="70"/>
      <c r="DT11" s="155"/>
      <c r="DU11" s="70"/>
      <c r="DV11" s="176"/>
      <c r="DW11" s="70"/>
      <c r="DX11" s="76"/>
      <c r="DY11" s="174"/>
      <c r="DZ11" s="76"/>
      <c r="EA11" s="76"/>
      <c r="EB11" s="76"/>
      <c r="EC11" s="76"/>
      <c r="ED11" s="76"/>
      <c r="EE11" s="76"/>
      <c r="EF11" s="70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189"/>
      <c r="FH11" s="189"/>
      <c r="FI11" s="189"/>
      <c r="FJ11" s="189"/>
      <c r="FK11" s="189"/>
      <c r="FL11" s="189"/>
      <c r="FM11" s="194"/>
      <c r="FN11" s="189"/>
      <c r="FO11" s="189"/>
      <c r="FP11" s="189"/>
      <c r="FQ11" s="189"/>
      <c r="FR11" s="189"/>
      <c r="FS11" s="189"/>
      <c r="FT11" s="189"/>
      <c r="FU11" s="189"/>
      <c r="FV11" s="206"/>
      <c r="FW11" s="189"/>
      <c r="FX11" s="200"/>
      <c r="FY11" s="189"/>
      <c r="FZ11" s="189"/>
      <c r="GA11" s="189"/>
      <c r="GB11" s="189"/>
      <c r="GC11" s="189"/>
      <c r="GD11" s="206"/>
      <c r="GE11" s="216">
        <v>1030</v>
      </c>
      <c r="GF11" s="216">
        <v>1030</v>
      </c>
      <c r="GG11" s="216"/>
      <c r="GH11" s="216">
        <v>1030</v>
      </c>
      <c r="GI11" s="216"/>
      <c r="GJ11" s="216">
        <v>1030</v>
      </c>
      <c r="GK11" s="189">
        <v>1030</v>
      </c>
      <c r="GL11" s="189"/>
      <c r="GM11" s="216">
        <v>903</v>
      </c>
      <c r="GN11" s="200">
        <v>1020</v>
      </c>
      <c r="GO11" s="189"/>
      <c r="GP11" s="200">
        <v>1020</v>
      </c>
      <c r="GQ11" s="189"/>
      <c r="GR11" s="200">
        <v>1020</v>
      </c>
      <c r="GS11" s="200">
        <v>1020</v>
      </c>
      <c r="GT11" s="6">
        <f t="shared" si="0"/>
        <v>812.7</v>
      </c>
      <c r="GU11" s="6">
        <f t="shared" si="4"/>
        <v>918</v>
      </c>
      <c r="GV11" s="6">
        <f t="shared" si="1"/>
        <v>918</v>
      </c>
      <c r="GW11" s="6">
        <f t="shared" si="2"/>
        <v>918</v>
      </c>
      <c r="GX11" s="6">
        <f t="shared" si="3"/>
        <v>918</v>
      </c>
    </row>
    <row r="12" spans="1:206" ht="14.5">
      <c r="A12" s="27"/>
      <c r="B12" s="29" t="s">
        <v>342</v>
      </c>
      <c r="C12" s="30" t="s">
        <v>355</v>
      </c>
      <c r="D12" s="31"/>
      <c r="F12" s="31"/>
      <c r="G12" s="30" t="s">
        <v>356</v>
      </c>
      <c r="H12" s="28"/>
      <c r="I12" s="36"/>
      <c r="J12" s="36"/>
      <c r="K12" s="36"/>
      <c r="L12" s="36"/>
      <c r="M12" s="27"/>
      <c r="N12" s="58"/>
      <c r="O12" s="59"/>
      <c r="P12" s="59"/>
      <c r="Q12" s="59"/>
      <c r="R12" s="59"/>
      <c r="S12" s="59"/>
      <c r="T12" s="87"/>
      <c r="U12" s="87"/>
      <c r="V12" s="87"/>
      <c r="W12" s="59"/>
      <c r="X12" s="59"/>
      <c r="Y12" s="59"/>
      <c r="Z12" s="59"/>
      <c r="AA12" s="59"/>
      <c r="AB12" s="87"/>
      <c r="AC12" s="87"/>
      <c r="AD12" s="87"/>
      <c r="AE12" s="59"/>
      <c r="AF12" s="59"/>
      <c r="AG12" s="59"/>
      <c r="AH12" s="59"/>
      <c r="AI12" s="59"/>
      <c r="AJ12" s="87"/>
      <c r="AK12" s="87"/>
      <c r="AL12" s="59"/>
      <c r="AM12" s="59"/>
      <c r="AN12" s="59"/>
      <c r="AO12" s="59"/>
      <c r="AP12" s="59"/>
      <c r="AQ12" s="87"/>
      <c r="AR12" s="87"/>
      <c r="AS12" s="114"/>
      <c r="AT12" s="114"/>
      <c r="AU12" s="59"/>
      <c r="AV12" s="59"/>
      <c r="AW12" s="59"/>
      <c r="AX12" s="59"/>
      <c r="AY12" s="59"/>
      <c r="AZ12" s="87"/>
      <c r="BA12" s="87"/>
      <c r="BB12" s="59"/>
      <c r="BC12" s="59"/>
      <c r="BD12" s="59"/>
      <c r="BE12" s="59"/>
      <c r="BF12" s="59"/>
      <c r="BG12" s="87"/>
      <c r="BH12" s="87"/>
      <c r="BM12" s="128"/>
      <c r="BN12" s="129"/>
      <c r="BO12" s="128"/>
      <c r="BP12" s="128"/>
      <c r="BQ12" s="128"/>
      <c r="BR12" s="128"/>
      <c r="BS12" s="128"/>
      <c r="BT12" s="128"/>
      <c r="BU12" s="137"/>
      <c r="BV12" s="137"/>
      <c r="BW12" s="137"/>
      <c r="BX12" s="138"/>
      <c r="BY12" s="137"/>
      <c r="BZ12" s="137"/>
      <c r="CA12" s="137"/>
      <c r="CB12" s="137"/>
      <c r="CC12" s="128"/>
      <c r="CD12" s="103"/>
      <c r="CE12" s="103"/>
      <c r="CF12" s="103"/>
      <c r="CG12" s="103"/>
      <c r="CH12" s="103"/>
      <c r="CI12" s="103"/>
      <c r="CJ12" s="103"/>
      <c r="CK12" s="76"/>
      <c r="CL12" s="76"/>
      <c r="CM12" s="76"/>
      <c r="CN12" s="76"/>
      <c r="CO12" s="148"/>
      <c r="CP12" s="147"/>
      <c r="CQ12" s="148"/>
      <c r="CR12" s="147"/>
      <c r="CS12" s="148"/>
      <c r="CT12" s="147"/>
      <c r="CU12" s="103"/>
      <c r="CV12" s="156"/>
      <c r="CW12" s="155"/>
      <c r="CX12" s="155"/>
      <c r="CY12" s="155"/>
      <c r="CZ12" s="155"/>
      <c r="DA12" s="155"/>
      <c r="DB12" s="155"/>
      <c r="DC12" s="155"/>
      <c r="DD12" s="155"/>
      <c r="DF12" s="76"/>
      <c r="DG12" s="76"/>
      <c r="DH12" s="76"/>
      <c r="DI12" s="174"/>
      <c r="DJ12" s="76"/>
      <c r="DK12" s="76"/>
      <c r="DL12" s="76"/>
      <c r="DM12" s="76"/>
      <c r="DP12" s="155"/>
      <c r="DQ12" s="70"/>
      <c r="DR12" s="155"/>
      <c r="DS12" s="70"/>
      <c r="DT12" s="155"/>
      <c r="DU12" s="70"/>
      <c r="DV12" s="176"/>
      <c r="DW12" s="70"/>
      <c r="DX12" s="76"/>
      <c r="DY12" s="174"/>
      <c r="DZ12" s="76"/>
      <c r="EA12" s="76"/>
      <c r="EB12" s="76"/>
      <c r="EC12" s="76"/>
      <c r="ED12" s="76"/>
      <c r="EE12" s="76"/>
      <c r="EF12" s="70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189"/>
      <c r="FH12" s="189"/>
      <c r="FI12" s="189"/>
      <c r="FJ12" s="189"/>
      <c r="FK12" s="189"/>
      <c r="FL12" s="189"/>
      <c r="FM12" s="194"/>
      <c r="FN12" s="189"/>
      <c r="FO12" s="189"/>
      <c r="FP12" s="189"/>
      <c r="FQ12" s="189"/>
      <c r="FR12" s="189"/>
      <c r="FS12" s="189"/>
      <c r="FT12" s="189"/>
      <c r="FU12" s="189"/>
      <c r="FV12" s="206"/>
      <c r="FW12" s="189"/>
      <c r="FX12" s="200"/>
      <c r="FY12" s="189"/>
      <c r="FZ12" s="189"/>
      <c r="GA12" s="189"/>
      <c r="GB12" s="189"/>
      <c r="GC12" s="189"/>
      <c r="GD12" s="206"/>
      <c r="GE12" s="216">
        <v>425</v>
      </c>
      <c r="GF12" s="216">
        <v>425</v>
      </c>
      <c r="GG12" s="216"/>
      <c r="GH12" s="216">
        <v>425</v>
      </c>
      <c r="GI12" s="216"/>
      <c r="GJ12" s="216">
        <v>425</v>
      </c>
      <c r="GK12" s="189">
        <v>425</v>
      </c>
      <c r="GL12" s="189"/>
      <c r="GM12" s="216">
        <v>370</v>
      </c>
      <c r="GN12" s="200">
        <v>424</v>
      </c>
      <c r="GO12" s="189"/>
      <c r="GP12" s="200">
        <v>424</v>
      </c>
      <c r="GQ12" s="189"/>
      <c r="GR12" s="200">
        <v>424</v>
      </c>
      <c r="GS12" s="200">
        <v>424</v>
      </c>
      <c r="GT12" s="6">
        <f t="shared" si="0"/>
        <v>333</v>
      </c>
      <c r="GU12" s="6">
        <f t="shared" si="4"/>
        <v>381.6</v>
      </c>
      <c r="GV12" s="6">
        <f t="shared" si="1"/>
        <v>381.6</v>
      </c>
      <c r="GW12" s="6">
        <f t="shared" si="2"/>
        <v>381.6</v>
      </c>
      <c r="GX12" s="6">
        <f t="shared" si="3"/>
        <v>381.6</v>
      </c>
    </row>
    <row r="13" spans="1:206" ht="29">
      <c r="A13" s="27"/>
      <c r="B13" s="29" t="s">
        <v>342</v>
      </c>
      <c r="C13" s="30" t="s">
        <v>357</v>
      </c>
      <c r="D13" s="31"/>
      <c r="F13" s="31"/>
      <c r="G13" s="30" t="s">
        <v>358</v>
      </c>
      <c r="H13" s="28"/>
      <c r="I13" s="36"/>
      <c r="J13" s="36"/>
      <c r="K13" s="36"/>
      <c r="L13" s="36"/>
      <c r="M13" s="27"/>
      <c r="N13" s="58"/>
      <c r="O13" s="59"/>
      <c r="P13" s="59"/>
      <c r="Q13" s="59"/>
      <c r="R13" s="59"/>
      <c r="S13" s="59"/>
      <c r="T13" s="87"/>
      <c r="U13" s="87"/>
      <c r="V13" s="87"/>
      <c r="W13" s="59"/>
      <c r="X13" s="59"/>
      <c r="Y13" s="59"/>
      <c r="Z13" s="59"/>
      <c r="AA13" s="59"/>
      <c r="AB13" s="87"/>
      <c r="AC13" s="87"/>
      <c r="AD13" s="87"/>
      <c r="AE13" s="59"/>
      <c r="AF13" s="59"/>
      <c r="AG13" s="59"/>
      <c r="AH13" s="59"/>
      <c r="AI13" s="59"/>
      <c r="AJ13" s="87"/>
      <c r="AK13" s="87"/>
      <c r="AL13" s="59"/>
      <c r="AM13" s="59"/>
      <c r="AN13" s="59"/>
      <c r="AO13" s="59"/>
      <c r="AP13" s="59"/>
      <c r="AQ13" s="87"/>
      <c r="AR13" s="87"/>
      <c r="AS13" s="114"/>
      <c r="AT13" s="114"/>
      <c r="AU13" s="59"/>
      <c r="AV13" s="59"/>
      <c r="AW13" s="59"/>
      <c r="AX13" s="59"/>
      <c r="AY13" s="59"/>
      <c r="AZ13" s="87"/>
      <c r="BA13" s="87"/>
      <c r="BB13" s="59"/>
      <c r="BC13" s="59"/>
      <c r="BD13" s="59"/>
      <c r="BE13" s="59"/>
      <c r="BF13" s="59"/>
      <c r="BG13" s="87"/>
      <c r="BH13" s="87"/>
      <c r="BM13" s="128"/>
      <c r="BN13" s="129"/>
      <c r="BO13" s="128"/>
      <c r="BP13" s="128"/>
      <c r="BQ13" s="128"/>
      <c r="BR13" s="128"/>
      <c r="BS13" s="128"/>
      <c r="BT13" s="128"/>
      <c r="BU13" s="137"/>
      <c r="BV13" s="137"/>
      <c r="BW13" s="137"/>
      <c r="BX13" s="138"/>
      <c r="BY13" s="137"/>
      <c r="BZ13" s="137"/>
      <c r="CA13" s="137"/>
      <c r="CB13" s="137"/>
      <c r="CC13" s="128"/>
      <c r="CD13" s="103"/>
      <c r="CE13" s="103"/>
      <c r="CF13" s="103"/>
      <c r="CG13" s="103"/>
      <c r="CH13" s="103"/>
      <c r="CI13" s="103"/>
      <c r="CJ13" s="103"/>
      <c r="CK13" s="76"/>
      <c r="CL13" s="76"/>
      <c r="CM13" s="76"/>
      <c r="CN13" s="76"/>
      <c r="CO13" s="148"/>
      <c r="CP13" s="147"/>
      <c r="CQ13" s="148"/>
      <c r="CR13" s="147"/>
      <c r="CS13" s="148"/>
      <c r="CT13" s="147"/>
      <c r="CU13" s="103"/>
      <c r="CV13" s="156"/>
      <c r="CW13" s="155"/>
      <c r="CX13" s="155"/>
      <c r="CY13" s="155"/>
      <c r="CZ13" s="155"/>
      <c r="DA13" s="155"/>
      <c r="DB13" s="155"/>
      <c r="DC13" s="155"/>
      <c r="DD13" s="155"/>
      <c r="DF13" s="76"/>
      <c r="DG13" s="76"/>
      <c r="DH13" s="76"/>
      <c r="DI13" s="174"/>
      <c r="DJ13" s="76"/>
      <c r="DK13" s="76"/>
      <c r="DL13" s="76"/>
      <c r="DM13" s="76"/>
      <c r="DP13" s="155"/>
      <c r="DQ13" s="70"/>
      <c r="DR13" s="155"/>
      <c r="DS13" s="70"/>
      <c r="DT13" s="155"/>
      <c r="DU13" s="70"/>
      <c r="DV13" s="176"/>
      <c r="DW13" s="70"/>
      <c r="DX13" s="76"/>
      <c r="DY13" s="174"/>
      <c r="DZ13" s="76"/>
      <c r="EA13" s="76"/>
      <c r="EB13" s="76"/>
      <c r="EC13" s="76"/>
      <c r="ED13" s="76"/>
      <c r="EE13" s="76"/>
      <c r="EF13" s="70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189"/>
      <c r="FH13" s="189"/>
      <c r="FI13" s="189"/>
      <c r="FJ13" s="189"/>
      <c r="FK13" s="189"/>
      <c r="FL13" s="189"/>
      <c r="FM13" s="194"/>
      <c r="FN13" s="189"/>
      <c r="FO13" s="189"/>
      <c r="FP13" s="189"/>
      <c r="FQ13" s="189"/>
      <c r="FR13" s="189"/>
      <c r="FS13" s="189"/>
      <c r="FT13" s="189"/>
      <c r="FU13" s="189"/>
      <c r="FV13" s="206"/>
      <c r="FW13" s="189"/>
      <c r="FX13" s="200"/>
      <c r="FY13" s="189"/>
      <c r="FZ13" s="189"/>
      <c r="GA13" s="189"/>
      <c r="GB13" s="189"/>
      <c r="GC13" s="189"/>
      <c r="GD13" s="206"/>
      <c r="GE13" s="216">
        <v>498</v>
      </c>
      <c r="GF13" s="216">
        <v>498</v>
      </c>
      <c r="GG13" s="216"/>
      <c r="GH13" s="216">
        <v>504</v>
      </c>
      <c r="GI13" s="216"/>
      <c r="GJ13" s="216">
        <v>498</v>
      </c>
      <c r="GK13" s="189">
        <v>501</v>
      </c>
      <c r="GL13" s="189"/>
      <c r="GM13" s="216">
        <v>436</v>
      </c>
      <c r="GN13" s="216">
        <v>490</v>
      </c>
      <c r="GO13" s="189"/>
      <c r="GP13" s="216">
        <v>193</v>
      </c>
      <c r="GQ13" s="189"/>
      <c r="GR13" s="216">
        <v>493</v>
      </c>
      <c r="GS13" s="216">
        <v>493</v>
      </c>
      <c r="GT13" s="6">
        <f t="shared" si="0"/>
        <v>392.4</v>
      </c>
      <c r="GU13" s="6">
        <f t="shared" si="4"/>
        <v>441</v>
      </c>
      <c r="GV13" s="6">
        <f t="shared" si="1"/>
        <v>173.7</v>
      </c>
      <c r="GW13" s="6">
        <f t="shared" si="2"/>
        <v>443.7</v>
      </c>
      <c r="GX13" s="6">
        <f t="shared" si="3"/>
        <v>443.7</v>
      </c>
    </row>
    <row r="14" spans="1:206" ht="26">
      <c r="A14" s="32"/>
      <c r="B14" s="29" t="s">
        <v>342</v>
      </c>
      <c r="C14" s="33" t="s">
        <v>359</v>
      </c>
      <c r="D14" s="34"/>
      <c r="E14" s="34" t="s">
        <v>360</v>
      </c>
      <c r="F14" s="34" t="s">
        <v>361</v>
      </c>
      <c r="G14" s="33" t="s">
        <v>362</v>
      </c>
      <c r="H14" s="34" t="s">
        <v>363</v>
      </c>
      <c r="I14" s="3" t="s">
        <v>364</v>
      </c>
      <c r="J14" s="60"/>
      <c r="K14" s="61"/>
      <c r="L14" s="61"/>
      <c r="M14" s="61"/>
      <c r="N14" s="62">
        <f>O14*0.9</f>
        <v>0</v>
      </c>
      <c r="O14" s="63"/>
      <c r="P14" s="62">
        <f>Q14*0.9</f>
        <v>0</v>
      </c>
      <c r="Q14" s="63"/>
      <c r="R14" s="62">
        <f>S14*0.9</f>
        <v>0</v>
      </c>
      <c r="S14" s="73"/>
      <c r="T14" s="62">
        <f>U14*0.9</f>
        <v>0</v>
      </c>
      <c r="U14" s="63"/>
      <c r="V14" s="62">
        <f>W14*0.9</f>
        <v>129.78630000000001</v>
      </c>
      <c r="W14" s="73">
        <v>144.20699999999999</v>
      </c>
      <c r="X14" s="62">
        <f>Y14*0.9</f>
        <v>129.78630000000001</v>
      </c>
      <c r="Y14" s="73">
        <v>144.20699999999999</v>
      </c>
      <c r="Z14" s="62">
        <f>AA14*0.9</f>
        <v>0</v>
      </c>
      <c r="AA14" s="63"/>
      <c r="AB14" s="62">
        <f>AC14*0.9</f>
        <v>0</v>
      </c>
      <c r="AC14" s="63"/>
      <c r="AD14" s="62">
        <f>AE14*0.9</f>
        <v>0</v>
      </c>
      <c r="AE14" s="98"/>
      <c r="AF14" s="62">
        <v>0</v>
      </c>
      <c r="AG14" s="98"/>
      <c r="AH14" s="62">
        <v>0</v>
      </c>
      <c r="AI14" s="98"/>
      <c r="AJ14" s="62">
        <v>0</v>
      </c>
      <c r="AK14" s="98"/>
      <c r="AL14" s="106">
        <v>157.94999999999999</v>
      </c>
      <c r="AM14" s="3">
        <v>195</v>
      </c>
      <c r="AN14" s="106"/>
      <c r="AO14" s="3">
        <v>0</v>
      </c>
      <c r="AP14" s="106"/>
      <c r="AQ14" s="3">
        <v>0</v>
      </c>
      <c r="AR14" s="98"/>
      <c r="AS14" s="3"/>
      <c r="AT14" s="3"/>
      <c r="AU14" s="106">
        <v>56.472254999999997</v>
      </c>
      <c r="AV14" s="3"/>
      <c r="AW14" s="98"/>
      <c r="AX14" s="3"/>
      <c r="AY14" s="98"/>
      <c r="AZ14" s="3"/>
      <c r="BA14" s="98"/>
      <c r="BB14" s="98">
        <v>62.75</v>
      </c>
      <c r="BC14" s="3"/>
      <c r="BD14" s="98"/>
      <c r="BE14" s="3"/>
      <c r="BF14" s="98"/>
      <c r="BG14" s="3"/>
      <c r="BH14" s="98"/>
      <c r="BM14" s="130">
        <f>AE14*0.9</f>
        <v>0</v>
      </c>
      <c r="BN14" s="131">
        <f>BM14*0.9</f>
        <v>0</v>
      </c>
      <c r="BO14" s="132">
        <f>AG14*0.9</f>
        <v>0</v>
      </c>
      <c r="BP14" s="132">
        <f>BO14*0.9</f>
        <v>0</v>
      </c>
      <c r="BQ14" s="132">
        <f>AI14*0.9</f>
        <v>0</v>
      </c>
      <c r="BR14" s="132">
        <f>BQ14*0.9</f>
        <v>0</v>
      </c>
      <c r="BS14" s="132">
        <f>BT14*0.9</f>
        <v>0</v>
      </c>
      <c r="BT14" s="130">
        <f t="shared" ref="BT14:BU16" si="5">AK14*0.9</f>
        <v>0</v>
      </c>
      <c r="BU14" s="5">
        <f t="shared" si="5"/>
        <v>142.155</v>
      </c>
      <c r="BV14" s="5">
        <f>BU14*0.9</f>
        <v>127.9395</v>
      </c>
      <c r="BW14" s="5">
        <f>AN14*0.9</f>
        <v>0</v>
      </c>
      <c r="BX14" s="139">
        <f>BW14*0.9</f>
        <v>0</v>
      </c>
      <c r="BY14" s="5">
        <f>AP14*0.9</f>
        <v>0</v>
      </c>
      <c r="BZ14" s="5">
        <f>BY14*0.9</f>
        <v>0</v>
      </c>
      <c r="CA14" s="5">
        <f>CB14*0.9</f>
        <v>0</v>
      </c>
      <c r="CB14" s="5">
        <f>AR14*0.9</f>
        <v>0</v>
      </c>
      <c r="CC14" s="130">
        <f>AU14*0.9</f>
        <v>50.825029499999999</v>
      </c>
      <c r="CD14" s="143">
        <f>CC14*0.9*0.9</f>
        <v>41.168273894999999</v>
      </c>
      <c r="CE14" s="143">
        <f>AW14*0.9</f>
        <v>0</v>
      </c>
      <c r="CF14" s="143">
        <f>CE14*0.9*0.9</f>
        <v>0</v>
      </c>
      <c r="CG14" s="143">
        <f>AY14*0.9</f>
        <v>0</v>
      </c>
      <c r="CH14" s="143">
        <f>CG14*0.9*0.9</f>
        <v>0</v>
      </c>
      <c r="CI14" s="143">
        <f>CJ14*0.9*0.9</f>
        <v>0</v>
      </c>
      <c r="CJ14" s="144">
        <f>BA14*0.9</f>
        <v>0</v>
      </c>
      <c r="CK14" s="149">
        <f>CD14-CD14*10/100</f>
        <v>37.051446505500003</v>
      </c>
      <c r="CL14" s="149">
        <f>CF14-CF14*10/100</f>
        <v>0</v>
      </c>
      <c r="CM14" s="149">
        <f t="shared" ref="CM14:CN16" si="6">CH14-CH14*10/100</f>
        <v>0</v>
      </c>
      <c r="CN14" s="149">
        <f t="shared" si="6"/>
        <v>0</v>
      </c>
      <c r="CO14" s="150">
        <f>BB14*0.9</f>
        <v>56.475000000000001</v>
      </c>
      <c r="CP14" s="151">
        <f>CO14*0.9*0.9</f>
        <v>45.744750000000003</v>
      </c>
      <c r="CQ14" s="150">
        <f>BD14*0.9</f>
        <v>0</v>
      </c>
      <c r="CR14" s="151">
        <f>CQ14*0.9*0.9</f>
        <v>0</v>
      </c>
      <c r="CS14" s="150">
        <f>BF14*0.9</f>
        <v>0</v>
      </c>
      <c r="CT14" s="151">
        <f>CS14*0.9*0.9</f>
        <v>0</v>
      </c>
      <c r="CU14" s="72">
        <f>CV14*0.9*0.9</f>
        <v>0</v>
      </c>
      <c r="CV14" s="157">
        <f>BH14*0.9</f>
        <v>0</v>
      </c>
      <c r="CW14" s="144">
        <v>56.475000000000001</v>
      </c>
      <c r="CX14" s="143">
        <f>CW14*0.9*0.9</f>
        <v>45.744750000000003</v>
      </c>
      <c r="CY14" s="126">
        <v>0</v>
      </c>
      <c r="CZ14" s="126">
        <f>CY14*0.9*0.9</f>
        <v>0</v>
      </c>
      <c r="DA14" s="126">
        <v>0</v>
      </c>
      <c r="DB14" s="126">
        <f>DA14*0.9*0.9</f>
        <v>0</v>
      </c>
      <c r="DC14" s="126">
        <f>DD14*0.9*0.9</f>
        <v>0</v>
      </c>
      <c r="DD14" s="158">
        <v>0</v>
      </c>
      <c r="DF14" s="149">
        <f>CX14-CX14*10/100</f>
        <v>41.170274999999997</v>
      </c>
      <c r="DG14" s="149">
        <f>DF14*0.9</f>
        <v>37.053247499999998</v>
      </c>
      <c r="DH14" s="149">
        <f>CZ14-CZ14*10/100</f>
        <v>0</v>
      </c>
      <c r="DI14" s="149">
        <f>DH14*0.9</f>
        <v>0</v>
      </c>
      <c r="DJ14" s="149">
        <f>DB14-DB14*10/100</f>
        <v>0</v>
      </c>
      <c r="DK14" s="149">
        <f>DJ14*0.9</f>
        <v>0</v>
      </c>
      <c r="DL14" s="149">
        <f>DM14*0.9</f>
        <v>0</v>
      </c>
      <c r="DM14" s="149">
        <f>DC14-DC14*10/100</f>
        <v>0</v>
      </c>
      <c r="DP14" s="144"/>
      <c r="DQ14" s="136">
        <f>50.82*0.9</f>
        <v>45.738</v>
      </c>
      <c r="DR14" s="136"/>
      <c r="DS14" s="136">
        <f>DR14*0.7*1.05*0.9</f>
        <v>0</v>
      </c>
      <c r="DT14" s="136"/>
      <c r="DU14" s="136">
        <f>DT14*0.7*1.05*0.9</f>
        <v>0</v>
      </c>
      <c r="DV14" s="177"/>
      <c r="DW14" s="136">
        <f>DV14*0.7*1.05</f>
        <v>0</v>
      </c>
      <c r="DX14" s="149">
        <f>DQ14-DQ14*10/100</f>
        <v>41.164200000000001</v>
      </c>
      <c r="DY14" s="149">
        <f>DX14*0.9</f>
        <v>37.047780000000003</v>
      </c>
      <c r="DZ14" s="149">
        <f>DS14-DS14*10/100</f>
        <v>0</v>
      </c>
      <c r="EA14" s="149">
        <f>DZ14*0.9</f>
        <v>0</v>
      </c>
      <c r="EB14" s="149">
        <f>DU14-DU14*10/100</f>
        <v>0</v>
      </c>
      <c r="EC14" s="149">
        <f>EB14*0.9</f>
        <v>0</v>
      </c>
      <c r="ED14" s="149">
        <f>EE14*0.9</f>
        <v>0</v>
      </c>
      <c r="EE14" s="149">
        <f>DW14-DW14*10/100</f>
        <v>0</v>
      </c>
      <c r="EF14" s="136"/>
      <c r="EG14" s="180">
        <f>DQ14+EF14</f>
        <v>45.738</v>
      </c>
      <c r="EH14" s="180">
        <f>DS14+EF14</f>
        <v>0</v>
      </c>
      <c r="EI14" s="180">
        <f>DU14+EF14</f>
        <v>0</v>
      </c>
      <c r="EJ14" s="180">
        <f>DW14+EF14</f>
        <v>0</v>
      </c>
      <c r="EK14" s="149">
        <f>EG14-EG14*10/100</f>
        <v>41.164200000000001</v>
      </c>
      <c r="EL14" s="149">
        <f>EK14*0.9</f>
        <v>37.047780000000003</v>
      </c>
      <c r="EM14" s="149">
        <f>EH14-EH14*10/100</f>
        <v>0</v>
      </c>
      <c r="EN14" s="149">
        <f>EM14*0.9</f>
        <v>0</v>
      </c>
      <c r="EO14" s="149">
        <f>EI14-EI14*10/100</f>
        <v>0</v>
      </c>
      <c r="EP14" s="149">
        <f>EO14*0.9</f>
        <v>0</v>
      </c>
      <c r="EQ14" s="149">
        <f>ER14*0.9</f>
        <v>0</v>
      </c>
      <c r="ER14" s="149">
        <f>EJ14-EJ14*10/100</f>
        <v>0</v>
      </c>
      <c r="ET14" s="180">
        <v>0</v>
      </c>
      <c r="EU14" s="180">
        <v>0</v>
      </c>
      <c r="EV14" s="180">
        <v>0</v>
      </c>
      <c r="EW14" s="180">
        <v>0</v>
      </c>
      <c r="EX14" s="186">
        <v>401.86</v>
      </c>
      <c r="EY14" s="186">
        <f t="shared" ref="EY14:FA16" si="7">EU14+(EU14*5/100)</f>
        <v>0</v>
      </c>
      <c r="EZ14" s="186">
        <f t="shared" si="7"/>
        <v>0</v>
      </c>
      <c r="FA14" s="186">
        <f t="shared" si="7"/>
        <v>0</v>
      </c>
      <c r="FB14" s="187">
        <f t="shared" ref="FB14:FE16" si="8">EX14-(EX14*30/100)</f>
        <v>281.30200000000002</v>
      </c>
      <c r="FC14" s="187">
        <f t="shared" si="8"/>
        <v>0</v>
      </c>
      <c r="FD14" s="187">
        <f t="shared" si="8"/>
        <v>0</v>
      </c>
      <c r="FE14" s="187">
        <f t="shared" si="8"/>
        <v>0</v>
      </c>
      <c r="FF14" s="190">
        <v>281.30200000000002</v>
      </c>
      <c r="FG14" s="190">
        <f>FF14*0.9*0.9*0.9*0.9</f>
        <v>184.56224219999999</v>
      </c>
      <c r="FH14" s="190">
        <v>0</v>
      </c>
      <c r="FI14" s="190">
        <f>FH14*0.9</f>
        <v>0</v>
      </c>
      <c r="FJ14" s="190">
        <v>0</v>
      </c>
      <c r="FK14" s="190">
        <f>FJ14*0.9</f>
        <v>0</v>
      </c>
      <c r="FL14" s="190">
        <f>FM14*0.9</f>
        <v>0</v>
      </c>
      <c r="FM14" s="195">
        <v>0</v>
      </c>
      <c r="FN14" s="196">
        <v>382.72</v>
      </c>
      <c r="FO14" s="197">
        <f>FN14*0.7*1.05*0.9*0.9</f>
        <v>227.852352</v>
      </c>
      <c r="FP14" s="197" t="s">
        <v>365</v>
      </c>
      <c r="FQ14" s="197" t="e">
        <f>FP14*0.7*1.05</f>
        <v>#VALUE!</v>
      </c>
      <c r="FR14" s="197"/>
      <c r="FS14" s="197">
        <f>FR14*0.7*1.05</f>
        <v>0</v>
      </c>
      <c r="FT14" s="197"/>
      <c r="FU14" s="197">
        <f>FT14*0.7*1.05</f>
        <v>0</v>
      </c>
      <c r="FV14" s="207">
        <v>281.29919999999998</v>
      </c>
      <c r="FW14" s="208">
        <f>FV14*0.9*0.9</f>
        <v>227.852352</v>
      </c>
      <c r="FX14" s="208">
        <f>FY14*0.9</f>
        <v>0</v>
      </c>
      <c r="FY14" s="208">
        <v>0</v>
      </c>
      <c r="FZ14" s="208">
        <f>GA14*0.9</f>
        <v>0</v>
      </c>
      <c r="GA14" s="208">
        <v>0</v>
      </c>
      <c r="GB14" s="208">
        <f>GC14*0.9</f>
        <v>0</v>
      </c>
      <c r="GC14" s="208">
        <v>0</v>
      </c>
      <c r="GD14" s="207">
        <v>253.17</v>
      </c>
      <c r="GE14" s="213">
        <f>GD14*0.9</f>
        <v>227.85300000000001</v>
      </c>
      <c r="GF14" s="213">
        <f>GG14*0.9</f>
        <v>0</v>
      </c>
      <c r="GG14" s="213">
        <v>0</v>
      </c>
      <c r="GH14" s="213">
        <f>GI14*0.9</f>
        <v>0</v>
      </c>
      <c r="GI14" s="213">
        <v>0</v>
      </c>
      <c r="GJ14" s="213">
        <f>GL14*0.9</f>
        <v>0</v>
      </c>
      <c r="GK14" s="208">
        <v>0</v>
      </c>
      <c r="GL14" s="208">
        <v>0</v>
      </c>
      <c r="GM14" s="213">
        <v>264</v>
      </c>
      <c r="GN14" s="208">
        <f>GO14*0.9</f>
        <v>0</v>
      </c>
      <c r="GO14" s="208">
        <v>0</v>
      </c>
      <c r="GP14" s="208">
        <f t="shared" ref="GP14:GP16" si="9">GQ14*0.9</f>
        <v>0</v>
      </c>
      <c r="GQ14" s="208">
        <v>0</v>
      </c>
      <c r="GR14" s="208">
        <f t="shared" ref="GR14:GR16" si="10">GS14*0.9</f>
        <v>192.45599999999999</v>
      </c>
      <c r="GS14" s="208">
        <f t="shared" ref="GS14:GS16" si="11">GT14*0.9</f>
        <v>213.84</v>
      </c>
      <c r="GT14" s="6">
        <f t="shared" si="0"/>
        <v>237.6</v>
      </c>
      <c r="GU14" s="6">
        <f t="shared" si="4"/>
        <v>0</v>
      </c>
      <c r="GV14" s="6">
        <f t="shared" si="1"/>
        <v>0</v>
      </c>
      <c r="GW14" s="6">
        <f t="shared" si="2"/>
        <v>173.21039999999999</v>
      </c>
      <c r="GX14" s="6">
        <f t="shared" si="3"/>
        <v>192.45599999999999</v>
      </c>
    </row>
    <row r="15" spans="1:206" ht="26">
      <c r="A15" s="32"/>
      <c r="B15" s="29" t="s">
        <v>342</v>
      </c>
      <c r="C15" s="33" t="s">
        <v>366</v>
      </c>
      <c r="D15" s="34"/>
      <c r="E15" s="34" t="s">
        <v>360</v>
      </c>
      <c r="F15" s="34" t="s">
        <v>367</v>
      </c>
      <c r="G15" s="33" t="s">
        <v>368</v>
      </c>
      <c r="H15" s="34" t="s">
        <v>369</v>
      </c>
      <c r="I15" s="3" t="s">
        <v>364</v>
      </c>
      <c r="J15" s="60"/>
      <c r="K15" s="61"/>
      <c r="L15" s="61"/>
      <c r="M15" s="61"/>
      <c r="N15" s="62">
        <f>O15*0.9</f>
        <v>0</v>
      </c>
      <c r="O15" s="63"/>
      <c r="P15" s="62">
        <f>Q15*0.9</f>
        <v>0</v>
      </c>
      <c r="Q15" s="63"/>
      <c r="R15" s="62">
        <f>S15*0.9</f>
        <v>0</v>
      </c>
      <c r="S15" s="73"/>
      <c r="T15" s="62">
        <f>U15*0.9</f>
        <v>0</v>
      </c>
      <c r="U15" s="63"/>
      <c r="V15" s="62">
        <f>W15*0.9</f>
        <v>112.4802</v>
      </c>
      <c r="W15" s="73">
        <v>124.97799999999999</v>
      </c>
      <c r="X15" s="62">
        <f>Y15*0.9</f>
        <v>112.4802</v>
      </c>
      <c r="Y15" s="73">
        <v>124.97799999999999</v>
      </c>
      <c r="Z15" s="62">
        <f>AA15*0.9</f>
        <v>0</v>
      </c>
      <c r="AA15" s="63"/>
      <c r="AB15" s="62">
        <f>AC15*0.9</f>
        <v>0</v>
      </c>
      <c r="AC15" s="63"/>
      <c r="AD15" s="62">
        <f>AE15*0.9</f>
        <v>152.21115</v>
      </c>
      <c r="AE15" s="98">
        <v>169.12350000000001</v>
      </c>
      <c r="AF15" s="62">
        <v>0</v>
      </c>
      <c r="AG15" s="98"/>
      <c r="AH15" s="62">
        <v>0</v>
      </c>
      <c r="AI15" s="98"/>
      <c r="AJ15" s="62">
        <v>0</v>
      </c>
      <c r="AK15" s="98"/>
      <c r="AL15" s="106">
        <v>136.88999999999999</v>
      </c>
      <c r="AM15" s="3">
        <v>169</v>
      </c>
      <c r="AN15" s="106"/>
      <c r="AO15" s="3">
        <v>0</v>
      </c>
      <c r="AP15" s="106"/>
      <c r="AQ15" s="3">
        <v>0</v>
      </c>
      <c r="AR15" s="98"/>
      <c r="AS15" s="3"/>
      <c r="AT15" s="3"/>
      <c r="AU15" s="106">
        <v>48.944384999999997</v>
      </c>
      <c r="AV15" s="3"/>
      <c r="AW15" s="98"/>
      <c r="AX15" s="3"/>
      <c r="AY15" s="98"/>
      <c r="AZ15" s="3"/>
      <c r="BA15" s="98"/>
      <c r="BB15" s="98">
        <v>54.38</v>
      </c>
      <c r="BC15" s="3"/>
      <c r="BD15" s="98"/>
      <c r="BE15" s="3"/>
      <c r="BF15" s="98"/>
      <c r="BG15" s="3"/>
      <c r="BH15" s="98"/>
      <c r="BM15" s="130">
        <f>AE15*0.9</f>
        <v>152.21115</v>
      </c>
      <c r="BN15" s="131">
        <f>BM15*0.9</f>
        <v>136.99003500000001</v>
      </c>
      <c r="BO15" s="132">
        <f>AG15*0.9</f>
        <v>0</v>
      </c>
      <c r="BP15" s="132">
        <f>BO15*0.9</f>
        <v>0</v>
      </c>
      <c r="BQ15" s="132">
        <f>AI15*0.9</f>
        <v>0</v>
      </c>
      <c r="BR15" s="132">
        <f>BQ15*0.9</f>
        <v>0</v>
      </c>
      <c r="BS15" s="132">
        <f>BT15*0.9</f>
        <v>0</v>
      </c>
      <c r="BT15" s="130">
        <f t="shared" si="5"/>
        <v>0</v>
      </c>
      <c r="BU15" s="5">
        <f t="shared" si="5"/>
        <v>123.20099999999999</v>
      </c>
      <c r="BV15" s="5">
        <f>BU15*0.9</f>
        <v>110.8809</v>
      </c>
      <c r="BW15" s="5">
        <f>AN15*0.9</f>
        <v>0</v>
      </c>
      <c r="BX15" s="139">
        <f>BW15*0.9</f>
        <v>0</v>
      </c>
      <c r="BY15" s="5">
        <f>AP15*0.9</f>
        <v>0</v>
      </c>
      <c r="BZ15" s="5">
        <f>BY15*0.9</f>
        <v>0</v>
      </c>
      <c r="CA15" s="5">
        <f>CB15*0.9</f>
        <v>0</v>
      </c>
      <c r="CB15" s="5">
        <f>AR15*0.9</f>
        <v>0</v>
      </c>
      <c r="CC15" s="130">
        <f>AU15*0.9</f>
        <v>44.049946499999997</v>
      </c>
      <c r="CD15" s="143">
        <f>CC15*0.9*0.9</f>
        <v>35.680456665000001</v>
      </c>
      <c r="CE15" s="143">
        <f>AW15*0.9</f>
        <v>0</v>
      </c>
      <c r="CF15" s="143">
        <f>CE15*0.9*0.9</f>
        <v>0</v>
      </c>
      <c r="CG15" s="143">
        <f>AY15*0.9</f>
        <v>0</v>
      </c>
      <c r="CH15" s="143">
        <f>CG15*0.9*0.9</f>
        <v>0</v>
      </c>
      <c r="CI15" s="143">
        <f>CJ15*0.9*0.9</f>
        <v>0</v>
      </c>
      <c r="CJ15" s="144">
        <f>BA15*0.9</f>
        <v>0</v>
      </c>
      <c r="CK15" s="149">
        <f>CD15-CD15*10/100</f>
        <v>32.112410998500003</v>
      </c>
      <c r="CL15" s="149">
        <f>CF15-CF15*10/100</f>
        <v>0</v>
      </c>
      <c r="CM15" s="149">
        <f t="shared" si="6"/>
        <v>0</v>
      </c>
      <c r="CN15" s="149">
        <f t="shared" si="6"/>
        <v>0</v>
      </c>
      <c r="CO15" s="150">
        <f>BB15*0.9</f>
        <v>48.942</v>
      </c>
      <c r="CP15" s="151">
        <f>CO15*0.9*0.9</f>
        <v>39.64302</v>
      </c>
      <c r="CQ15" s="150">
        <f>BD15*0.9</f>
        <v>0</v>
      </c>
      <c r="CR15" s="151">
        <f>CQ15*0.9*0.9</f>
        <v>0</v>
      </c>
      <c r="CS15" s="150">
        <f>BF15*0.9</f>
        <v>0</v>
      </c>
      <c r="CT15" s="151">
        <f>CS15*0.9*0.9</f>
        <v>0</v>
      </c>
      <c r="CU15" s="72">
        <f>CV15*0.9*0.9</f>
        <v>0</v>
      </c>
      <c r="CV15" s="157">
        <f>BH15*0.9</f>
        <v>0</v>
      </c>
      <c r="CW15" s="144">
        <v>48.942</v>
      </c>
      <c r="CX15" s="143">
        <f>CW15*0.9*0.9</f>
        <v>39.64302</v>
      </c>
      <c r="CY15" s="126">
        <v>0</v>
      </c>
      <c r="CZ15" s="126">
        <f>CY15*0.9*0.9</f>
        <v>0</v>
      </c>
      <c r="DA15" s="126">
        <v>0</v>
      </c>
      <c r="DB15" s="126">
        <f>DA15*0.9*0.9</f>
        <v>0</v>
      </c>
      <c r="DC15" s="126">
        <f>DD15*0.9*0.9</f>
        <v>0</v>
      </c>
      <c r="DD15" s="158">
        <v>0</v>
      </c>
      <c r="DF15" s="149">
        <f>CX15-CX15*10/100</f>
        <v>35.678718000000003</v>
      </c>
      <c r="DG15" s="149">
        <f>DF15*0.9</f>
        <v>32.110846199999997</v>
      </c>
      <c r="DH15" s="149">
        <f>CZ15-CZ15*10/100</f>
        <v>0</v>
      </c>
      <c r="DI15" s="149">
        <f>DH15*0.9</f>
        <v>0</v>
      </c>
      <c r="DJ15" s="149">
        <f>DB15-DB15*10/100</f>
        <v>0</v>
      </c>
      <c r="DK15" s="149">
        <f>DJ15*0.9</f>
        <v>0</v>
      </c>
      <c r="DL15" s="149">
        <f>DM15*0.9</f>
        <v>0</v>
      </c>
      <c r="DM15" s="149">
        <f>DC15-DC15*10/100</f>
        <v>0</v>
      </c>
      <c r="DP15" s="144"/>
      <c r="DQ15" s="136">
        <f>44.04*0.9</f>
        <v>39.636000000000003</v>
      </c>
      <c r="DR15" s="136"/>
      <c r="DS15" s="136">
        <f>DR15*0.7*1.05</f>
        <v>0</v>
      </c>
      <c r="DT15" s="136"/>
      <c r="DU15" s="136">
        <f>DT15*0.7*1.05*0.9</f>
        <v>0</v>
      </c>
      <c r="DV15" s="177"/>
      <c r="DW15" s="136">
        <f>DV15*0.7*1.05</f>
        <v>0</v>
      </c>
      <c r="DX15" s="149">
        <f>DQ15-DQ15*10/100</f>
        <v>35.672400000000003</v>
      </c>
      <c r="DY15" s="149">
        <f>DX15*0.9</f>
        <v>32.105159999999998</v>
      </c>
      <c r="DZ15" s="149">
        <f>DS15-DS15*10/100</f>
        <v>0</v>
      </c>
      <c r="EA15" s="149">
        <f>DZ15*0.9</f>
        <v>0</v>
      </c>
      <c r="EB15" s="149">
        <f>DU15-DU15*10/100</f>
        <v>0</v>
      </c>
      <c r="EC15" s="149">
        <f>EB15*0.9</f>
        <v>0</v>
      </c>
      <c r="ED15" s="149">
        <f>EE15*0.9</f>
        <v>0</v>
      </c>
      <c r="EE15" s="149">
        <f>DW15-DW15*10/100</f>
        <v>0</v>
      </c>
      <c r="EF15" s="136"/>
      <c r="EG15" s="180">
        <f>DQ15+EF15</f>
        <v>39.636000000000003</v>
      </c>
      <c r="EH15" s="180">
        <f>DS15+EF15</f>
        <v>0</v>
      </c>
      <c r="EI15" s="180">
        <f>DU15+EF15</f>
        <v>0</v>
      </c>
      <c r="EJ15" s="180">
        <f>DW15+EF15</f>
        <v>0</v>
      </c>
      <c r="EK15" s="149">
        <f>EG15-EG15*10/100</f>
        <v>35.672400000000003</v>
      </c>
      <c r="EL15" s="149">
        <f>EK15*0.9</f>
        <v>32.105159999999998</v>
      </c>
      <c r="EM15" s="149">
        <f>EH15-EH15*10/100</f>
        <v>0</v>
      </c>
      <c r="EN15" s="149">
        <f>EM15*0.9</f>
        <v>0</v>
      </c>
      <c r="EO15" s="149">
        <f>EI15-EI15*10/100</f>
        <v>0</v>
      </c>
      <c r="EP15" s="149">
        <f>EO15*0.9</f>
        <v>0</v>
      </c>
      <c r="EQ15" s="149">
        <f>ER15*0.9</f>
        <v>0</v>
      </c>
      <c r="ER15" s="149">
        <f>EJ15-EJ15*10/100</f>
        <v>0</v>
      </c>
      <c r="ET15" s="180">
        <v>0</v>
      </c>
      <c r="EU15" s="180">
        <v>0</v>
      </c>
      <c r="EV15" s="180">
        <v>0</v>
      </c>
      <c r="EW15" s="180">
        <v>0</v>
      </c>
      <c r="EX15" s="186">
        <v>340.7</v>
      </c>
      <c r="EY15" s="186">
        <f t="shared" si="7"/>
        <v>0</v>
      </c>
      <c r="EZ15" s="186">
        <f t="shared" si="7"/>
        <v>0</v>
      </c>
      <c r="FA15" s="186">
        <f t="shared" si="7"/>
        <v>0</v>
      </c>
      <c r="FB15" s="187">
        <f t="shared" si="8"/>
        <v>238.49</v>
      </c>
      <c r="FC15" s="187">
        <f t="shared" si="8"/>
        <v>0</v>
      </c>
      <c r="FD15" s="187">
        <f t="shared" si="8"/>
        <v>0</v>
      </c>
      <c r="FE15" s="187">
        <f t="shared" si="8"/>
        <v>0</v>
      </c>
      <c r="FF15" s="190">
        <v>238.49</v>
      </c>
      <c r="FG15" s="190">
        <f t="shared" ref="FG15:FG53" si="12">FF15*0.9*0.9*0.9*0.9</f>
        <v>156.47328899999999</v>
      </c>
      <c r="FH15" s="190">
        <v>0</v>
      </c>
      <c r="FI15" s="190">
        <f>FH15*0.9</f>
        <v>0</v>
      </c>
      <c r="FJ15" s="190">
        <v>0</v>
      </c>
      <c r="FK15" s="190">
        <f>FJ15*0.9</f>
        <v>0</v>
      </c>
      <c r="FL15" s="190">
        <f>FM15*0.9</f>
        <v>0</v>
      </c>
      <c r="FM15" s="195">
        <v>0</v>
      </c>
      <c r="FN15" s="196">
        <v>324.48</v>
      </c>
      <c r="FO15" s="197">
        <f t="shared" ref="FO15:FO53" si="13">FN15*0.7*1.05*0.9*0.9</f>
        <v>193.179168</v>
      </c>
      <c r="FP15" s="197"/>
      <c r="FQ15" s="197">
        <f>FP15*0.7*1.05</f>
        <v>0</v>
      </c>
      <c r="FR15" s="197"/>
      <c r="FS15" s="197">
        <f>FR15*0.7*1.05</f>
        <v>0</v>
      </c>
      <c r="FT15" s="197"/>
      <c r="FU15" s="197">
        <f>FT15*0.7*1.05</f>
        <v>0</v>
      </c>
      <c r="FV15" s="207">
        <v>238.49279999999999</v>
      </c>
      <c r="FW15" s="208">
        <f t="shared" ref="FW15:FW53" si="14">FV15*0.9*0.9</f>
        <v>193.179168</v>
      </c>
      <c r="FX15" s="208">
        <f>FY15*0.9</f>
        <v>0</v>
      </c>
      <c r="FY15" s="208">
        <v>0</v>
      </c>
      <c r="FZ15" s="208">
        <f>GA15*0.9</f>
        <v>0</v>
      </c>
      <c r="GA15" s="208">
        <v>0</v>
      </c>
      <c r="GB15" s="208">
        <f>GC15*0.9</f>
        <v>0</v>
      </c>
      <c r="GC15" s="208">
        <v>0</v>
      </c>
      <c r="GD15" s="207">
        <v>214.64</v>
      </c>
      <c r="GE15" s="213">
        <f>GD15*0.9</f>
        <v>193.17599999999999</v>
      </c>
      <c r="GF15" s="213">
        <f>GG15*0.9</f>
        <v>0</v>
      </c>
      <c r="GG15" s="213">
        <v>0</v>
      </c>
      <c r="GH15" s="213">
        <f>GI15*0.9</f>
        <v>0</v>
      </c>
      <c r="GI15" s="213">
        <v>0</v>
      </c>
      <c r="GJ15" s="213">
        <f>GL15*0.9</f>
        <v>0</v>
      </c>
      <c r="GK15" s="208">
        <v>0</v>
      </c>
      <c r="GL15" s="208">
        <v>0</v>
      </c>
      <c r="GM15" s="213">
        <f t="shared" ref="GM15" si="15">GL15*0.9</f>
        <v>0</v>
      </c>
      <c r="GN15" s="208">
        <f>GO15*0.9</f>
        <v>0</v>
      </c>
      <c r="GO15" s="208">
        <v>0</v>
      </c>
      <c r="GP15" s="208">
        <f t="shared" si="9"/>
        <v>0</v>
      </c>
      <c r="GQ15" s="208">
        <v>0</v>
      </c>
      <c r="GR15" s="208">
        <f t="shared" si="10"/>
        <v>0</v>
      </c>
      <c r="GS15" s="208">
        <f t="shared" si="11"/>
        <v>0</v>
      </c>
      <c r="GT15" s="6">
        <f t="shared" si="0"/>
        <v>0</v>
      </c>
      <c r="GU15" s="6">
        <f t="shared" si="4"/>
        <v>0</v>
      </c>
      <c r="GV15" s="6">
        <f t="shared" si="1"/>
        <v>0</v>
      </c>
      <c r="GW15" s="6">
        <f t="shared" si="2"/>
        <v>0</v>
      </c>
      <c r="GX15" s="6">
        <f t="shared" si="3"/>
        <v>0</v>
      </c>
    </row>
    <row r="16" spans="1:206" ht="26">
      <c r="A16" s="32"/>
      <c r="B16" s="29" t="s">
        <v>342</v>
      </c>
      <c r="C16" s="33" t="s">
        <v>370</v>
      </c>
      <c r="D16" s="34"/>
      <c r="E16" s="34" t="s">
        <v>360</v>
      </c>
      <c r="F16" s="34" t="s">
        <v>371</v>
      </c>
      <c r="G16" s="35" t="s">
        <v>372</v>
      </c>
      <c r="H16" s="34"/>
      <c r="J16" s="64">
        <v>68.88</v>
      </c>
      <c r="K16" s="61"/>
      <c r="L16" s="61"/>
      <c r="M16" s="61"/>
      <c r="N16" s="62">
        <f>O16*0.9</f>
        <v>0</v>
      </c>
      <c r="O16" s="63"/>
      <c r="P16" s="62">
        <f>Q16*0.9</f>
        <v>0</v>
      </c>
      <c r="Q16" s="63"/>
      <c r="R16" s="62">
        <f>S16*0.9</f>
        <v>0</v>
      </c>
      <c r="S16" s="73"/>
      <c r="T16" s="62">
        <f>U16*0.9</f>
        <v>0</v>
      </c>
      <c r="U16" s="63"/>
      <c r="V16" s="62">
        <f>W16*0.9</f>
        <v>244.92509999999999</v>
      </c>
      <c r="W16" s="88">
        <v>272.13900000000001</v>
      </c>
      <c r="X16" s="62">
        <f>Y16*0.9</f>
        <v>244.92509999999999</v>
      </c>
      <c r="Y16" s="88">
        <v>272.13900000000001</v>
      </c>
      <c r="Z16" s="62">
        <f>AA16*0.9</f>
        <v>0</v>
      </c>
      <c r="AA16" s="95"/>
      <c r="AB16" s="62">
        <f>AC16*0.9</f>
        <v>0</v>
      </c>
      <c r="AC16" s="95"/>
      <c r="AD16" s="62">
        <f>AE16*0.9</f>
        <v>0</v>
      </c>
      <c r="AE16" s="99"/>
      <c r="AF16" s="62">
        <v>0</v>
      </c>
      <c r="AG16" s="99"/>
      <c r="AH16" s="62">
        <v>0</v>
      </c>
      <c r="AI16" s="99"/>
      <c r="AJ16" s="62">
        <v>0</v>
      </c>
      <c r="AK16" s="99"/>
      <c r="AL16" s="106"/>
      <c r="AM16" s="3">
        <v>0</v>
      </c>
      <c r="AN16" s="106"/>
      <c r="AO16" s="3">
        <v>0</v>
      </c>
      <c r="AP16" s="106"/>
      <c r="AQ16" s="3">
        <v>0</v>
      </c>
      <c r="AR16" s="98"/>
      <c r="AS16" s="3"/>
      <c r="AT16" s="3"/>
      <c r="AU16" s="98"/>
      <c r="AV16" s="3"/>
      <c r="AW16" s="98"/>
      <c r="AX16" s="3"/>
      <c r="AY16" s="98"/>
      <c r="AZ16" s="3"/>
      <c r="BA16" s="98"/>
      <c r="BB16" s="98"/>
      <c r="BC16" s="3"/>
      <c r="BD16" s="98"/>
      <c r="BE16" s="3"/>
      <c r="BF16" s="98"/>
      <c r="BG16" s="3"/>
      <c r="BH16" s="98"/>
      <c r="BM16" s="130">
        <f>AE16*0.9</f>
        <v>0</v>
      </c>
      <c r="BN16" s="131">
        <f>BM16*0.9</f>
        <v>0</v>
      </c>
      <c r="BO16" s="132">
        <f>AG16*0.9</f>
        <v>0</v>
      </c>
      <c r="BP16" s="132">
        <f>BO16*0.9</f>
        <v>0</v>
      </c>
      <c r="BQ16" s="132">
        <f>AI16*0.9</f>
        <v>0</v>
      </c>
      <c r="BR16" s="132">
        <f>BQ16*0.9</f>
        <v>0</v>
      </c>
      <c r="BS16" s="132">
        <f>BT16*0.9</f>
        <v>0</v>
      </c>
      <c r="BT16" s="130">
        <f t="shared" si="5"/>
        <v>0</v>
      </c>
      <c r="BU16" s="5">
        <f t="shared" si="5"/>
        <v>0</v>
      </c>
      <c r="BV16" s="5">
        <f>BU16*0.9</f>
        <v>0</v>
      </c>
      <c r="BW16" s="5">
        <f>AN16*0.9</f>
        <v>0</v>
      </c>
      <c r="BX16" s="139">
        <f>BW16*0.9</f>
        <v>0</v>
      </c>
      <c r="BY16" s="5">
        <f>AP16*0.9</f>
        <v>0</v>
      </c>
      <c r="BZ16" s="5">
        <f>BY16*0.9</f>
        <v>0</v>
      </c>
      <c r="CA16" s="5">
        <f>CB16*0.9</f>
        <v>0</v>
      </c>
      <c r="CB16" s="5">
        <f>AR16*0.9</f>
        <v>0</v>
      </c>
      <c r="CC16" s="130">
        <f>AU16*0.9</f>
        <v>0</v>
      </c>
      <c r="CD16" s="143">
        <f>CC16*0.9*0.9</f>
        <v>0</v>
      </c>
      <c r="CE16" s="143">
        <f>AW16*0.9</f>
        <v>0</v>
      </c>
      <c r="CF16" s="143">
        <f>CE16*0.9*0.9</f>
        <v>0</v>
      </c>
      <c r="CG16" s="143">
        <f>AY16*0.9</f>
        <v>0</v>
      </c>
      <c r="CH16" s="143">
        <f>CG16*0.9*0.9</f>
        <v>0</v>
      </c>
      <c r="CI16" s="143">
        <f>CJ16*0.9*0.9</f>
        <v>0</v>
      </c>
      <c r="CJ16" s="144">
        <f>BA16*0.9</f>
        <v>0</v>
      </c>
      <c r="CK16" s="149">
        <f>CD16-CD16*10/100</f>
        <v>0</v>
      </c>
      <c r="CL16" s="149">
        <f>CF16-CF16*10/100</f>
        <v>0</v>
      </c>
      <c r="CM16" s="149">
        <f t="shared" si="6"/>
        <v>0</v>
      </c>
      <c r="CN16" s="149">
        <f t="shared" si="6"/>
        <v>0</v>
      </c>
      <c r="CO16" s="150">
        <f>BB16*0.9</f>
        <v>0</v>
      </c>
      <c r="CP16" s="151">
        <f>CO16*0.9*0.9</f>
        <v>0</v>
      </c>
      <c r="CQ16" s="150">
        <f>BD16*0.9</f>
        <v>0</v>
      </c>
      <c r="CR16" s="151">
        <f>CQ16*0.9*0.9</f>
        <v>0</v>
      </c>
      <c r="CS16" s="150">
        <f>BF16*0.9</f>
        <v>0</v>
      </c>
      <c r="CT16" s="151">
        <f>CS16*0.9*0.9</f>
        <v>0</v>
      </c>
      <c r="CU16" s="72">
        <f>CV16*0.9*0.9</f>
        <v>0</v>
      </c>
      <c r="CV16" s="157">
        <f>BH16*0.9</f>
        <v>0</v>
      </c>
      <c r="CW16" s="158">
        <v>0</v>
      </c>
      <c r="CX16" s="143">
        <f>CW16*0.9*0.9</f>
        <v>0</v>
      </c>
      <c r="CY16" s="126">
        <v>0</v>
      </c>
      <c r="CZ16" s="126">
        <f>CY16*0.9*0.9</f>
        <v>0</v>
      </c>
      <c r="DA16" s="126">
        <v>0</v>
      </c>
      <c r="DB16" s="126">
        <f>DA16*0.9*0.9</f>
        <v>0</v>
      </c>
      <c r="DC16" s="126">
        <f>DD16*0.9*0.9</f>
        <v>0</v>
      </c>
      <c r="DD16" s="158">
        <v>0</v>
      </c>
      <c r="DF16" s="149">
        <f>CX16-CX16*10/100</f>
        <v>0</v>
      </c>
      <c r="DG16" s="149">
        <f>DF16*0.9</f>
        <v>0</v>
      </c>
      <c r="DH16" s="149">
        <f>CZ16-CZ16*10/100</f>
        <v>0</v>
      </c>
      <c r="DI16" s="149">
        <f>DH16*0.9</f>
        <v>0</v>
      </c>
      <c r="DJ16" s="149">
        <f>DB16-DB16*10/100</f>
        <v>0</v>
      </c>
      <c r="DK16" s="149">
        <f>DJ16*0.9</f>
        <v>0</v>
      </c>
      <c r="DL16" s="149">
        <f>DM16*0.9</f>
        <v>0</v>
      </c>
      <c r="DM16" s="149">
        <f>DC16-DC16*10/100</f>
        <v>0</v>
      </c>
      <c r="DP16" s="158"/>
      <c r="DQ16" s="136">
        <f>DP16*0.7*1.05</f>
        <v>0</v>
      </c>
      <c r="DR16" s="136"/>
      <c r="DS16" s="136">
        <f>DR16*0.7*1.05</f>
        <v>0</v>
      </c>
      <c r="DT16" s="136"/>
      <c r="DU16" s="136">
        <f>DT16*0.7*1.05</f>
        <v>0</v>
      </c>
      <c r="DV16" s="177"/>
      <c r="DW16" s="136">
        <f>DV16*0.7*1.05</f>
        <v>0</v>
      </c>
      <c r="DX16" s="149">
        <f>DQ16-DQ16*10/100</f>
        <v>0</v>
      </c>
      <c r="DY16" s="149">
        <f>DX16*0.9</f>
        <v>0</v>
      </c>
      <c r="DZ16" s="149">
        <f>DS16-DS16*10/100</f>
        <v>0</v>
      </c>
      <c r="EA16" s="149">
        <f>DZ16*0.9</f>
        <v>0</v>
      </c>
      <c r="EB16" s="149">
        <f>DU16-DU16*10/100</f>
        <v>0</v>
      </c>
      <c r="EC16" s="149">
        <f>EB16*0.9</f>
        <v>0</v>
      </c>
      <c r="ED16" s="149">
        <f>EE16*0.9</f>
        <v>0</v>
      </c>
      <c r="EE16" s="149">
        <f>DW16-DW16*10/100</f>
        <v>0</v>
      </c>
      <c r="EF16" s="136"/>
      <c r="EG16" s="180">
        <f>DQ16+EF16</f>
        <v>0</v>
      </c>
      <c r="EH16" s="180">
        <f>DS16+EF16</f>
        <v>0</v>
      </c>
      <c r="EI16" s="180">
        <f>DU16+EF16</f>
        <v>0</v>
      </c>
      <c r="EJ16" s="180">
        <f>DW16+EF16</f>
        <v>0</v>
      </c>
      <c r="EK16" s="149">
        <f>EG16-EG16*10/100</f>
        <v>0</v>
      </c>
      <c r="EL16" s="149">
        <f>EK16*0.9</f>
        <v>0</v>
      </c>
      <c r="EM16" s="149">
        <f>EH16-EH16*10/100</f>
        <v>0</v>
      </c>
      <c r="EN16" s="149">
        <f>EM16*0.9</f>
        <v>0</v>
      </c>
      <c r="EO16" s="149">
        <f>EI16-EI16*10/100</f>
        <v>0</v>
      </c>
      <c r="EP16" s="149">
        <f>EO16*0.9</f>
        <v>0</v>
      </c>
      <c r="EQ16" s="149">
        <f>ER16*0.9</f>
        <v>0</v>
      </c>
      <c r="ER16" s="149">
        <f>EJ16-EJ16*10/100</f>
        <v>0</v>
      </c>
      <c r="ET16" s="180">
        <v>0</v>
      </c>
      <c r="EU16" s="180">
        <v>0</v>
      </c>
      <c r="EV16" s="180">
        <v>0</v>
      </c>
      <c r="EW16" s="180">
        <v>0</v>
      </c>
      <c r="EX16" s="186">
        <f>ET16+(ET16*5/100)</f>
        <v>0</v>
      </c>
      <c r="EY16" s="186">
        <f t="shared" si="7"/>
        <v>0</v>
      </c>
      <c r="EZ16" s="186">
        <f t="shared" si="7"/>
        <v>0</v>
      </c>
      <c r="FA16" s="186">
        <f t="shared" si="7"/>
        <v>0</v>
      </c>
      <c r="FB16" s="187">
        <f t="shared" si="8"/>
        <v>0</v>
      </c>
      <c r="FC16" s="187">
        <f t="shared" si="8"/>
        <v>0</v>
      </c>
      <c r="FD16" s="187">
        <f t="shared" si="8"/>
        <v>0</v>
      </c>
      <c r="FE16" s="187">
        <f t="shared" si="8"/>
        <v>0</v>
      </c>
      <c r="FF16" s="190">
        <v>0</v>
      </c>
      <c r="FG16" s="190">
        <f t="shared" si="12"/>
        <v>0</v>
      </c>
      <c r="FH16" s="190">
        <v>0</v>
      </c>
      <c r="FI16" s="190">
        <f>FH16*0.9</f>
        <v>0</v>
      </c>
      <c r="FJ16" s="190">
        <v>0</v>
      </c>
      <c r="FK16" s="190">
        <f>FJ16*0.9</f>
        <v>0</v>
      </c>
      <c r="FL16" s="190">
        <f>FM16*0.9</f>
        <v>0</v>
      </c>
      <c r="FM16" s="195">
        <v>0</v>
      </c>
      <c r="FN16" s="196">
        <v>624</v>
      </c>
      <c r="FO16" s="197">
        <f t="shared" si="13"/>
        <v>371.4984</v>
      </c>
      <c r="FP16" s="197"/>
      <c r="FQ16" s="197">
        <f>FP16*0.7*1.05</f>
        <v>0</v>
      </c>
      <c r="FR16" s="197"/>
      <c r="FS16" s="197">
        <f>FR16*0.7*1.05</f>
        <v>0</v>
      </c>
      <c r="FT16" s="197"/>
      <c r="FU16" s="197">
        <f>FT16*0.7*1.05</f>
        <v>0</v>
      </c>
      <c r="FV16" s="207">
        <v>458.64</v>
      </c>
      <c r="FW16" s="208">
        <f t="shared" si="14"/>
        <v>371.4984</v>
      </c>
      <c r="FX16" s="208">
        <f>FY16*0.9</f>
        <v>0</v>
      </c>
      <c r="FY16" s="208">
        <v>0</v>
      </c>
      <c r="FZ16" s="208">
        <f>GA16*0.9</f>
        <v>0</v>
      </c>
      <c r="GA16" s="208">
        <v>0</v>
      </c>
      <c r="GB16" s="208">
        <f>GC16*0.9</f>
        <v>0</v>
      </c>
      <c r="GC16" s="208">
        <v>0</v>
      </c>
      <c r="GD16" s="207">
        <v>412.78</v>
      </c>
      <c r="GE16" s="213">
        <f>GD16*0.9</f>
        <v>371.50200000000001</v>
      </c>
      <c r="GF16" s="213">
        <f>GG16*0.9</f>
        <v>0</v>
      </c>
      <c r="GG16" s="213">
        <v>0</v>
      </c>
      <c r="GH16" s="213">
        <f>GI16*0.9</f>
        <v>0</v>
      </c>
      <c r="GI16" s="213">
        <v>0</v>
      </c>
      <c r="GJ16" s="213">
        <f>GL16*0.9</f>
        <v>0</v>
      </c>
      <c r="GK16" s="208">
        <v>0</v>
      </c>
      <c r="GL16" s="208">
        <v>0</v>
      </c>
      <c r="GM16" s="213">
        <v>430</v>
      </c>
      <c r="GN16" s="208">
        <f>GO16*0.9</f>
        <v>0</v>
      </c>
      <c r="GO16" s="208">
        <v>0</v>
      </c>
      <c r="GP16" s="208">
        <f t="shared" si="9"/>
        <v>0</v>
      </c>
      <c r="GQ16" s="208">
        <v>0</v>
      </c>
      <c r="GR16" s="208">
        <f t="shared" si="10"/>
        <v>313.47000000000003</v>
      </c>
      <c r="GS16" s="208">
        <f t="shared" si="11"/>
        <v>348.3</v>
      </c>
      <c r="GT16" s="6">
        <f t="shared" si="0"/>
        <v>387</v>
      </c>
      <c r="GU16" s="6">
        <f t="shared" si="4"/>
        <v>0</v>
      </c>
      <c r="GV16" s="6">
        <f t="shared" si="1"/>
        <v>0</v>
      </c>
      <c r="GW16" s="6">
        <f t="shared" si="2"/>
        <v>282.12299999999999</v>
      </c>
      <c r="GX16" s="6">
        <f t="shared" si="3"/>
        <v>313.47000000000003</v>
      </c>
    </row>
    <row r="17" spans="1:206">
      <c r="A17" s="36" t="s">
        <v>373</v>
      </c>
      <c r="B17" s="297" t="s">
        <v>373</v>
      </c>
      <c r="C17" s="298"/>
      <c r="D17" s="299"/>
      <c r="E17" s="299"/>
      <c r="F17" s="299"/>
      <c r="G17" s="298"/>
      <c r="H17" s="299"/>
      <c r="I17" s="300"/>
      <c r="J17" s="65" t="s">
        <v>374</v>
      </c>
      <c r="K17" s="65" t="s">
        <v>375</v>
      </c>
      <c r="L17" s="65" t="s">
        <v>376</v>
      </c>
      <c r="M17" s="65" t="s">
        <v>377</v>
      </c>
      <c r="N17" s="65" t="s">
        <v>338</v>
      </c>
      <c r="O17" s="66" t="s">
        <v>338</v>
      </c>
      <c r="P17" s="66" t="s">
        <v>339</v>
      </c>
      <c r="Q17" s="66" t="s">
        <v>339</v>
      </c>
      <c r="R17" s="66" t="s">
        <v>340</v>
      </c>
      <c r="S17" s="66" t="s">
        <v>340</v>
      </c>
      <c r="T17" s="89" t="s">
        <v>341</v>
      </c>
      <c r="U17" s="90" t="s">
        <v>341</v>
      </c>
      <c r="V17" s="66" t="s">
        <v>338</v>
      </c>
      <c r="W17" s="66" t="s">
        <v>338</v>
      </c>
      <c r="X17" s="66" t="s">
        <v>339</v>
      </c>
      <c r="Y17" s="66" t="s">
        <v>339</v>
      </c>
      <c r="Z17" s="66" t="s">
        <v>340</v>
      </c>
      <c r="AA17" s="66" t="s">
        <v>340</v>
      </c>
      <c r="AB17" s="100" t="s">
        <v>341</v>
      </c>
      <c r="AC17" s="100" t="s">
        <v>341</v>
      </c>
      <c r="AD17" s="101" t="s">
        <v>338</v>
      </c>
      <c r="AE17" s="101" t="s">
        <v>338</v>
      </c>
      <c r="AF17" s="101" t="s">
        <v>339</v>
      </c>
      <c r="AG17" s="101" t="s">
        <v>339</v>
      </c>
      <c r="AH17" s="101" t="s">
        <v>340</v>
      </c>
      <c r="AI17" s="101" t="s">
        <v>340</v>
      </c>
      <c r="AJ17" s="107" t="s">
        <v>341</v>
      </c>
      <c r="AK17" s="107" t="s">
        <v>341</v>
      </c>
      <c r="AL17" s="101" t="s">
        <v>338</v>
      </c>
      <c r="AM17" s="101" t="s">
        <v>338</v>
      </c>
      <c r="AN17" s="101" t="s">
        <v>339</v>
      </c>
      <c r="AO17" s="101" t="s">
        <v>339</v>
      </c>
      <c r="AP17" s="101" t="s">
        <v>340</v>
      </c>
      <c r="AQ17" s="101" t="s">
        <v>340</v>
      </c>
      <c r="AR17" s="107" t="s">
        <v>341</v>
      </c>
      <c r="AS17" s="107"/>
      <c r="AT17" s="115"/>
      <c r="AU17" s="101" t="s">
        <v>338</v>
      </c>
      <c r="AV17" s="115" t="s">
        <v>339</v>
      </c>
      <c r="AW17" s="101" t="s">
        <v>339</v>
      </c>
      <c r="AX17" s="115" t="s">
        <v>340</v>
      </c>
      <c r="AY17" s="101" t="s">
        <v>340</v>
      </c>
      <c r="AZ17" s="118" t="s">
        <v>341</v>
      </c>
      <c r="BA17" s="107" t="s">
        <v>341</v>
      </c>
      <c r="BB17" s="101" t="s">
        <v>338</v>
      </c>
      <c r="BC17" s="115" t="s">
        <v>339</v>
      </c>
      <c r="BD17" s="107" t="s">
        <v>339</v>
      </c>
      <c r="BE17" s="115" t="s">
        <v>340</v>
      </c>
      <c r="BF17" s="101" t="s">
        <v>340</v>
      </c>
      <c r="BG17" s="118" t="s">
        <v>341</v>
      </c>
      <c r="BH17" s="107" t="s">
        <v>341</v>
      </c>
      <c r="BI17" s="121"/>
      <c r="BJ17" s="121"/>
      <c r="BK17" s="121"/>
      <c r="BL17" s="121"/>
      <c r="BM17" s="133"/>
      <c r="BN17" s="134"/>
      <c r="BO17" s="133"/>
      <c r="BP17" s="133"/>
      <c r="BQ17" s="133"/>
      <c r="BR17" s="133"/>
      <c r="BS17" s="133"/>
      <c r="BT17" s="133"/>
      <c r="BU17" s="140"/>
      <c r="BV17" s="140"/>
      <c r="BW17" s="140"/>
      <c r="BX17" s="141"/>
      <c r="BY17" s="140"/>
      <c r="BZ17" s="140"/>
      <c r="CA17" s="140"/>
      <c r="CB17" s="140"/>
      <c r="CC17" s="133"/>
      <c r="CD17" s="100"/>
      <c r="CE17" s="100"/>
      <c r="CF17" s="100"/>
      <c r="CG17" s="100"/>
      <c r="CH17" s="100"/>
      <c r="CI17" s="100"/>
      <c r="CJ17" s="100"/>
      <c r="CK17" s="101"/>
      <c r="CL17" s="101"/>
      <c r="CM17" s="101"/>
      <c r="CN17" s="101"/>
      <c r="CO17" s="152"/>
      <c r="CP17" s="100"/>
      <c r="CQ17" s="152"/>
      <c r="CR17" s="100"/>
      <c r="CS17" s="152"/>
      <c r="CT17" s="100"/>
      <c r="CU17" s="100"/>
      <c r="CV17" s="159"/>
      <c r="CW17" s="160"/>
      <c r="CX17" s="100"/>
      <c r="CY17" s="160"/>
      <c r="CZ17" s="66"/>
      <c r="DA17" s="160"/>
      <c r="DB17" s="66"/>
      <c r="DC17" s="66"/>
      <c r="DD17" s="160"/>
      <c r="DE17" s="166"/>
      <c r="DF17" s="101"/>
      <c r="DG17" s="101"/>
      <c r="DH17" s="101"/>
      <c r="DI17" s="101"/>
      <c r="DJ17" s="101"/>
      <c r="DK17" s="101"/>
      <c r="DL17" s="101"/>
      <c r="DM17" s="101"/>
      <c r="DN17" s="166"/>
      <c r="DO17" s="166"/>
      <c r="DP17" s="160"/>
      <c r="DQ17" s="66"/>
      <c r="DR17" s="160"/>
      <c r="DS17" s="66"/>
      <c r="DT17" s="160"/>
      <c r="DU17" s="66"/>
      <c r="DV17" s="160"/>
      <c r="DW17" s="66"/>
      <c r="DX17" s="101"/>
      <c r="DY17" s="101"/>
      <c r="DZ17" s="101"/>
      <c r="EA17" s="101"/>
      <c r="EB17" s="101"/>
      <c r="EC17" s="101"/>
      <c r="ED17" s="101"/>
      <c r="EE17" s="101"/>
      <c r="EF17" s="66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2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98"/>
      <c r="FN17" s="100"/>
      <c r="FO17" s="100"/>
      <c r="FP17" s="100"/>
      <c r="FQ17" s="100"/>
      <c r="FR17" s="100"/>
      <c r="FS17" s="100"/>
      <c r="FT17" s="100"/>
      <c r="FU17" s="100"/>
      <c r="FV17" s="209"/>
      <c r="FW17" s="100"/>
      <c r="FX17" s="100"/>
      <c r="FY17" s="100"/>
      <c r="FZ17" s="100"/>
      <c r="GA17" s="100"/>
      <c r="GB17" s="100"/>
      <c r="GC17" s="100"/>
      <c r="GD17" s="209"/>
      <c r="GE17" s="107"/>
      <c r="GF17" s="107"/>
      <c r="GG17" s="107"/>
      <c r="GH17" s="107"/>
      <c r="GI17" s="107"/>
      <c r="GJ17" s="107"/>
      <c r="GK17" s="103"/>
      <c r="GL17" s="100"/>
      <c r="GM17" s="107"/>
      <c r="GN17" s="100"/>
      <c r="GO17" s="103"/>
      <c r="GP17" s="103"/>
      <c r="GQ17" s="103"/>
      <c r="GR17" s="103"/>
      <c r="GS17" s="103"/>
      <c r="GT17" s="219"/>
      <c r="GU17" s="219"/>
      <c r="GV17" s="219"/>
      <c r="GW17" s="219"/>
      <c r="GX17" s="219"/>
    </row>
    <row r="18" spans="1:206" ht="29">
      <c r="A18" s="36"/>
      <c r="B18" s="31" t="s">
        <v>378</v>
      </c>
      <c r="C18" s="37" t="s">
        <v>379</v>
      </c>
      <c r="D18" s="31"/>
      <c r="E18" s="31"/>
      <c r="F18" s="31"/>
      <c r="G18" s="30" t="s">
        <v>380</v>
      </c>
      <c r="H18" s="38"/>
      <c r="I18" s="67"/>
      <c r="J18" s="68"/>
      <c r="K18" s="68"/>
      <c r="L18" s="68"/>
      <c r="M18" s="68"/>
      <c r="N18" s="69"/>
      <c r="O18" s="70"/>
      <c r="P18" s="71"/>
      <c r="Q18" s="70"/>
      <c r="R18" s="71"/>
      <c r="S18" s="70"/>
      <c r="T18" s="91"/>
      <c r="U18" s="92"/>
      <c r="V18" s="71"/>
      <c r="W18" s="70"/>
      <c r="X18" s="71"/>
      <c r="Y18" s="70"/>
      <c r="Z18" s="71"/>
      <c r="AA18" s="70"/>
      <c r="AB18" s="102"/>
      <c r="AC18" s="103"/>
      <c r="AD18" s="104"/>
      <c r="AE18" s="105"/>
      <c r="AF18" s="104"/>
      <c r="AG18" s="105"/>
      <c r="AH18" s="104"/>
      <c r="AI18" s="105"/>
      <c r="AJ18" s="108"/>
      <c r="AK18" s="109"/>
      <c r="AL18" s="104"/>
      <c r="AM18" s="105"/>
      <c r="AN18" s="104"/>
      <c r="AO18" s="105"/>
      <c r="AP18" s="104"/>
      <c r="AQ18" s="105"/>
      <c r="AR18" s="109"/>
      <c r="AS18" s="109"/>
      <c r="AT18" s="116"/>
      <c r="AU18" s="104"/>
      <c r="AV18" s="116"/>
      <c r="AW18" s="104"/>
      <c r="AX18" s="116"/>
      <c r="AY18" s="104"/>
      <c r="AZ18" s="108"/>
      <c r="BA18" s="108"/>
      <c r="BB18" s="105"/>
      <c r="BC18" s="116"/>
      <c r="BD18" s="109"/>
      <c r="BE18" s="116"/>
      <c r="BF18" s="105"/>
      <c r="BG18" s="108"/>
      <c r="BH18" s="109"/>
      <c r="BM18" s="128"/>
      <c r="BN18" s="129"/>
      <c r="BO18" s="128"/>
      <c r="BP18" s="128"/>
      <c r="BQ18" s="128"/>
      <c r="BR18" s="128"/>
      <c r="BS18" s="128"/>
      <c r="BT18" s="128"/>
      <c r="BU18" s="137"/>
      <c r="BV18" s="137"/>
      <c r="BW18" s="137"/>
      <c r="BX18" s="138"/>
      <c r="BY18" s="137"/>
      <c r="BZ18" s="137"/>
      <c r="CA18" s="137"/>
      <c r="CB18" s="137"/>
      <c r="CC18" s="128"/>
      <c r="CD18" s="103"/>
      <c r="CE18" s="103"/>
      <c r="CF18" s="103"/>
      <c r="CG18" s="103"/>
      <c r="CH18" s="103"/>
      <c r="CI18" s="103"/>
      <c r="CJ18" s="103"/>
      <c r="CK18" s="105"/>
      <c r="CL18" s="105"/>
      <c r="CM18" s="105"/>
      <c r="CN18" s="105"/>
      <c r="CO18" s="148"/>
      <c r="CP18" s="147"/>
      <c r="CQ18" s="148"/>
      <c r="CR18" s="147"/>
      <c r="CS18" s="148"/>
      <c r="CT18" s="147"/>
      <c r="CU18" s="103"/>
      <c r="CV18" s="156"/>
      <c r="CW18" s="155"/>
      <c r="CX18" s="103"/>
      <c r="CY18" s="155"/>
      <c r="CZ18" s="70"/>
      <c r="DA18" s="155"/>
      <c r="DB18" s="70"/>
      <c r="DC18" s="70"/>
      <c r="DD18" s="155"/>
      <c r="DE18" s="167"/>
      <c r="DF18" s="105"/>
      <c r="DG18" s="105"/>
      <c r="DH18" s="105"/>
      <c r="DI18" s="105"/>
      <c r="DJ18" s="105"/>
      <c r="DK18" s="105"/>
      <c r="DL18" s="105"/>
      <c r="DM18" s="105"/>
      <c r="DN18" s="167"/>
      <c r="DO18" s="167"/>
      <c r="DP18" s="155"/>
      <c r="DQ18" s="70"/>
      <c r="DR18" s="155"/>
      <c r="DS18" s="70"/>
      <c r="DT18" s="155"/>
      <c r="DU18" s="70"/>
      <c r="DV18" s="155"/>
      <c r="DW18" s="70"/>
      <c r="DX18" s="105"/>
      <c r="DY18" s="105"/>
      <c r="DZ18" s="105"/>
      <c r="EA18" s="105"/>
      <c r="EB18" s="105"/>
      <c r="EC18" s="105"/>
      <c r="ED18" s="105"/>
      <c r="EE18" s="105"/>
      <c r="EF18" s="70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T18" s="105"/>
      <c r="EU18" s="105"/>
      <c r="EV18" s="105"/>
      <c r="EW18" s="105"/>
      <c r="EX18" s="105"/>
      <c r="EY18" s="105"/>
      <c r="EZ18" s="105"/>
      <c r="FA18" s="105"/>
      <c r="FB18" s="105"/>
      <c r="FC18" s="105"/>
      <c r="FD18" s="105"/>
      <c r="FE18" s="105"/>
      <c r="FF18" s="105"/>
      <c r="FG18" s="190">
        <f t="shared" si="12"/>
        <v>0</v>
      </c>
      <c r="FH18" s="105"/>
      <c r="FI18" s="191"/>
      <c r="FJ18" s="191"/>
      <c r="FK18" s="191"/>
      <c r="FL18" s="191"/>
      <c r="FM18" s="199"/>
      <c r="FN18" s="200"/>
      <c r="FO18" s="197">
        <f t="shared" si="13"/>
        <v>0</v>
      </c>
      <c r="FP18" s="200"/>
      <c r="FQ18" s="200"/>
      <c r="FR18" s="200"/>
      <c r="FS18" s="200"/>
      <c r="FT18" s="200"/>
      <c r="FU18" s="200"/>
      <c r="FV18" s="210"/>
      <c r="FW18" s="208">
        <f t="shared" si="14"/>
        <v>0</v>
      </c>
      <c r="FX18" s="200"/>
      <c r="FY18" s="200"/>
      <c r="FZ18" s="200"/>
      <c r="GA18" s="200"/>
      <c r="GB18" s="200"/>
      <c r="GC18" s="200"/>
      <c r="GD18" s="210"/>
      <c r="GE18" s="216">
        <v>600</v>
      </c>
      <c r="GF18" s="216">
        <v>0</v>
      </c>
      <c r="GG18" s="216"/>
      <c r="GH18" s="216">
        <v>0</v>
      </c>
      <c r="GI18" s="216"/>
      <c r="GJ18" s="216">
        <v>0</v>
      </c>
      <c r="GK18" s="208">
        <v>0</v>
      </c>
      <c r="GL18" s="200"/>
      <c r="GM18" s="216">
        <v>666</v>
      </c>
      <c r="GN18" s="189">
        <v>0</v>
      </c>
      <c r="GO18" s="200"/>
      <c r="GP18" s="200">
        <v>0</v>
      </c>
      <c r="GQ18" s="200"/>
      <c r="GR18" s="200">
        <v>0</v>
      </c>
      <c r="GS18" s="200">
        <v>0</v>
      </c>
      <c r="GT18" s="6">
        <f t="shared" ref="GT18:GT26" si="16">GM18*0.9</f>
        <v>599.4</v>
      </c>
      <c r="GU18" s="6">
        <f t="shared" ref="GU18:GU26" si="17">GN18*0.9</f>
        <v>0</v>
      </c>
      <c r="GV18" s="6">
        <f t="shared" ref="GV18:GV53" si="18">GP18*0.9</f>
        <v>0</v>
      </c>
      <c r="GW18" s="6">
        <f t="shared" ref="GW18:GW52" si="19">GR18*0.9</f>
        <v>0</v>
      </c>
      <c r="GX18" s="6">
        <f t="shared" si="3"/>
        <v>0</v>
      </c>
    </row>
    <row r="19" spans="1:206" ht="14.5">
      <c r="A19" s="36"/>
      <c r="B19" s="31" t="s">
        <v>378</v>
      </c>
      <c r="C19" s="37" t="s">
        <v>345</v>
      </c>
      <c r="D19" s="31"/>
      <c r="E19" s="31"/>
      <c r="F19" s="31"/>
      <c r="G19" s="30" t="s">
        <v>346</v>
      </c>
      <c r="H19" s="38"/>
      <c r="I19" s="67"/>
      <c r="J19" s="68"/>
      <c r="K19" s="68"/>
      <c r="L19" s="68"/>
      <c r="M19" s="68"/>
      <c r="N19" s="69"/>
      <c r="O19" s="70"/>
      <c r="P19" s="71"/>
      <c r="Q19" s="70"/>
      <c r="R19" s="71"/>
      <c r="S19" s="70"/>
      <c r="T19" s="91"/>
      <c r="U19" s="92"/>
      <c r="V19" s="71"/>
      <c r="W19" s="70"/>
      <c r="X19" s="71"/>
      <c r="Y19" s="70"/>
      <c r="Z19" s="71"/>
      <c r="AA19" s="70"/>
      <c r="AB19" s="102"/>
      <c r="AC19" s="103"/>
      <c r="AD19" s="104"/>
      <c r="AE19" s="105"/>
      <c r="AF19" s="104"/>
      <c r="AG19" s="105"/>
      <c r="AH19" s="104"/>
      <c r="AI19" s="105"/>
      <c r="AJ19" s="108"/>
      <c r="AK19" s="109"/>
      <c r="AL19" s="104"/>
      <c r="AM19" s="105"/>
      <c r="AN19" s="104"/>
      <c r="AO19" s="105"/>
      <c r="AP19" s="104"/>
      <c r="AQ19" s="105"/>
      <c r="AR19" s="109"/>
      <c r="AS19" s="109"/>
      <c r="AT19" s="116"/>
      <c r="AU19" s="104"/>
      <c r="AV19" s="116"/>
      <c r="AW19" s="104"/>
      <c r="AX19" s="116"/>
      <c r="AY19" s="104"/>
      <c r="AZ19" s="108"/>
      <c r="BA19" s="108"/>
      <c r="BB19" s="105"/>
      <c r="BC19" s="116"/>
      <c r="BD19" s="109"/>
      <c r="BE19" s="116"/>
      <c r="BF19" s="105"/>
      <c r="BG19" s="108"/>
      <c r="BH19" s="109"/>
      <c r="BM19" s="128"/>
      <c r="BN19" s="129"/>
      <c r="BO19" s="128"/>
      <c r="BP19" s="128"/>
      <c r="BQ19" s="128"/>
      <c r="BR19" s="128"/>
      <c r="BS19" s="128"/>
      <c r="BT19" s="128"/>
      <c r="BU19" s="137"/>
      <c r="BV19" s="137"/>
      <c r="BW19" s="137"/>
      <c r="BX19" s="138"/>
      <c r="BY19" s="137"/>
      <c r="BZ19" s="137"/>
      <c r="CA19" s="137"/>
      <c r="CB19" s="137"/>
      <c r="CC19" s="128"/>
      <c r="CD19" s="103"/>
      <c r="CE19" s="103"/>
      <c r="CF19" s="103"/>
      <c r="CG19" s="103"/>
      <c r="CH19" s="103"/>
      <c r="CI19" s="103"/>
      <c r="CJ19" s="103"/>
      <c r="CK19" s="105"/>
      <c r="CL19" s="105"/>
      <c r="CM19" s="105"/>
      <c r="CN19" s="105"/>
      <c r="CO19" s="148"/>
      <c r="CP19" s="147"/>
      <c r="CQ19" s="148"/>
      <c r="CR19" s="147"/>
      <c r="CS19" s="148"/>
      <c r="CT19" s="147"/>
      <c r="CU19" s="103"/>
      <c r="CV19" s="156"/>
      <c r="CW19" s="155"/>
      <c r="CX19" s="103"/>
      <c r="CY19" s="155"/>
      <c r="CZ19" s="70"/>
      <c r="DA19" s="155"/>
      <c r="DB19" s="70"/>
      <c r="DC19" s="70"/>
      <c r="DD19" s="155"/>
      <c r="DE19" s="167"/>
      <c r="DF19" s="105"/>
      <c r="DG19" s="105"/>
      <c r="DH19" s="105"/>
      <c r="DI19" s="105"/>
      <c r="DJ19" s="105"/>
      <c r="DK19" s="105"/>
      <c r="DL19" s="105"/>
      <c r="DM19" s="105"/>
      <c r="DN19" s="167"/>
      <c r="DO19" s="167"/>
      <c r="DP19" s="155"/>
      <c r="DQ19" s="70"/>
      <c r="DR19" s="155"/>
      <c r="DS19" s="70"/>
      <c r="DT19" s="155"/>
      <c r="DU19" s="70"/>
      <c r="DV19" s="155"/>
      <c r="DW19" s="70"/>
      <c r="DX19" s="105"/>
      <c r="DY19" s="105"/>
      <c r="DZ19" s="105"/>
      <c r="EA19" s="105"/>
      <c r="EB19" s="105"/>
      <c r="EC19" s="105"/>
      <c r="ED19" s="105"/>
      <c r="EE19" s="105"/>
      <c r="EF19" s="70"/>
      <c r="EG19" s="105"/>
      <c r="EH19" s="105"/>
      <c r="EI19" s="105"/>
      <c r="EJ19" s="105"/>
      <c r="EK19" s="105"/>
      <c r="EL19" s="105"/>
      <c r="EM19" s="105"/>
      <c r="EN19" s="105"/>
      <c r="EO19" s="105"/>
      <c r="EP19" s="105"/>
      <c r="EQ19" s="105"/>
      <c r="ER19" s="105"/>
      <c r="ET19" s="105"/>
      <c r="EU19" s="105"/>
      <c r="EV19" s="105"/>
      <c r="EW19" s="105"/>
      <c r="EX19" s="105"/>
      <c r="EY19" s="105"/>
      <c r="EZ19" s="105"/>
      <c r="FA19" s="105"/>
      <c r="FB19" s="105"/>
      <c r="FC19" s="105"/>
      <c r="FD19" s="105"/>
      <c r="FE19" s="105"/>
      <c r="FF19" s="105"/>
      <c r="FG19" s="190">
        <f t="shared" si="12"/>
        <v>0</v>
      </c>
      <c r="FH19" s="105"/>
      <c r="FI19" s="191"/>
      <c r="FJ19" s="191"/>
      <c r="FK19" s="191"/>
      <c r="FL19" s="191"/>
      <c r="FM19" s="199"/>
      <c r="FN19" s="200"/>
      <c r="FO19" s="197">
        <f t="shared" si="13"/>
        <v>0</v>
      </c>
      <c r="FP19" s="200"/>
      <c r="FQ19" s="200"/>
      <c r="FR19" s="200"/>
      <c r="FS19" s="200"/>
      <c r="FT19" s="200"/>
      <c r="FU19" s="200"/>
      <c r="FV19" s="210"/>
      <c r="FW19" s="208">
        <f t="shared" si="14"/>
        <v>0</v>
      </c>
      <c r="FX19" s="200"/>
      <c r="FY19" s="200"/>
      <c r="FZ19" s="200"/>
      <c r="GA19" s="200"/>
      <c r="GB19" s="200"/>
      <c r="GC19" s="200"/>
      <c r="GD19" s="210"/>
      <c r="GE19" s="216">
        <v>0</v>
      </c>
      <c r="GF19" s="216">
        <v>536</v>
      </c>
      <c r="GG19" s="216"/>
      <c r="GH19" s="216">
        <v>0</v>
      </c>
      <c r="GI19" s="216"/>
      <c r="GJ19" s="216">
        <v>0</v>
      </c>
      <c r="GK19" s="208">
        <v>0</v>
      </c>
      <c r="GL19" s="200"/>
      <c r="GM19" s="216">
        <v>527</v>
      </c>
      <c r="GN19" s="189">
        <v>0</v>
      </c>
      <c r="GO19" s="200"/>
      <c r="GP19" s="200">
        <v>0</v>
      </c>
      <c r="GQ19" s="200"/>
      <c r="GR19" s="200">
        <v>0</v>
      </c>
      <c r="GS19" s="200">
        <v>0</v>
      </c>
      <c r="GT19" s="6">
        <f t="shared" si="16"/>
        <v>474.3</v>
      </c>
      <c r="GU19" s="6">
        <f t="shared" si="17"/>
        <v>0</v>
      </c>
      <c r="GV19" s="6">
        <f t="shared" si="18"/>
        <v>0</v>
      </c>
      <c r="GW19" s="6">
        <f t="shared" si="19"/>
        <v>0</v>
      </c>
      <c r="GX19" s="6">
        <f t="shared" si="3"/>
        <v>0</v>
      </c>
    </row>
    <row r="20" spans="1:206" ht="14.5">
      <c r="A20" s="36"/>
      <c r="B20" s="31" t="s">
        <v>378</v>
      </c>
      <c r="C20" s="37" t="s">
        <v>381</v>
      </c>
      <c r="D20" s="31"/>
      <c r="E20" s="31"/>
      <c r="F20" s="31"/>
      <c r="G20" s="30" t="s">
        <v>348</v>
      </c>
      <c r="H20" s="38"/>
      <c r="I20" s="67"/>
      <c r="J20" s="68"/>
      <c r="K20" s="68"/>
      <c r="L20" s="68"/>
      <c r="M20" s="68"/>
      <c r="N20" s="69"/>
      <c r="O20" s="70"/>
      <c r="P20" s="71"/>
      <c r="Q20" s="70"/>
      <c r="R20" s="71"/>
      <c r="S20" s="70"/>
      <c r="T20" s="91"/>
      <c r="U20" s="92"/>
      <c r="V20" s="71"/>
      <c r="W20" s="70"/>
      <c r="X20" s="71"/>
      <c r="Y20" s="70"/>
      <c r="Z20" s="71"/>
      <c r="AA20" s="70"/>
      <c r="AB20" s="102"/>
      <c r="AC20" s="103"/>
      <c r="AD20" s="104"/>
      <c r="AE20" s="105"/>
      <c r="AF20" s="104"/>
      <c r="AG20" s="105"/>
      <c r="AH20" s="104"/>
      <c r="AI20" s="105"/>
      <c r="AJ20" s="108"/>
      <c r="AK20" s="109"/>
      <c r="AL20" s="104"/>
      <c r="AM20" s="105"/>
      <c r="AN20" s="104"/>
      <c r="AO20" s="105"/>
      <c r="AP20" s="104"/>
      <c r="AQ20" s="105"/>
      <c r="AR20" s="109"/>
      <c r="AS20" s="109"/>
      <c r="AT20" s="116"/>
      <c r="AU20" s="104"/>
      <c r="AV20" s="116"/>
      <c r="AW20" s="104"/>
      <c r="AX20" s="116"/>
      <c r="AY20" s="104"/>
      <c r="AZ20" s="108"/>
      <c r="BA20" s="108"/>
      <c r="BB20" s="105"/>
      <c r="BC20" s="116"/>
      <c r="BD20" s="109"/>
      <c r="BE20" s="116"/>
      <c r="BF20" s="105"/>
      <c r="BG20" s="108"/>
      <c r="BH20" s="109"/>
      <c r="BM20" s="128"/>
      <c r="BN20" s="129"/>
      <c r="BO20" s="128"/>
      <c r="BP20" s="128"/>
      <c r="BQ20" s="128"/>
      <c r="BR20" s="128"/>
      <c r="BS20" s="128"/>
      <c r="BT20" s="128"/>
      <c r="BU20" s="137"/>
      <c r="BV20" s="137"/>
      <c r="BW20" s="137"/>
      <c r="BX20" s="138"/>
      <c r="BY20" s="137"/>
      <c r="BZ20" s="137"/>
      <c r="CA20" s="137"/>
      <c r="CB20" s="137"/>
      <c r="CC20" s="128"/>
      <c r="CD20" s="103"/>
      <c r="CE20" s="103"/>
      <c r="CF20" s="103"/>
      <c r="CG20" s="103"/>
      <c r="CH20" s="103"/>
      <c r="CI20" s="103"/>
      <c r="CJ20" s="103"/>
      <c r="CK20" s="105"/>
      <c r="CL20" s="105"/>
      <c r="CM20" s="105"/>
      <c r="CN20" s="105"/>
      <c r="CO20" s="148"/>
      <c r="CP20" s="147"/>
      <c r="CQ20" s="148"/>
      <c r="CR20" s="147"/>
      <c r="CS20" s="148"/>
      <c r="CT20" s="147"/>
      <c r="CU20" s="103"/>
      <c r="CV20" s="156"/>
      <c r="CW20" s="155"/>
      <c r="CX20" s="103"/>
      <c r="CY20" s="155"/>
      <c r="CZ20" s="70"/>
      <c r="DA20" s="155"/>
      <c r="DB20" s="70"/>
      <c r="DC20" s="70"/>
      <c r="DD20" s="155"/>
      <c r="DE20" s="167"/>
      <c r="DF20" s="105"/>
      <c r="DG20" s="105"/>
      <c r="DH20" s="105"/>
      <c r="DI20" s="105"/>
      <c r="DJ20" s="105"/>
      <c r="DK20" s="105"/>
      <c r="DL20" s="105"/>
      <c r="DM20" s="105"/>
      <c r="DN20" s="167"/>
      <c r="DO20" s="167"/>
      <c r="DP20" s="155"/>
      <c r="DQ20" s="70"/>
      <c r="DR20" s="155"/>
      <c r="DS20" s="70"/>
      <c r="DT20" s="155"/>
      <c r="DU20" s="70"/>
      <c r="DV20" s="155"/>
      <c r="DW20" s="70"/>
      <c r="DX20" s="105"/>
      <c r="DY20" s="105"/>
      <c r="DZ20" s="105"/>
      <c r="EA20" s="105"/>
      <c r="EB20" s="105"/>
      <c r="EC20" s="105"/>
      <c r="ED20" s="105"/>
      <c r="EE20" s="105"/>
      <c r="EF20" s="70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T20" s="105"/>
      <c r="EU20" s="105"/>
      <c r="EV20" s="105"/>
      <c r="EW20" s="105"/>
      <c r="EX20" s="105"/>
      <c r="EY20" s="105"/>
      <c r="EZ20" s="105"/>
      <c r="FA20" s="105"/>
      <c r="FB20" s="105"/>
      <c r="FC20" s="105"/>
      <c r="FD20" s="105"/>
      <c r="FE20" s="105"/>
      <c r="FF20" s="105"/>
      <c r="FG20" s="190">
        <f t="shared" si="12"/>
        <v>0</v>
      </c>
      <c r="FH20" s="105"/>
      <c r="FI20" s="191"/>
      <c r="FJ20" s="191"/>
      <c r="FK20" s="191"/>
      <c r="FL20" s="191"/>
      <c r="FM20" s="199"/>
      <c r="FN20" s="200"/>
      <c r="FO20" s="197">
        <f t="shared" si="13"/>
        <v>0</v>
      </c>
      <c r="FP20" s="200"/>
      <c r="FQ20" s="200"/>
      <c r="FR20" s="200"/>
      <c r="FS20" s="200"/>
      <c r="FT20" s="200"/>
      <c r="FU20" s="200"/>
      <c r="FV20" s="210"/>
      <c r="FW20" s="208">
        <f t="shared" si="14"/>
        <v>0</v>
      </c>
      <c r="FX20" s="200"/>
      <c r="FY20" s="200"/>
      <c r="FZ20" s="200"/>
      <c r="GA20" s="200"/>
      <c r="GB20" s="200"/>
      <c r="GC20" s="200"/>
      <c r="GD20" s="210"/>
      <c r="GE20" s="216">
        <v>0</v>
      </c>
      <c r="GF20" s="216">
        <v>0</v>
      </c>
      <c r="GG20" s="216"/>
      <c r="GH20" s="216">
        <v>652</v>
      </c>
      <c r="GI20" s="216"/>
      <c r="GJ20" s="216">
        <v>0</v>
      </c>
      <c r="GK20" s="208">
        <v>0</v>
      </c>
      <c r="GL20" s="200"/>
      <c r="GM20" s="216">
        <v>648</v>
      </c>
      <c r="GN20" s="189">
        <v>0</v>
      </c>
      <c r="GO20" s="200"/>
      <c r="GP20" s="200">
        <v>0</v>
      </c>
      <c r="GQ20" s="200"/>
      <c r="GR20" s="200">
        <v>0</v>
      </c>
      <c r="GS20" s="200">
        <v>0</v>
      </c>
      <c r="GT20" s="6">
        <f t="shared" si="16"/>
        <v>583.20000000000005</v>
      </c>
      <c r="GU20" s="6">
        <f t="shared" si="17"/>
        <v>0</v>
      </c>
      <c r="GV20" s="6">
        <f t="shared" si="18"/>
        <v>0</v>
      </c>
      <c r="GW20" s="6">
        <f t="shared" si="19"/>
        <v>0</v>
      </c>
      <c r="GX20" s="6">
        <f t="shared" si="3"/>
        <v>0</v>
      </c>
    </row>
    <row r="21" spans="1:206" ht="43.5">
      <c r="A21" s="36"/>
      <c r="B21" s="31" t="s">
        <v>378</v>
      </c>
      <c r="C21" s="37" t="s">
        <v>382</v>
      </c>
      <c r="D21" s="31"/>
      <c r="E21" s="31"/>
      <c r="F21" s="31"/>
      <c r="G21" s="30" t="s">
        <v>350</v>
      </c>
      <c r="H21" s="38"/>
      <c r="I21" s="67"/>
      <c r="J21" s="68"/>
      <c r="K21" s="68"/>
      <c r="L21" s="68"/>
      <c r="M21" s="68"/>
      <c r="N21" s="69"/>
      <c r="O21" s="70"/>
      <c r="P21" s="71"/>
      <c r="Q21" s="70"/>
      <c r="R21" s="71"/>
      <c r="S21" s="70"/>
      <c r="T21" s="91"/>
      <c r="U21" s="92"/>
      <c r="V21" s="71"/>
      <c r="W21" s="70"/>
      <c r="X21" s="71"/>
      <c r="Y21" s="70"/>
      <c r="Z21" s="71"/>
      <c r="AA21" s="70"/>
      <c r="AB21" s="102"/>
      <c r="AC21" s="103"/>
      <c r="AD21" s="104"/>
      <c r="AE21" s="105"/>
      <c r="AF21" s="104"/>
      <c r="AG21" s="105"/>
      <c r="AH21" s="104"/>
      <c r="AI21" s="105"/>
      <c r="AJ21" s="108"/>
      <c r="AK21" s="109"/>
      <c r="AL21" s="104"/>
      <c r="AM21" s="105"/>
      <c r="AN21" s="104"/>
      <c r="AO21" s="105"/>
      <c r="AP21" s="104"/>
      <c r="AQ21" s="105"/>
      <c r="AR21" s="109"/>
      <c r="AS21" s="109"/>
      <c r="AT21" s="116"/>
      <c r="AU21" s="104"/>
      <c r="AV21" s="116"/>
      <c r="AW21" s="104"/>
      <c r="AX21" s="116"/>
      <c r="AY21" s="104"/>
      <c r="AZ21" s="108"/>
      <c r="BA21" s="108"/>
      <c r="BB21" s="105"/>
      <c r="BC21" s="116"/>
      <c r="BD21" s="109"/>
      <c r="BE21" s="116"/>
      <c r="BF21" s="105"/>
      <c r="BG21" s="108"/>
      <c r="BH21" s="109"/>
      <c r="BM21" s="128"/>
      <c r="BN21" s="129"/>
      <c r="BO21" s="128"/>
      <c r="BP21" s="128"/>
      <c r="BQ21" s="128"/>
      <c r="BR21" s="128"/>
      <c r="BS21" s="128"/>
      <c r="BT21" s="128"/>
      <c r="BU21" s="137"/>
      <c r="BV21" s="137"/>
      <c r="BW21" s="137"/>
      <c r="BX21" s="138"/>
      <c r="BY21" s="137"/>
      <c r="BZ21" s="137"/>
      <c r="CA21" s="137"/>
      <c r="CB21" s="137"/>
      <c r="CC21" s="128"/>
      <c r="CD21" s="103"/>
      <c r="CE21" s="103"/>
      <c r="CF21" s="103"/>
      <c r="CG21" s="103"/>
      <c r="CH21" s="103"/>
      <c r="CI21" s="103"/>
      <c r="CJ21" s="103"/>
      <c r="CK21" s="105"/>
      <c r="CL21" s="105"/>
      <c r="CM21" s="105"/>
      <c r="CN21" s="105"/>
      <c r="CO21" s="148"/>
      <c r="CP21" s="147"/>
      <c r="CQ21" s="148"/>
      <c r="CR21" s="147"/>
      <c r="CS21" s="148"/>
      <c r="CT21" s="147"/>
      <c r="CU21" s="103"/>
      <c r="CV21" s="156"/>
      <c r="CW21" s="155"/>
      <c r="CX21" s="103"/>
      <c r="CY21" s="155"/>
      <c r="CZ21" s="70"/>
      <c r="DA21" s="155"/>
      <c r="DB21" s="70"/>
      <c r="DC21" s="70"/>
      <c r="DD21" s="155"/>
      <c r="DE21" s="167"/>
      <c r="DF21" s="105"/>
      <c r="DG21" s="105"/>
      <c r="DH21" s="105"/>
      <c r="DI21" s="105"/>
      <c r="DJ21" s="105"/>
      <c r="DK21" s="105"/>
      <c r="DL21" s="105"/>
      <c r="DM21" s="105"/>
      <c r="DN21" s="167"/>
      <c r="DO21" s="167"/>
      <c r="DP21" s="155"/>
      <c r="DQ21" s="70"/>
      <c r="DR21" s="155"/>
      <c r="DS21" s="70"/>
      <c r="DT21" s="155"/>
      <c r="DU21" s="70"/>
      <c r="DV21" s="155"/>
      <c r="DW21" s="70"/>
      <c r="DX21" s="105"/>
      <c r="DY21" s="105"/>
      <c r="DZ21" s="105"/>
      <c r="EA21" s="105"/>
      <c r="EB21" s="105"/>
      <c r="EC21" s="105"/>
      <c r="ED21" s="105"/>
      <c r="EE21" s="105"/>
      <c r="EF21" s="70"/>
      <c r="EG21" s="105"/>
      <c r="EH21" s="105"/>
      <c r="EI21" s="105"/>
      <c r="EJ21" s="105"/>
      <c r="EK21" s="105"/>
      <c r="EL21" s="105"/>
      <c r="EM21" s="105"/>
      <c r="EN21" s="105"/>
      <c r="EO21" s="105"/>
      <c r="EP21" s="105"/>
      <c r="EQ21" s="105"/>
      <c r="ER21" s="105"/>
      <c r="ET21" s="105"/>
      <c r="EU21" s="105"/>
      <c r="EV21" s="105"/>
      <c r="EW21" s="105"/>
      <c r="EX21" s="105"/>
      <c r="EY21" s="105"/>
      <c r="EZ21" s="105"/>
      <c r="FA21" s="105"/>
      <c r="FB21" s="105"/>
      <c r="FC21" s="105"/>
      <c r="FD21" s="105"/>
      <c r="FE21" s="105"/>
      <c r="FF21" s="105"/>
      <c r="FG21" s="190">
        <f t="shared" si="12"/>
        <v>0</v>
      </c>
      <c r="FH21" s="105"/>
      <c r="FI21" s="191"/>
      <c r="FJ21" s="191"/>
      <c r="FK21" s="191"/>
      <c r="FL21" s="191"/>
      <c r="FM21" s="199"/>
      <c r="FN21" s="200"/>
      <c r="FO21" s="197">
        <f t="shared" si="13"/>
        <v>0</v>
      </c>
      <c r="FP21" s="200"/>
      <c r="FQ21" s="200"/>
      <c r="FR21" s="200"/>
      <c r="FS21" s="200"/>
      <c r="FT21" s="200"/>
      <c r="FU21" s="200"/>
      <c r="FV21" s="210"/>
      <c r="FW21" s="208">
        <f t="shared" si="14"/>
        <v>0</v>
      </c>
      <c r="FX21" s="200"/>
      <c r="FY21" s="200"/>
      <c r="FZ21" s="200"/>
      <c r="GA21" s="200"/>
      <c r="GB21" s="200"/>
      <c r="GC21" s="200"/>
      <c r="GD21" s="210"/>
      <c r="GE21" s="216">
        <v>0</v>
      </c>
      <c r="GF21" s="216">
        <v>0</v>
      </c>
      <c r="GG21" s="216"/>
      <c r="GH21" s="216">
        <v>0</v>
      </c>
      <c r="GI21" s="216"/>
      <c r="GJ21" s="216">
        <v>652</v>
      </c>
      <c r="GK21" s="208">
        <v>0</v>
      </c>
      <c r="GL21" s="200"/>
      <c r="GM21" s="216">
        <v>642</v>
      </c>
      <c r="GN21" s="189">
        <v>0</v>
      </c>
      <c r="GO21" s="200"/>
      <c r="GP21" s="200">
        <v>0</v>
      </c>
      <c r="GQ21" s="200"/>
      <c r="GR21" s="200">
        <v>0</v>
      </c>
      <c r="GS21" s="200">
        <v>0</v>
      </c>
      <c r="GT21" s="6">
        <f t="shared" si="16"/>
        <v>577.79999999999995</v>
      </c>
      <c r="GU21" s="6">
        <f t="shared" si="17"/>
        <v>0</v>
      </c>
      <c r="GV21" s="6">
        <f t="shared" si="18"/>
        <v>0</v>
      </c>
      <c r="GW21" s="6">
        <f t="shared" si="19"/>
        <v>0</v>
      </c>
      <c r="GX21" s="6">
        <f t="shared" si="3"/>
        <v>0</v>
      </c>
    </row>
    <row r="22" spans="1:206" ht="43.5">
      <c r="A22" s="36"/>
      <c r="B22" s="31" t="s">
        <v>378</v>
      </c>
      <c r="C22" s="37" t="s">
        <v>351</v>
      </c>
      <c r="D22" s="31"/>
      <c r="E22" s="31"/>
      <c r="F22" s="31"/>
      <c r="G22" s="30" t="s">
        <v>350</v>
      </c>
      <c r="H22" s="38"/>
      <c r="I22" s="67"/>
      <c r="J22" s="68"/>
      <c r="K22" s="68"/>
      <c r="L22" s="68"/>
      <c r="M22" s="68"/>
      <c r="N22" s="69"/>
      <c r="O22" s="70"/>
      <c r="P22" s="71"/>
      <c r="Q22" s="70"/>
      <c r="R22" s="71"/>
      <c r="S22" s="70"/>
      <c r="T22" s="91"/>
      <c r="U22" s="92"/>
      <c r="V22" s="71"/>
      <c r="W22" s="70"/>
      <c r="X22" s="71"/>
      <c r="Y22" s="70"/>
      <c r="Z22" s="71"/>
      <c r="AA22" s="70"/>
      <c r="AB22" s="102"/>
      <c r="AC22" s="103"/>
      <c r="AD22" s="104"/>
      <c r="AE22" s="105"/>
      <c r="AF22" s="104"/>
      <c r="AG22" s="105"/>
      <c r="AH22" s="104"/>
      <c r="AI22" s="105"/>
      <c r="AJ22" s="108"/>
      <c r="AK22" s="109"/>
      <c r="AL22" s="104"/>
      <c r="AM22" s="105"/>
      <c r="AN22" s="104"/>
      <c r="AO22" s="105"/>
      <c r="AP22" s="104"/>
      <c r="AQ22" s="105"/>
      <c r="AR22" s="109"/>
      <c r="AS22" s="109"/>
      <c r="AT22" s="116"/>
      <c r="AU22" s="104"/>
      <c r="AV22" s="116"/>
      <c r="AW22" s="104"/>
      <c r="AX22" s="116"/>
      <c r="AY22" s="104"/>
      <c r="AZ22" s="108"/>
      <c r="BA22" s="108"/>
      <c r="BB22" s="105"/>
      <c r="BC22" s="116"/>
      <c r="BD22" s="109"/>
      <c r="BE22" s="116"/>
      <c r="BF22" s="105"/>
      <c r="BG22" s="108"/>
      <c r="BH22" s="109"/>
      <c r="BM22" s="128"/>
      <c r="BN22" s="129"/>
      <c r="BO22" s="128"/>
      <c r="BP22" s="128"/>
      <c r="BQ22" s="128"/>
      <c r="BR22" s="128"/>
      <c r="BS22" s="128"/>
      <c r="BT22" s="128"/>
      <c r="BU22" s="137"/>
      <c r="BV22" s="137"/>
      <c r="BW22" s="137"/>
      <c r="BX22" s="138"/>
      <c r="BY22" s="137"/>
      <c r="BZ22" s="137"/>
      <c r="CA22" s="137"/>
      <c r="CB22" s="137"/>
      <c r="CC22" s="128"/>
      <c r="CD22" s="103"/>
      <c r="CE22" s="103"/>
      <c r="CF22" s="103"/>
      <c r="CG22" s="103"/>
      <c r="CH22" s="103"/>
      <c r="CI22" s="103"/>
      <c r="CJ22" s="103"/>
      <c r="CK22" s="105"/>
      <c r="CL22" s="105"/>
      <c r="CM22" s="105"/>
      <c r="CN22" s="105"/>
      <c r="CO22" s="148"/>
      <c r="CP22" s="147"/>
      <c r="CQ22" s="148"/>
      <c r="CR22" s="147"/>
      <c r="CS22" s="148"/>
      <c r="CT22" s="147"/>
      <c r="CU22" s="103"/>
      <c r="CV22" s="156"/>
      <c r="CW22" s="155"/>
      <c r="CX22" s="103"/>
      <c r="CY22" s="155"/>
      <c r="CZ22" s="70"/>
      <c r="DA22" s="155"/>
      <c r="DB22" s="70"/>
      <c r="DC22" s="70"/>
      <c r="DD22" s="155"/>
      <c r="DE22" s="167"/>
      <c r="DF22" s="105"/>
      <c r="DG22" s="105"/>
      <c r="DH22" s="105"/>
      <c r="DI22" s="105"/>
      <c r="DJ22" s="105"/>
      <c r="DK22" s="105"/>
      <c r="DL22" s="105"/>
      <c r="DM22" s="105"/>
      <c r="DN22" s="167"/>
      <c r="DO22" s="167"/>
      <c r="DP22" s="155"/>
      <c r="DQ22" s="70"/>
      <c r="DR22" s="155"/>
      <c r="DS22" s="70"/>
      <c r="DT22" s="155"/>
      <c r="DU22" s="70"/>
      <c r="DV22" s="155"/>
      <c r="DW22" s="70"/>
      <c r="DX22" s="105"/>
      <c r="DY22" s="105"/>
      <c r="DZ22" s="105"/>
      <c r="EA22" s="105"/>
      <c r="EB22" s="105"/>
      <c r="EC22" s="105"/>
      <c r="ED22" s="105"/>
      <c r="EE22" s="105"/>
      <c r="EF22" s="70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T22" s="105"/>
      <c r="EU22" s="105"/>
      <c r="EV22" s="105"/>
      <c r="EW22" s="105"/>
      <c r="EX22" s="105"/>
      <c r="EY22" s="105"/>
      <c r="EZ22" s="105"/>
      <c r="FA22" s="105"/>
      <c r="FB22" s="105"/>
      <c r="FC22" s="105"/>
      <c r="FD22" s="105"/>
      <c r="FE22" s="105"/>
      <c r="FF22" s="105"/>
      <c r="FG22" s="190">
        <f t="shared" si="12"/>
        <v>0</v>
      </c>
      <c r="FH22" s="105"/>
      <c r="FI22" s="191"/>
      <c r="FJ22" s="191"/>
      <c r="FK22" s="191"/>
      <c r="FL22" s="191"/>
      <c r="FM22" s="199"/>
      <c r="FN22" s="200"/>
      <c r="FO22" s="197">
        <f t="shared" si="13"/>
        <v>0</v>
      </c>
      <c r="FP22" s="200"/>
      <c r="FQ22" s="200"/>
      <c r="FR22" s="200"/>
      <c r="FS22" s="200"/>
      <c r="FT22" s="200"/>
      <c r="FU22" s="200"/>
      <c r="FV22" s="210"/>
      <c r="FW22" s="208">
        <f t="shared" si="14"/>
        <v>0</v>
      </c>
      <c r="FX22" s="200"/>
      <c r="FY22" s="200"/>
      <c r="FZ22" s="200"/>
      <c r="GA22" s="200"/>
      <c r="GB22" s="200"/>
      <c r="GC22" s="200"/>
      <c r="GD22" s="210"/>
      <c r="GE22" s="216">
        <v>0</v>
      </c>
      <c r="GF22" s="216">
        <v>0</v>
      </c>
      <c r="GG22" s="216"/>
      <c r="GH22" s="216">
        <v>0</v>
      </c>
      <c r="GI22" s="216"/>
      <c r="GJ22" s="216">
        <v>0</v>
      </c>
      <c r="GK22" s="208">
        <v>0</v>
      </c>
      <c r="GL22" s="200"/>
      <c r="GM22" s="216">
        <v>484</v>
      </c>
      <c r="GN22" s="189">
        <v>0</v>
      </c>
      <c r="GO22" s="200"/>
      <c r="GP22" s="200">
        <v>0</v>
      </c>
      <c r="GQ22" s="200"/>
      <c r="GR22" s="200">
        <v>0</v>
      </c>
      <c r="GS22" s="200">
        <v>0</v>
      </c>
      <c r="GT22" s="6">
        <f t="shared" si="16"/>
        <v>435.6</v>
      </c>
      <c r="GU22" s="6">
        <f t="shared" si="17"/>
        <v>0</v>
      </c>
      <c r="GV22" s="6">
        <f t="shared" si="18"/>
        <v>0</v>
      </c>
      <c r="GW22" s="6">
        <f t="shared" si="19"/>
        <v>0</v>
      </c>
      <c r="GX22" s="6">
        <f t="shared" si="3"/>
        <v>0</v>
      </c>
    </row>
    <row r="23" spans="1:206" ht="43.5">
      <c r="A23" s="36"/>
      <c r="B23" s="31" t="s">
        <v>378</v>
      </c>
      <c r="C23" s="37" t="s">
        <v>353</v>
      </c>
      <c r="D23" s="31"/>
      <c r="E23" s="31"/>
      <c r="F23" s="31"/>
      <c r="G23" s="30" t="s">
        <v>354</v>
      </c>
      <c r="H23" s="38"/>
      <c r="I23" s="67"/>
      <c r="J23" s="68"/>
      <c r="K23" s="68"/>
      <c r="L23" s="68"/>
      <c r="M23" s="68"/>
      <c r="N23" s="69"/>
      <c r="O23" s="70"/>
      <c r="P23" s="71"/>
      <c r="Q23" s="70"/>
      <c r="R23" s="71"/>
      <c r="S23" s="70"/>
      <c r="T23" s="91"/>
      <c r="U23" s="92"/>
      <c r="V23" s="71"/>
      <c r="W23" s="70"/>
      <c r="X23" s="71"/>
      <c r="Y23" s="70"/>
      <c r="Z23" s="71"/>
      <c r="AA23" s="70"/>
      <c r="AB23" s="102"/>
      <c r="AC23" s="103"/>
      <c r="AD23" s="104"/>
      <c r="AE23" s="105"/>
      <c r="AF23" s="104"/>
      <c r="AG23" s="105"/>
      <c r="AH23" s="104"/>
      <c r="AI23" s="105"/>
      <c r="AJ23" s="108"/>
      <c r="AK23" s="109"/>
      <c r="AL23" s="104"/>
      <c r="AM23" s="105"/>
      <c r="AN23" s="104"/>
      <c r="AO23" s="105"/>
      <c r="AP23" s="104"/>
      <c r="AQ23" s="105"/>
      <c r="AR23" s="109"/>
      <c r="AS23" s="109"/>
      <c r="AT23" s="116"/>
      <c r="AU23" s="104"/>
      <c r="AV23" s="116"/>
      <c r="AW23" s="104"/>
      <c r="AX23" s="116"/>
      <c r="AY23" s="104"/>
      <c r="AZ23" s="108"/>
      <c r="BA23" s="108"/>
      <c r="BB23" s="105"/>
      <c r="BC23" s="116"/>
      <c r="BD23" s="109"/>
      <c r="BE23" s="116"/>
      <c r="BF23" s="105"/>
      <c r="BG23" s="108"/>
      <c r="BH23" s="109"/>
      <c r="BM23" s="128"/>
      <c r="BN23" s="129"/>
      <c r="BO23" s="128"/>
      <c r="BP23" s="128"/>
      <c r="BQ23" s="128"/>
      <c r="BR23" s="128"/>
      <c r="BS23" s="128"/>
      <c r="BT23" s="128"/>
      <c r="BU23" s="137"/>
      <c r="BV23" s="137"/>
      <c r="BW23" s="137"/>
      <c r="BX23" s="138"/>
      <c r="BY23" s="137"/>
      <c r="BZ23" s="137"/>
      <c r="CA23" s="137"/>
      <c r="CB23" s="137"/>
      <c r="CC23" s="128"/>
      <c r="CD23" s="103"/>
      <c r="CE23" s="103"/>
      <c r="CF23" s="103"/>
      <c r="CG23" s="103"/>
      <c r="CH23" s="103"/>
      <c r="CI23" s="103"/>
      <c r="CJ23" s="103"/>
      <c r="CK23" s="105"/>
      <c r="CL23" s="105"/>
      <c r="CM23" s="105"/>
      <c r="CN23" s="105"/>
      <c r="CO23" s="148"/>
      <c r="CP23" s="147"/>
      <c r="CQ23" s="148"/>
      <c r="CR23" s="147"/>
      <c r="CS23" s="148"/>
      <c r="CT23" s="147"/>
      <c r="CU23" s="103"/>
      <c r="CV23" s="156"/>
      <c r="CW23" s="155"/>
      <c r="CX23" s="103"/>
      <c r="CY23" s="155"/>
      <c r="CZ23" s="70"/>
      <c r="DA23" s="155"/>
      <c r="DB23" s="70"/>
      <c r="DC23" s="70"/>
      <c r="DD23" s="155"/>
      <c r="DE23" s="167"/>
      <c r="DF23" s="105"/>
      <c r="DG23" s="105"/>
      <c r="DH23" s="105"/>
      <c r="DI23" s="105"/>
      <c r="DJ23" s="105"/>
      <c r="DK23" s="105"/>
      <c r="DL23" s="105"/>
      <c r="DM23" s="105"/>
      <c r="DN23" s="167"/>
      <c r="DO23" s="167"/>
      <c r="DP23" s="155"/>
      <c r="DQ23" s="70"/>
      <c r="DR23" s="155"/>
      <c r="DS23" s="70"/>
      <c r="DT23" s="155"/>
      <c r="DU23" s="70"/>
      <c r="DV23" s="155"/>
      <c r="DW23" s="70"/>
      <c r="DX23" s="105"/>
      <c r="DY23" s="105"/>
      <c r="DZ23" s="105"/>
      <c r="EA23" s="105"/>
      <c r="EB23" s="105"/>
      <c r="EC23" s="105"/>
      <c r="ED23" s="105"/>
      <c r="EE23" s="105"/>
      <c r="EF23" s="70"/>
      <c r="EG23" s="105"/>
      <c r="EH23" s="105"/>
      <c r="EI23" s="105"/>
      <c r="EJ23" s="105"/>
      <c r="EK23" s="105"/>
      <c r="EL23" s="105"/>
      <c r="EM23" s="105"/>
      <c r="EN23" s="105"/>
      <c r="EO23" s="105"/>
      <c r="EP23" s="105"/>
      <c r="EQ23" s="105"/>
      <c r="ER23" s="105"/>
      <c r="ET23" s="105"/>
      <c r="EU23" s="105"/>
      <c r="EV23" s="105"/>
      <c r="EW23" s="105"/>
      <c r="EX23" s="105"/>
      <c r="EY23" s="105"/>
      <c r="EZ23" s="105"/>
      <c r="FA23" s="105"/>
      <c r="FB23" s="105"/>
      <c r="FC23" s="105"/>
      <c r="FD23" s="105"/>
      <c r="FE23" s="105"/>
      <c r="FF23" s="105"/>
      <c r="FG23" s="190">
        <f t="shared" si="12"/>
        <v>0</v>
      </c>
      <c r="FH23" s="105"/>
      <c r="FI23" s="191"/>
      <c r="FJ23" s="191"/>
      <c r="FK23" s="191"/>
      <c r="FL23" s="191"/>
      <c r="FM23" s="199"/>
      <c r="FN23" s="200"/>
      <c r="FO23" s="197">
        <f t="shared" si="13"/>
        <v>0</v>
      </c>
      <c r="FP23" s="200"/>
      <c r="FQ23" s="200"/>
      <c r="FR23" s="200"/>
      <c r="FS23" s="200"/>
      <c r="FT23" s="200"/>
      <c r="FU23" s="200"/>
      <c r="FV23" s="210"/>
      <c r="FW23" s="208">
        <f t="shared" si="14"/>
        <v>0</v>
      </c>
      <c r="FX23" s="200"/>
      <c r="FY23" s="200"/>
      <c r="FZ23" s="200"/>
      <c r="GA23" s="200"/>
      <c r="GB23" s="200"/>
      <c r="GC23" s="200"/>
      <c r="GD23" s="210"/>
      <c r="GE23" s="216">
        <v>850</v>
      </c>
      <c r="GF23" s="216">
        <v>850</v>
      </c>
      <c r="GG23" s="216"/>
      <c r="GH23" s="216">
        <v>850</v>
      </c>
      <c r="GI23" s="216"/>
      <c r="GJ23" s="216">
        <v>850</v>
      </c>
      <c r="GK23" s="200">
        <v>850</v>
      </c>
      <c r="GL23" s="200"/>
      <c r="GM23" s="216">
        <v>740</v>
      </c>
      <c r="GN23" s="216">
        <v>837</v>
      </c>
      <c r="GO23" s="200"/>
      <c r="GP23" s="216">
        <v>837</v>
      </c>
      <c r="GQ23" s="200"/>
      <c r="GR23" s="216">
        <v>837</v>
      </c>
      <c r="GS23" s="216">
        <v>837</v>
      </c>
      <c r="GT23" s="6">
        <f t="shared" si="16"/>
        <v>666</v>
      </c>
      <c r="GU23" s="6">
        <f t="shared" si="17"/>
        <v>753.3</v>
      </c>
      <c r="GV23" s="6">
        <f t="shared" si="18"/>
        <v>753.3</v>
      </c>
      <c r="GW23" s="6">
        <f t="shared" si="19"/>
        <v>753.3</v>
      </c>
      <c r="GX23" s="6">
        <f t="shared" si="3"/>
        <v>753.3</v>
      </c>
    </row>
    <row r="24" spans="1:206" ht="29">
      <c r="A24" s="36"/>
      <c r="B24" s="31" t="s">
        <v>378</v>
      </c>
      <c r="C24" s="37" t="s">
        <v>355</v>
      </c>
      <c r="D24" s="39"/>
      <c r="E24" s="31"/>
      <c r="F24" s="31"/>
      <c r="G24" s="30" t="s">
        <v>383</v>
      </c>
      <c r="H24" s="38"/>
      <c r="I24" s="67"/>
      <c r="J24" s="68"/>
      <c r="K24" s="68"/>
      <c r="L24" s="68"/>
      <c r="M24" s="68"/>
      <c r="N24" s="69"/>
      <c r="O24" s="70"/>
      <c r="P24" s="71"/>
      <c r="Q24" s="70"/>
      <c r="R24" s="71"/>
      <c r="S24" s="70"/>
      <c r="T24" s="91"/>
      <c r="U24" s="92"/>
      <c r="V24" s="71"/>
      <c r="W24" s="70"/>
      <c r="X24" s="71"/>
      <c r="Y24" s="70"/>
      <c r="Z24" s="71"/>
      <c r="AA24" s="70"/>
      <c r="AB24" s="102"/>
      <c r="AC24" s="103"/>
      <c r="AD24" s="104"/>
      <c r="AE24" s="105"/>
      <c r="AF24" s="104"/>
      <c r="AG24" s="105"/>
      <c r="AH24" s="104"/>
      <c r="AI24" s="105"/>
      <c r="AJ24" s="108"/>
      <c r="AK24" s="109"/>
      <c r="AL24" s="104"/>
      <c r="AM24" s="105"/>
      <c r="AN24" s="104"/>
      <c r="AO24" s="105"/>
      <c r="AP24" s="104"/>
      <c r="AQ24" s="105"/>
      <c r="AR24" s="109"/>
      <c r="AS24" s="109"/>
      <c r="AT24" s="116"/>
      <c r="AU24" s="104"/>
      <c r="AV24" s="116"/>
      <c r="AW24" s="104"/>
      <c r="AX24" s="116"/>
      <c r="AY24" s="104"/>
      <c r="AZ24" s="108"/>
      <c r="BA24" s="108"/>
      <c r="BB24" s="105"/>
      <c r="BC24" s="116"/>
      <c r="BD24" s="109"/>
      <c r="BE24" s="116"/>
      <c r="BF24" s="105"/>
      <c r="BG24" s="108"/>
      <c r="BH24" s="109"/>
      <c r="BM24" s="128"/>
      <c r="BN24" s="129"/>
      <c r="BO24" s="128"/>
      <c r="BP24" s="128"/>
      <c r="BQ24" s="128"/>
      <c r="BR24" s="128"/>
      <c r="BS24" s="128"/>
      <c r="BT24" s="128"/>
      <c r="BU24" s="137"/>
      <c r="BV24" s="137"/>
      <c r="BW24" s="137"/>
      <c r="BX24" s="138"/>
      <c r="BY24" s="137"/>
      <c r="BZ24" s="137"/>
      <c r="CA24" s="137"/>
      <c r="CB24" s="137"/>
      <c r="CC24" s="128"/>
      <c r="CD24" s="103"/>
      <c r="CE24" s="103"/>
      <c r="CF24" s="103"/>
      <c r="CG24" s="103"/>
      <c r="CH24" s="103"/>
      <c r="CI24" s="103"/>
      <c r="CJ24" s="103"/>
      <c r="CK24" s="105"/>
      <c r="CL24" s="105"/>
      <c r="CM24" s="105"/>
      <c r="CN24" s="105"/>
      <c r="CO24" s="148"/>
      <c r="CP24" s="147"/>
      <c r="CQ24" s="148"/>
      <c r="CR24" s="147"/>
      <c r="CS24" s="148"/>
      <c r="CT24" s="147"/>
      <c r="CU24" s="103"/>
      <c r="CV24" s="156"/>
      <c r="CW24" s="155"/>
      <c r="CX24" s="103"/>
      <c r="CY24" s="155"/>
      <c r="CZ24" s="70"/>
      <c r="DA24" s="155"/>
      <c r="DB24" s="70"/>
      <c r="DC24" s="70"/>
      <c r="DD24" s="155"/>
      <c r="DE24" s="167"/>
      <c r="DF24" s="105"/>
      <c r="DG24" s="105"/>
      <c r="DH24" s="105"/>
      <c r="DI24" s="105"/>
      <c r="DJ24" s="105"/>
      <c r="DK24" s="105"/>
      <c r="DL24" s="105"/>
      <c r="DM24" s="105"/>
      <c r="DN24" s="167"/>
      <c r="DO24" s="167"/>
      <c r="DP24" s="155"/>
      <c r="DQ24" s="70"/>
      <c r="DR24" s="155"/>
      <c r="DS24" s="70"/>
      <c r="DT24" s="155"/>
      <c r="DU24" s="70"/>
      <c r="DV24" s="155"/>
      <c r="DW24" s="70"/>
      <c r="DX24" s="105"/>
      <c r="DY24" s="105"/>
      <c r="DZ24" s="105"/>
      <c r="EA24" s="105"/>
      <c r="EB24" s="105"/>
      <c r="EC24" s="105"/>
      <c r="ED24" s="105"/>
      <c r="EE24" s="105"/>
      <c r="EF24" s="70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  <c r="ER24" s="105"/>
      <c r="ET24" s="105"/>
      <c r="EU24" s="105"/>
      <c r="EV24" s="105"/>
      <c r="EW24" s="105"/>
      <c r="EX24" s="105"/>
      <c r="EY24" s="105"/>
      <c r="EZ24" s="105"/>
      <c r="FA24" s="105"/>
      <c r="FB24" s="105"/>
      <c r="FC24" s="105"/>
      <c r="FD24" s="105"/>
      <c r="FE24" s="105"/>
      <c r="FF24" s="105"/>
      <c r="FG24" s="190">
        <f t="shared" si="12"/>
        <v>0</v>
      </c>
      <c r="FH24" s="105"/>
      <c r="FI24" s="191"/>
      <c r="FJ24" s="191"/>
      <c r="FK24" s="191"/>
      <c r="FL24" s="191"/>
      <c r="FM24" s="199"/>
      <c r="FN24" s="200"/>
      <c r="FO24" s="197">
        <f t="shared" si="13"/>
        <v>0</v>
      </c>
      <c r="FP24" s="200"/>
      <c r="FQ24" s="200"/>
      <c r="FR24" s="200"/>
      <c r="FS24" s="200"/>
      <c r="FT24" s="200"/>
      <c r="FU24" s="200"/>
      <c r="FV24" s="210"/>
      <c r="FW24" s="208">
        <f t="shared" si="14"/>
        <v>0</v>
      </c>
      <c r="FX24" s="200"/>
      <c r="FY24" s="200"/>
      <c r="FZ24" s="200"/>
      <c r="GA24" s="200"/>
      <c r="GB24" s="200"/>
      <c r="GC24" s="200"/>
      <c r="GD24" s="210"/>
      <c r="GE24" s="216">
        <v>425</v>
      </c>
      <c r="GF24" s="216">
        <v>425</v>
      </c>
      <c r="GG24" s="216"/>
      <c r="GH24" s="216">
        <v>425</v>
      </c>
      <c r="GI24" s="216"/>
      <c r="GJ24" s="216">
        <v>425</v>
      </c>
      <c r="GK24" s="216">
        <v>425</v>
      </c>
      <c r="GL24" s="200"/>
      <c r="GM24" s="216">
        <v>419</v>
      </c>
      <c r="GN24" s="216">
        <v>419</v>
      </c>
      <c r="GO24" s="200"/>
      <c r="GP24" s="216">
        <v>419</v>
      </c>
      <c r="GQ24" s="200"/>
      <c r="GR24" s="216">
        <v>419</v>
      </c>
      <c r="GS24" s="216">
        <v>419</v>
      </c>
      <c r="GT24" s="6">
        <f t="shared" si="16"/>
        <v>377.1</v>
      </c>
      <c r="GU24" s="6">
        <f t="shared" si="17"/>
        <v>377.1</v>
      </c>
      <c r="GV24" s="6">
        <f t="shared" si="18"/>
        <v>377.1</v>
      </c>
      <c r="GW24" s="6">
        <f t="shared" si="19"/>
        <v>377.1</v>
      </c>
      <c r="GX24" s="6">
        <f t="shared" si="3"/>
        <v>377.1</v>
      </c>
    </row>
    <row r="25" spans="1:206" ht="39">
      <c r="A25" s="32"/>
      <c r="B25" s="31" t="s">
        <v>378</v>
      </c>
      <c r="C25" s="40" t="s">
        <v>384</v>
      </c>
      <c r="D25" s="32"/>
      <c r="E25" s="41" t="s">
        <v>360</v>
      </c>
      <c r="F25" s="41" t="s">
        <v>384</v>
      </c>
      <c r="G25" s="40" t="s">
        <v>385</v>
      </c>
      <c r="H25" s="41"/>
      <c r="I25" s="41"/>
      <c r="J25" s="72"/>
      <c r="K25" s="72"/>
      <c r="L25" s="72"/>
      <c r="M25" s="72"/>
      <c r="N25" s="62">
        <f>O25*0.9</f>
        <v>0</v>
      </c>
      <c r="O25" s="73"/>
      <c r="P25" s="62">
        <f>Q25*0.9</f>
        <v>0</v>
      </c>
      <c r="Q25" s="73"/>
      <c r="R25" s="62">
        <f>S25*0.9</f>
        <v>0</v>
      </c>
      <c r="S25" s="73"/>
      <c r="T25" s="62">
        <f>U25*0.9</f>
        <v>0</v>
      </c>
      <c r="U25" s="63"/>
      <c r="V25" s="62">
        <f>W25*0.9</f>
        <v>0</v>
      </c>
      <c r="W25" s="63"/>
      <c r="X25" s="62">
        <f>Y25*0.9</f>
        <v>0</v>
      </c>
      <c r="Y25" s="63"/>
      <c r="Z25" s="62">
        <f>AA25*0.9</f>
        <v>0</v>
      </c>
      <c r="AA25" s="63"/>
      <c r="AB25" s="62">
        <f>AC25*0.9</f>
        <v>0</v>
      </c>
      <c r="AC25" s="63"/>
      <c r="AD25" s="62">
        <f>AE25*0.9</f>
        <v>0</v>
      </c>
      <c r="AE25" s="98"/>
      <c r="AF25" s="62">
        <v>0</v>
      </c>
      <c r="AG25" s="98"/>
      <c r="AH25" s="62">
        <v>0</v>
      </c>
      <c r="AI25" s="98"/>
      <c r="AJ25" s="62">
        <v>0</v>
      </c>
      <c r="AK25" s="98"/>
      <c r="AL25" s="106">
        <v>175.77</v>
      </c>
      <c r="AM25" s="3">
        <v>217</v>
      </c>
      <c r="AN25" s="106"/>
      <c r="AO25" s="3">
        <v>0</v>
      </c>
      <c r="AP25" s="106"/>
      <c r="AQ25" s="3">
        <v>0</v>
      </c>
      <c r="AR25" s="98"/>
      <c r="AS25" s="3"/>
      <c r="AT25" s="3"/>
      <c r="AU25" s="106">
        <v>62.749890000000001</v>
      </c>
      <c r="AV25" s="3"/>
      <c r="AW25" s="98"/>
      <c r="AX25" s="3"/>
      <c r="AY25" s="98"/>
      <c r="AZ25" s="3"/>
      <c r="BA25" s="98"/>
      <c r="BB25" s="98">
        <v>69.72</v>
      </c>
      <c r="BC25" s="3"/>
      <c r="BD25" s="98"/>
      <c r="BE25" s="3"/>
      <c r="BF25" s="98"/>
      <c r="BG25" s="3"/>
      <c r="BH25" s="98"/>
      <c r="BM25" s="130">
        <f>AE25*0.9</f>
        <v>0</v>
      </c>
      <c r="BN25" s="131">
        <f>BM25*0.9</f>
        <v>0</v>
      </c>
      <c r="BO25" s="132">
        <f>AG25*0.9</f>
        <v>0</v>
      </c>
      <c r="BP25" s="132">
        <f>BO25*0.9</f>
        <v>0</v>
      </c>
      <c r="BQ25" s="132">
        <f>AI25*0.9</f>
        <v>0</v>
      </c>
      <c r="BR25" s="132">
        <f>BQ25*0.9</f>
        <v>0</v>
      </c>
      <c r="BS25" s="132">
        <f>BT25*0.9</f>
        <v>0</v>
      </c>
      <c r="BT25" s="130">
        <f>AK25*0.9</f>
        <v>0</v>
      </c>
      <c r="BU25" s="5">
        <f>AL25*0.9</f>
        <v>158.19300000000001</v>
      </c>
      <c r="BV25" s="5">
        <f>BU25*0.9</f>
        <v>142.37370000000001</v>
      </c>
      <c r="BW25" s="5">
        <f>AN25*0.9</f>
        <v>0</v>
      </c>
      <c r="BX25" s="139">
        <f>BW25*0.9</f>
        <v>0</v>
      </c>
      <c r="BY25" s="5">
        <f>AP25*0.9</f>
        <v>0</v>
      </c>
      <c r="BZ25" s="5">
        <f>BY25*0.9</f>
        <v>0</v>
      </c>
      <c r="CA25" s="5">
        <f>CB25*0.9</f>
        <v>0</v>
      </c>
      <c r="CB25" s="5">
        <f>AR25*0.9</f>
        <v>0</v>
      </c>
      <c r="CC25" s="130">
        <f>AU25*0.9</f>
        <v>56.474901000000003</v>
      </c>
      <c r="CD25" s="143">
        <f>CC25*0.9*0.9</f>
        <v>45.744669809999998</v>
      </c>
      <c r="CE25" s="143">
        <f>AW25*0.9</f>
        <v>0</v>
      </c>
      <c r="CF25" s="143">
        <f>CE25*0.9*0.9</f>
        <v>0</v>
      </c>
      <c r="CG25" s="143">
        <f>AY25*0.9</f>
        <v>0</v>
      </c>
      <c r="CH25" s="143">
        <f>CG25*0.9*0.9</f>
        <v>0</v>
      </c>
      <c r="CI25" s="143">
        <f>CJ25*0.9*0.9</f>
        <v>0</v>
      </c>
      <c r="CJ25" s="144">
        <f>BA25*0.9</f>
        <v>0</v>
      </c>
      <c r="CK25" s="149">
        <f>CD25-CD25*10/100</f>
        <v>41.170202828999997</v>
      </c>
      <c r="CL25" s="149">
        <f>CF25-CF25*10/100</f>
        <v>0</v>
      </c>
      <c r="CM25" s="149">
        <f>CH25-CH25*10/100</f>
        <v>0</v>
      </c>
      <c r="CN25" s="149">
        <f>CI25-CI25*10/100</f>
        <v>0</v>
      </c>
      <c r="CO25" s="150">
        <f>BB25*0.9</f>
        <v>62.747999999999998</v>
      </c>
      <c r="CP25" s="151">
        <f>CO25*0.9*0.9</f>
        <v>50.825879999999998</v>
      </c>
      <c r="CQ25" s="150">
        <f>BD25*0.9</f>
        <v>0</v>
      </c>
      <c r="CR25" s="151">
        <f>CQ25*0.9*0.9</f>
        <v>0</v>
      </c>
      <c r="CS25" s="150">
        <f>BF25*0.9</f>
        <v>0</v>
      </c>
      <c r="CT25" s="151">
        <f>CS25*0.9*0.9</f>
        <v>0</v>
      </c>
      <c r="CU25" s="72">
        <f>CV25*0.9*0.9</f>
        <v>0</v>
      </c>
      <c r="CV25" s="157">
        <f>BH25*0.9</f>
        <v>0</v>
      </c>
      <c r="CW25" s="144">
        <v>62.747999999999998</v>
      </c>
      <c r="CX25" s="143">
        <f>CW25*0.9*0.9</f>
        <v>50.825879999999998</v>
      </c>
      <c r="CY25" s="126">
        <v>0</v>
      </c>
      <c r="CZ25" s="126">
        <f>CY25*0.9*0.9</f>
        <v>0</v>
      </c>
      <c r="DA25" s="126">
        <v>0</v>
      </c>
      <c r="DB25" s="126">
        <f>DA25*0.9*0.9</f>
        <v>0</v>
      </c>
      <c r="DC25" s="126">
        <f>DD25*0.9*0.9</f>
        <v>0</v>
      </c>
      <c r="DD25" s="158">
        <v>0</v>
      </c>
      <c r="DF25" s="149">
        <f>CX25-CX25*10/100</f>
        <v>45.743291999999997</v>
      </c>
      <c r="DG25" s="149">
        <f>DF25*0.9</f>
        <v>41.168962800000003</v>
      </c>
      <c r="DH25" s="149">
        <f>CZ25-CZ25*10/100</f>
        <v>0</v>
      </c>
      <c r="DI25" s="149">
        <f>DH25*0.9</f>
        <v>0</v>
      </c>
      <c r="DJ25" s="149">
        <f>DB25-DB25*10/100</f>
        <v>0</v>
      </c>
      <c r="DK25" s="149">
        <f>DJ25*0.9</f>
        <v>0</v>
      </c>
      <c r="DL25" s="149">
        <f>DM25*0.9</f>
        <v>0</v>
      </c>
      <c r="DM25" s="149">
        <f>DC25-DC25*10/100</f>
        <v>0</v>
      </c>
      <c r="DP25" s="144"/>
      <c r="DQ25" s="136">
        <f>56.48*0.9</f>
        <v>50.832000000000001</v>
      </c>
      <c r="DR25" s="136"/>
      <c r="DS25" s="136">
        <f>DR25*0.7*1.05</f>
        <v>0</v>
      </c>
      <c r="DT25" s="136"/>
      <c r="DU25" s="136">
        <f>DT25*0.7*1.05</f>
        <v>0</v>
      </c>
      <c r="DV25" s="177"/>
      <c r="DW25" s="136">
        <f>DV25*0.7*1.05</f>
        <v>0</v>
      </c>
      <c r="DX25" s="149">
        <f>DQ25-DQ25*10/100</f>
        <v>45.748800000000003</v>
      </c>
      <c r="DY25" s="149">
        <f>DX25*0.9</f>
        <v>41.173920000000003</v>
      </c>
      <c r="DZ25" s="149">
        <f>DS25-DS25*10/100</f>
        <v>0</v>
      </c>
      <c r="EA25" s="149">
        <f>DZ25*0.9</f>
        <v>0</v>
      </c>
      <c r="EB25" s="149">
        <f>DU25-DU25*10/100</f>
        <v>0</v>
      </c>
      <c r="EC25" s="149">
        <f>EB25*0.9</f>
        <v>0</v>
      </c>
      <c r="ED25" s="149">
        <f>EE25*0.9</f>
        <v>0</v>
      </c>
      <c r="EE25" s="149">
        <f>DW25-DW25*10/100</f>
        <v>0</v>
      </c>
      <c r="EF25" s="136"/>
      <c r="EG25" s="180">
        <f>DQ25+EF25</f>
        <v>50.832000000000001</v>
      </c>
      <c r="EH25" s="180">
        <f>DS25+EF25</f>
        <v>0</v>
      </c>
      <c r="EI25" s="180">
        <f>DU25+EF25</f>
        <v>0</v>
      </c>
      <c r="EJ25" s="180">
        <f>DW25+EF25</f>
        <v>0</v>
      </c>
      <c r="EK25" s="149">
        <f>EG25-EG25*10/100</f>
        <v>45.748800000000003</v>
      </c>
      <c r="EL25" s="149">
        <f>EK25*0.9</f>
        <v>41.173920000000003</v>
      </c>
      <c r="EM25" s="149">
        <f>EH25-EH25*10/100</f>
        <v>0</v>
      </c>
      <c r="EN25" s="149">
        <f>EM25*0.9</f>
        <v>0</v>
      </c>
      <c r="EO25" s="149">
        <f>EI25-EI25*10/100</f>
        <v>0</v>
      </c>
      <c r="EP25" s="149">
        <f>EO25*0.9</f>
        <v>0</v>
      </c>
      <c r="EQ25" s="149">
        <f>ER25*0.9</f>
        <v>0</v>
      </c>
      <c r="ER25" s="149">
        <f>EJ25-EJ25*10/100</f>
        <v>0</v>
      </c>
      <c r="ET25" s="180">
        <v>0</v>
      </c>
      <c r="EU25" s="180">
        <v>0</v>
      </c>
      <c r="EV25" s="180">
        <v>0</v>
      </c>
      <c r="EW25" s="180">
        <v>0</v>
      </c>
      <c r="EX25" s="186">
        <v>436.8</v>
      </c>
      <c r="EY25" s="186">
        <f>EU25+(EU25*5/100)</f>
        <v>0</v>
      </c>
      <c r="EZ25" s="186">
        <f>EV25+(EV25*5/100)</f>
        <v>0</v>
      </c>
      <c r="FA25" s="186">
        <f>EW25+(EW25*5/100)</f>
        <v>0</v>
      </c>
      <c r="FB25" s="187">
        <f>EX25-(EX25*30/100)</f>
        <v>305.76</v>
      </c>
      <c r="FC25" s="187">
        <f>EY25-(EY25*30/100)</f>
        <v>0</v>
      </c>
      <c r="FD25" s="187">
        <f>EZ25-(EZ25*30/100)</f>
        <v>0</v>
      </c>
      <c r="FE25" s="187">
        <f>FA25-(FA25*30/100)</f>
        <v>0</v>
      </c>
      <c r="FF25" s="190">
        <v>305.76</v>
      </c>
      <c r="FG25" s="190">
        <f t="shared" si="12"/>
        <v>200.60913600000001</v>
      </c>
      <c r="FH25" s="190">
        <v>0</v>
      </c>
      <c r="FI25" s="190">
        <f>FH25*0.9</f>
        <v>0</v>
      </c>
      <c r="FJ25" s="190">
        <v>0</v>
      </c>
      <c r="FK25" s="190">
        <f>FJ25*0.9</f>
        <v>0</v>
      </c>
      <c r="FL25" s="190">
        <f>FM25*0.9</f>
        <v>0</v>
      </c>
      <c r="FM25" s="195">
        <v>0</v>
      </c>
      <c r="FN25" s="196">
        <v>416</v>
      </c>
      <c r="FO25" s="197">
        <f t="shared" si="13"/>
        <v>247.66560000000001</v>
      </c>
      <c r="FP25" s="197"/>
      <c r="FQ25" s="197">
        <f>FP25*0.7*1.05</f>
        <v>0</v>
      </c>
      <c r="FR25" s="197"/>
      <c r="FS25" s="197">
        <f>FR25*0.7*1.05</f>
        <v>0</v>
      </c>
      <c r="FT25" s="197"/>
      <c r="FU25" s="197">
        <f>FT25*0.7*1.05</f>
        <v>0</v>
      </c>
      <c r="FV25" s="207">
        <v>305.76</v>
      </c>
      <c r="FW25" s="208">
        <f t="shared" si="14"/>
        <v>247.66560000000001</v>
      </c>
      <c r="FX25" s="208">
        <f>FY25*0.9</f>
        <v>0</v>
      </c>
      <c r="FY25" s="208">
        <v>0</v>
      </c>
      <c r="FZ25" s="208">
        <f>GA25*0.9</f>
        <v>0</v>
      </c>
      <c r="GA25" s="208">
        <v>0</v>
      </c>
      <c r="GB25" s="208">
        <f>GC25*0.9</f>
        <v>0</v>
      </c>
      <c r="GC25" s="208">
        <v>0</v>
      </c>
      <c r="GD25" s="207">
        <v>275.18</v>
      </c>
      <c r="GE25" s="213">
        <f>GD25*0.9</f>
        <v>247.66200000000001</v>
      </c>
      <c r="GF25" s="213">
        <f>GG25*0.9</f>
        <v>0</v>
      </c>
      <c r="GG25" s="213">
        <v>0</v>
      </c>
      <c r="GH25" s="213">
        <f>GI25*0.9</f>
        <v>0</v>
      </c>
      <c r="GI25" s="213">
        <v>0</v>
      </c>
      <c r="GJ25" s="213">
        <f>GL25*0.9</f>
        <v>0</v>
      </c>
      <c r="GK25" s="208">
        <v>0</v>
      </c>
      <c r="GL25" s="208">
        <v>0</v>
      </c>
      <c r="GM25" s="213">
        <v>287</v>
      </c>
      <c r="GN25" s="208">
        <f t="shared" ref="GN25:GS25" si="20">GO25*0.9</f>
        <v>0</v>
      </c>
      <c r="GO25" s="208">
        <v>0</v>
      </c>
      <c r="GP25" s="208">
        <f t="shared" si="20"/>
        <v>0</v>
      </c>
      <c r="GQ25" s="208">
        <v>0</v>
      </c>
      <c r="GR25" s="208">
        <f t="shared" si="20"/>
        <v>209.22300000000001</v>
      </c>
      <c r="GS25" s="208">
        <f t="shared" si="20"/>
        <v>232.47</v>
      </c>
      <c r="GT25" s="6">
        <f t="shared" si="16"/>
        <v>258.3</v>
      </c>
      <c r="GU25" s="6">
        <f t="shared" si="17"/>
        <v>0</v>
      </c>
      <c r="GV25" s="6">
        <f t="shared" si="18"/>
        <v>0</v>
      </c>
      <c r="GW25" s="6">
        <f t="shared" si="19"/>
        <v>188.30070000000001</v>
      </c>
      <c r="GX25" s="6">
        <f t="shared" si="3"/>
        <v>209.22300000000001</v>
      </c>
    </row>
    <row r="26" spans="1:206" ht="26">
      <c r="A26" s="32"/>
      <c r="B26" s="31" t="s">
        <v>378</v>
      </c>
      <c r="C26" s="33" t="s">
        <v>370</v>
      </c>
      <c r="D26" s="34"/>
      <c r="E26" s="34" t="s">
        <v>360</v>
      </c>
      <c r="F26" s="34" t="s">
        <v>371</v>
      </c>
      <c r="G26" s="35" t="s">
        <v>372</v>
      </c>
      <c r="H26" s="41"/>
      <c r="I26" s="41"/>
      <c r="J26" s="72"/>
      <c r="K26" s="72"/>
      <c r="L26" s="72"/>
      <c r="M26" s="72"/>
      <c r="N26" s="62"/>
      <c r="O26" s="73"/>
      <c r="P26" s="62"/>
      <c r="Q26" s="73"/>
      <c r="R26" s="62"/>
      <c r="S26" s="73"/>
      <c r="T26" s="62"/>
      <c r="U26" s="63"/>
      <c r="V26" s="62"/>
      <c r="W26" s="63"/>
      <c r="X26" s="62"/>
      <c r="Y26" s="63"/>
      <c r="Z26" s="62"/>
      <c r="AA26" s="63"/>
      <c r="AB26" s="62"/>
      <c r="AC26" s="63"/>
      <c r="AD26" s="62"/>
      <c r="AE26" s="98"/>
      <c r="AF26" s="62"/>
      <c r="AG26" s="98"/>
      <c r="AH26" s="62"/>
      <c r="AI26" s="98"/>
      <c r="AJ26" s="62"/>
      <c r="AK26" s="98"/>
      <c r="AL26" s="106"/>
      <c r="AM26" s="3"/>
      <c r="AN26" s="106"/>
      <c r="AO26" s="3"/>
      <c r="AP26" s="106"/>
      <c r="AQ26" s="3"/>
      <c r="AR26" s="106"/>
      <c r="AS26" s="3"/>
      <c r="AT26" s="3"/>
      <c r="AU26" s="106"/>
      <c r="AV26" s="3"/>
      <c r="AW26" s="98"/>
      <c r="AX26" s="3"/>
      <c r="AY26" s="98"/>
      <c r="AZ26" s="3"/>
      <c r="BA26" s="106"/>
      <c r="BB26" s="98"/>
      <c r="BC26" s="3"/>
      <c r="BD26" s="98"/>
      <c r="BE26" s="3"/>
      <c r="BF26" s="98"/>
      <c r="BG26" s="3"/>
      <c r="BH26" s="98"/>
      <c r="BM26" s="130"/>
      <c r="BN26" s="131"/>
      <c r="BO26" s="132"/>
      <c r="BP26" s="132"/>
      <c r="BQ26" s="132"/>
      <c r="BR26" s="132"/>
      <c r="BS26" s="132"/>
      <c r="BT26" s="130"/>
      <c r="BU26" s="5"/>
      <c r="BV26" s="5"/>
      <c r="BW26" s="5"/>
      <c r="BX26" s="139"/>
      <c r="BY26" s="5"/>
      <c r="BZ26" s="5"/>
      <c r="CA26" s="5"/>
      <c r="CB26" s="5"/>
      <c r="CC26" s="130"/>
      <c r="CD26" s="143"/>
      <c r="CE26" s="143"/>
      <c r="CF26" s="143"/>
      <c r="CG26" s="143"/>
      <c r="CH26" s="143"/>
      <c r="CI26" s="143"/>
      <c r="CJ26" s="144"/>
      <c r="CK26" s="149"/>
      <c r="CL26" s="149"/>
      <c r="CM26" s="149"/>
      <c r="CN26" s="149"/>
      <c r="CO26" s="150"/>
      <c r="CP26" s="151"/>
      <c r="CQ26" s="150"/>
      <c r="CR26" s="151"/>
      <c r="CS26" s="150"/>
      <c r="CT26" s="151"/>
      <c r="CU26" s="72"/>
      <c r="CV26" s="157"/>
      <c r="CW26" s="144"/>
      <c r="CX26" s="143"/>
      <c r="CY26" s="126"/>
      <c r="CZ26" s="126"/>
      <c r="DA26" s="126"/>
      <c r="DB26" s="126"/>
      <c r="DC26" s="126"/>
      <c r="DD26" s="158"/>
      <c r="DF26" s="149"/>
      <c r="DG26" s="149"/>
      <c r="DH26" s="149"/>
      <c r="DI26" s="149"/>
      <c r="DJ26" s="149"/>
      <c r="DK26" s="149"/>
      <c r="DL26" s="149"/>
      <c r="DM26" s="149"/>
      <c r="DP26" s="144"/>
      <c r="DQ26" s="136"/>
      <c r="DR26" s="136"/>
      <c r="DS26" s="136"/>
      <c r="DT26" s="136"/>
      <c r="DU26" s="136"/>
      <c r="DV26" s="177"/>
      <c r="DW26" s="136"/>
      <c r="DX26" s="149"/>
      <c r="DY26" s="149"/>
      <c r="DZ26" s="149"/>
      <c r="EA26" s="149"/>
      <c r="EB26" s="149"/>
      <c r="EC26" s="149"/>
      <c r="ED26" s="149"/>
      <c r="EE26" s="149"/>
      <c r="EF26" s="136"/>
      <c r="EG26" s="180"/>
      <c r="EH26" s="180"/>
      <c r="EI26" s="180"/>
      <c r="EJ26" s="180"/>
      <c r="EK26" s="149"/>
      <c r="EL26" s="149"/>
      <c r="EM26" s="149"/>
      <c r="EN26" s="149"/>
      <c r="EO26" s="149"/>
      <c r="EP26" s="149"/>
      <c r="EQ26" s="149"/>
      <c r="ER26" s="149"/>
      <c r="ET26" s="180"/>
      <c r="EU26" s="180"/>
      <c r="EV26" s="180"/>
      <c r="EW26" s="180"/>
      <c r="EX26" s="186"/>
      <c r="EY26" s="186"/>
      <c r="EZ26" s="186"/>
      <c r="FA26" s="186"/>
      <c r="FB26" s="187"/>
      <c r="FC26" s="187"/>
      <c r="FD26" s="187"/>
      <c r="FE26" s="187"/>
      <c r="FF26" s="190"/>
      <c r="FG26" s="190">
        <f t="shared" si="12"/>
        <v>0</v>
      </c>
      <c r="FH26" s="190"/>
      <c r="FI26" s="190"/>
      <c r="FJ26" s="190"/>
      <c r="FK26" s="190"/>
      <c r="FL26" s="190"/>
      <c r="FM26" s="195"/>
      <c r="FN26" s="196">
        <v>536.64</v>
      </c>
      <c r="FO26" s="197">
        <f t="shared" si="13"/>
        <v>319.48862400000002</v>
      </c>
      <c r="FP26" s="197"/>
      <c r="FQ26" s="197">
        <f>FP26*0.7*1.05</f>
        <v>0</v>
      </c>
      <c r="FR26" s="197"/>
      <c r="FS26" s="197">
        <f>FR26*0.7*1.05</f>
        <v>0</v>
      </c>
      <c r="FT26" s="197"/>
      <c r="FU26" s="197">
        <f>FT26*0.7*1.05</f>
        <v>0</v>
      </c>
      <c r="FV26" s="207">
        <v>394.43040000000002</v>
      </c>
      <c r="FW26" s="208">
        <f t="shared" si="14"/>
        <v>319.48862400000002</v>
      </c>
      <c r="FX26" s="208">
        <f>FY26*0.9</f>
        <v>0</v>
      </c>
      <c r="FY26" s="208">
        <v>0</v>
      </c>
      <c r="FZ26" s="208">
        <f>GA26*0.9</f>
        <v>0</v>
      </c>
      <c r="GA26" s="208">
        <v>0</v>
      </c>
      <c r="GB26" s="208">
        <f>GC26*0.9</f>
        <v>0</v>
      </c>
      <c r="GC26" s="208">
        <v>0</v>
      </c>
      <c r="GD26" s="207">
        <v>354.99</v>
      </c>
      <c r="GE26" s="213">
        <f>GD26*0.9</f>
        <v>319.49099999999999</v>
      </c>
      <c r="GF26" s="213">
        <f>GG26*0.9</f>
        <v>0</v>
      </c>
      <c r="GG26" s="213">
        <v>0</v>
      </c>
      <c r="GH26" s="213">
        <f>GI26*0.9</f>
        <v>0</v>
      </c>
      <c r="GI26" s="213">
        <v>0</v>
      </c>
      <c r="GJ26" s="213">
        <f>GL26*0.9</f>
        <v>0</v>
      </c>
      <c r="GK26" s="208">
        <v>0</v>
      </c>
      <c r="GL26" s="208">
        <v>0</v>
      </c>
      <c r="GM26" s="213">
        <v>370</v>
      </c>
      <c r="GN26" s="208">
        <f t="shared" ref="GN26:GS26" si="21">GO26*0.9</f>
        <v>0</v>
      </c>
      <c r="GO26" s="208">
        <v>0</v>
      </c>
      <c r="GP26" s="208">
        <f t="shared" si="21"/>
        <v>0</v>
      </c>
      <c r="GQ26" s="208">
        <v>0</v>
      </c>
      <c r="GR26" s="208">
        <f t="shared" si="21"/>
        <v>269.73</v>
      </c>
      <c r="GS26" s="208">
        <f t="shared" si="21"/>
        <v>299.7</v>
      </c>
      <c r="GT26" s="6">
        <f t="shared" si="16"/>
        <v>333</v>
      </c>
      <c r="GU26" s="6">
        <f t="shared" si="17"/>
        <v>0</v>
      </c>
      <c r="GV26" s="6">
        <f t="shared" si="18"/>
        <v>0</v>
      </c>
      <c r="GW26" s="6">
        <f t="shared" si="19"/>
        <v>242.75700000000001</v>
      </c>
      <c r="GX26" s="6">
        <f t="shared" si="3"/>
        <v>269.73</v>
      </c>
    </row>
    <row r="27" spans="1:206">
      <c r="A27" s="32"/>
      <c r="B27" s="301" t="s">
        <v>386</v>
      </c>
      <c r="C27" s="302"/>
      <c r="D27" s="303"/>
      <c r="E27" s="303"/>
      <c r="F27" s="303"/>
      <c r="G27" s="302"/>
      <c r="H27" s="303"/>
      <c r="I27" s="304"/>
      <c r="J27" s="75"/>
      <c r="K27" s="75"/>
      <c r="L27" s="75"/>
      <c r="M27" s="75"/>
      <c r="N27" s="76" t="s">
        <v>338</v>
      </c>
      <c r="O27" s="70" t="s">
        <v>338</v>
      </c>
      <c r="P27" s="70" t="s">
        <v>339</v>
      </c>
      <c r="Q27" s="70" t="s">
        <v>339</v>
      </c>
      <c r="R27" s="70" t="s">
        <v>340</v>
      </c>
      <c r="S27" s="70" t="s">
        <v>340</v>
      </c>
      <c r="T27" s="93" t="s">
        <v>341</v>
      </c>
      <c r="U27" s="92" t="s">
        <v>341</v>
      </c>
      <c r="V27" s="70" t="s">
        <v>338</v>
      </c>
      <c r="W27" s="70" t="s">
        <v>338</v>
      </c>
      <c r="X27" s="70" t="s">
        <v>339</v>
      </c>
      <c r="Y27" s="70" t="s">
        <v>339</v>
      </c>
      <c r="Z27" s="70" t="s">
        <v>340</v>
      </c>
      <c r="AA27" s="70" t="s">
        <v>340</v>
      </c>
      <c r="AB27" s="103" t="s">
        <v>341</v>
      </c>
      <c r="AC27" s="103" t="s">
        <v>341</v>
      </c>
      <c r="AD27" s="105" t="s">
        <v>338</v>
      </c>
      <c r="AE27" s="105" t="s">
        <v>338</v>
      </c>
      <c r="AF27" s="105" t="s">
        <v>339</v>
      </c>
      <c r="AG27" s="105" t="s">
        <v>339</v>
      </c>
      <c r="AH27" s="105" t="s">
        <v>340</v>
      </c>
      <c r="AI27" s="105" t="s">
        <v>340</v>
      </c>
      <c r="AJ27" s="109" t="s">
        <v>341</v>
      </c>
      <c r="AK27" s="109" t="s">
        <v>341</v>
      </c>
      <c r="AL27" s="105" t="s">
        <v>338</v>
      </c>
      <c r="AM27" s="105" t="s">
        <v>338</v>
      </c>
      <c r="AN27" s="105" t="s">
        <v>339</v>
      </c>
      <c r="AO27" s="105" t="s">
        <v>339</v>
      </c>
      <c r="AP27" s="105" t="s">
        <v>340</v>
      </c>
      <c r="AQ27" s="105" t="s">
        <v>340</v>
      </c>
      <c r="AR27" s="109" t="s">
        <v>341</v>
      </c>
      <c r="AS27" s="109"/>
      <c r="AT27" s="116"/>
      <c r="AU27" s="105" t="s">
        <v>338</v>
      </c>
      <c r="AV27" s="116" t="s">
        <v>339</v>
      </c>
      <c r="AW27" s="105" t="s">
        <v>339</v>
      </c>
      <c r="AX27" s="116" t="s">
        <v>340</v>
      </c>
      <c r="AY27" s="105" t="s">
        <v>340</v>
      </c>
      <c r="AZ27" s="108" t="s">
        <v>341</v>
      </c>
      <c r="BA27" s="109" t="s">
        <v>341</v>
      </c>
      <c r="BB27" s="105" t="s">
        <v>338</v>
      </c>
      <c r="BC27" s="116" t="s">
        <v>339</v>
      </c>
      <c r="BD27" s="109" t="s">
        <v>339</v>
      </c>
      <c r="BE27" s="116" t="s">
        <v>340</v>
      </c>
      <c r="BF27" s="105" t="s">
        <v>340</v>
      </c>
      <c r="BG27" s="108" t="s">
        <v>341</v>
      </c>
      <c r="BH27" s="109" t="s">
        <v>341</v>
      </c>
      <c r="BM27" s="128"/>
      <c r="BN27" s="129"/>
      <c r="BO27" s="128"/>
      <c r="BP27" s="128"/>
      <c r="BQ27" s="128"/>
      <c r="BR27" s="128"/>
      <c r="BS27" s="128"/>
      <c r="BT27" s="128"/>
      <c r="BU27" s="137"/>
      <c r="BV27" s="137"/>
      <c r="BW27" s="137"/>
      <c r="BX27" s="138"/>
      <c r="BY27" s="137"/>
      <c r="BZ27" s="137"/>
      <c r="CA27" s="137"/>
      <c r="CB27" s="137"/>
      <c r="CC27" s="128"/>
      <c r="CD27" s="103"/>
      <c r="CE27" s="103"/>
      <c r="CF27" s="103"/>
      <c r="CG27" s="103"/>
      <c r="CH27" s="103"/>
      <c r="CI27" s="103"/>
      <c r="CJ27" s="103"/>
      <c r="CK27" s="105"/>
      <c r="CL27" s="105"/>
      <c r="CM27" s="105"/>
      <c r="CN27" s="105"/>
      <c r="CO27" s="148"/>
      <c r="CP27" s="147"/>
      <c r="CQ27" s="148"/>
      <c r="CR27" s="147"/>
      <c r="CS27" s="148"/>
      <c r="CT27" s="147"/>
      <c r="CU27" s="103"/>
      <c r="CV27" s="156"/>
      <c r="CW27" s="155"/>
      <c r="CX27" s="103"/>
      <c r="CY27" s="155"/>
      <c r="CZ27" s="70"/>
      <c r="DA27" s="155"/>
      <c r="DB27" s="70"/>
      <c r="DC27" s="70"/>
      <c r="DD27" s="155"/>
      <c r="DE27" s="167"/>
      <c r="DF27" s="105"/>
      <c r="DG27" s="105"/>
      <c r="DH27" s="105"/>
      <c r="DI27" s="105"/>
      <c r="DJ27" s="105"/>
      <c r="DK27" s="105"/>
      <c r="DL27" s="105"/>
      <c r="DM27" s="105"/>
      <c r="DN27" s="167"/>
      <c r="DO27" s="167"/>
      <c r="DP27" s="155"/>
      <c r="DQ27" s="70"/>
      <c r="DR27" s="155"/>
      <c r="DS27" s="70"/>
      <c r="DT27" s="155"/>
      <c r="DU27" s="70"/>
      <c r="DV27" s="155"/>
      <c r="DW27" s="70"/>
      <c r="DX27" s="105"/>
      <c r="DY27" s="105"/>
      <c r="DZ27" s="105"/>
      <c r="EA27" s="105"/>
      <c r="EB27" s="105"/>
      <c r="EC27" s="105"/>
      <c r="ED27" s="105"/>
      <c r="EE27" s="105"/>
      <c r="EF27" s="70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T27" s="105"/>
      <c r="EU27" s="105"/>
      <c r="EV27" s="105"/>
      <c r="EW27" s="105"/>
      <c r="EX27" s="105"/>
      <c r="EY27" s="105"/>
      <c r="EZ27" s="105"/>
      <c r="FA27" s="105"/>
      <c r="FB27" s="105"/>
      <c r="FC27" s="105"/>
      <c r="FD27" s="105"/>
      <c r="FE27" s="105"/>
      <c r="FF27" s="105"/>
      <c r="FG27" s="105"/>
      <c r="FH27" s="105"/>
      <c r="FI27" s="105"/>
      <c r="FJ27" s="105"/>
      <c r="FK27" s="105"/>
      <c r="FL27" s="105"/>
      <c r="FM27" s="201"/>
      <c r="FN27" s="103"/>
      <c r="FO27" s="103"/>
      <c r="FP27" s="103"/>
      <c r="FQ27" s="103"/>
      <c r="FR27" s="103"/>
      <c r="FS27" s="103"/>
      <c r="FT27" s="103"/>
      <c r="FU27" s="103"/>
      <c r="FV27" s="211"/>
      <c r="FW27" s="103"/>
      <c r="FX27" s="103"/>
      <c r="FY27" s="103"/>
      <c r="FZ27" s="103"/>
      <c r="GA27" s="103"/>
      <c r="GB27" s="103"/>
      <c r="GC27" s="103"/>
      <c r="GD27" s="211"/>
      <c r="GE27" s="109"/>
      <c r="GF27" s="109"/>
      <c r="GG27" s="109"/>
      <c r="GH27" s="109"/>
      <c r="GI27" s="109"/>
      <c r="GJ27" s="109"/>
      <c r="GK27" s="103"/>
      <c r="GL27" s="103"/>
      <c r="GM27" s="109"/>
      <c r="GN27" s="103"/>
      <c r="GO27" s="103"/>
      <c r="GP27" s="103"/>
      <c r="GQ27" s="103"/>
      <c r="GR27" s="103"/>
      <c r="GS27" s="103"/>
      <c r="GT27" s="219"/>
      <c r="GU27" s="219"/>
      <c r="GV27" s="219"/>
      <c r="GW27" s="219"/>
      <c r="GX27" s="219"/>
    </row>
    <row r="28" spans="1:206" ht="29">
      <c r="A28" s="32"/>
      <c r="B28" s="43" t="s">
        <v>387</v>
      </c>
      <c r="C28" s="30" t="s">
        <v>379</v>
      </c>
      <c r="D28" s="31"/>
      <c r="E28" s="31"/>
      <c r="F28" s="31"/>
      <c r="G28" s="30" t="s">
        <v>388</v>
      </c>
      <c r="H28" s="42"/>
      <c r="I28" s="74"/>
      <c r="J28" s="75"/>
      <c r="K28" s="75"/>
      <c r="L28" s="75"/>
      <c r="M28" s="75"/>
      <c r="N28" s="77"/>
      <c r="O28" s="70"/>
      <c r="P28" s="71"/>
      <c r="Q28" s="70"/>
      <c r="R28" s="71"/>
      <c r="S28" s="70"/>
      <c r="T28" s="91"/>
      <c r="U28" s="92"/>
      <c r="V28" s="71"/>
      <c r="W28" s="70"/>
      <c r="X28" s="71"/>
      <c r="Y28" s="70"/>
      <c r="Z28" s="71"/>
      <c r="AA28" s="70"/>
      <c r="AB28" s="102"/>
      <c r="AC28" s="103"/>
      <c r="AD28" s="104"/>
      <c r="AE28" s="105"/>
      <c r="AF28" s="104"/>
      <c r="AG28" s="105"/>
      <c r="AH28" s="104"/>
      <c r="AI28" s="105"/>
      <c r="AJ28" s="108"/>
      <c r="AK28" s="109"/>
      <c r="AL28" s="104"/>
      <c r="AM28" s="105"/>
      <c r="AN28" s="104"/>
      <c r="AO28" s="105"/>
      <c r="AP28" s="104"/>
      <c r="AQ28" s="105"/>
      <c r="AR28" s="109"/>
      <c r="AS28" s="109"/>
      <c r="AT28" s="116"/>
      <c r="AU28" s="104"/>
      <c r="AV28" s="116"/>
      <c r="AW28" s="105"/>
      <c r="AX28" s="116"/>
      <c r="AY28" s="105"/>
      <c r="AZ28" s="108"/>
      <c r="BA28" s="109"/>
      <c r="BB28" s="105"/>
      <c r="BC28" s="116"/>
      <c r="BD28" s="109"/>
      <c r="BE28" s="116"/>
      <c r="BF28" s="105"/>
      <c r="BG28" s="108"/>
      <c r="BH28" s="109"/>
      <c r="BM28" s="128"/>
      <c r="BN28" s="129"/>
      <c r="BO28" s="128"/>
      <c r="BP28" s="128"/>
      <c r="BQ28" s="128"/>
      <c r="BR28" s="128"/>
      <c r="BS28" s="128"/>
      <c r="BT28" s="128"/>
      <c r="BU28" s="137"/>
      <c r="BV28" s="137"/>
      <c r="BW28" s="137"/>
      <c r="BX28" s="138"/>
      <c r="BY28" s="137"/>
      <c r="BZ28" s="137"/>
      <c r="CA28" s="137"/>
      <c r="CB28" s="137"/>
      <c r="CC28" s="128"/>
      <c r="CD28" s="103"/>
      <c r="CE28" s="103"/>
      <c r="CF28" s="103"/>
      <c r="CG28" s="103"/>
      <c r="CH28" s="103"/>
      <c r="CI28" s="103"/>
      <c r="CJ28" s="103"/>
      <c r="CK28" s="105"/>
      <c r="CL28" s="105"/>
      <c r="CM28" s="105"/>
      <c r="CN28" s="105"/>
      <c r="CO28" s="148"/>
      <c r="CP28" s="147"/>
      <c r="CQ28" s="148"/>
      <c r="CR28" s="147"/>
      <c r="CS28" s="148"/>
      <c r="CT28" s="147"/>
      <c r="CU28" s="103"/>
      <c r="CV28" s="156"/>
      <c r="CW28" s="155"/>
      <c r="CX28" s="103"/>
      <c r="CY28" s="155"/>
      <c r="CZ28" s="70"/>
      <c r="DA28" s="155"/>
      <c r="DB28" s="70"/>
      <c r="DC28" s="70"/>
      <c r="DD28" s="155"/>
      <c r="DE28" s="167"/>
      <c r="DF28" s="105"/>
      <c r="DG28" s="105"/>
      <c r="DH28" s="105"/>
      <c r="DI28" s="105"/>
      <c r="DJ28" s="105"/>
      <c r="DK28" s="105"/>
      <c r="DL28" s="105"/>
      <c r="DM28" s="105"/>
      <c r="DN28" s="167"/>
      <c r="DO28" s="167"/>
      <c r="DP28" s="155"/>
      <c r="DQ28" s="70"/>
      <c r="DR28" s="155"/>
      <c r="DS28" s="70"/>
      <c r="DT28" s="155"/>
      <c r="DU28" s="70"/>
      <c r="DV28" s="176"/>
      <c r="DW28" s="70"/>
      <c r="DX28" s="105"/>
      <c r="DY28" s="105"/>
      <c r="DZ28" s="105"/>
      <c r="EA28" s="105"/>
      <c r="EB28" s="105"/>
      <c r="EC28" s="105"/>
      <c r="ED28" s="105"/>
      <c r="EE28" s="105"/>
      <c r="EF28" s="70"/>
      <c r="EG28" s="105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5"/>
      <c r="ET28" s="105"/>
      <c r="EU28" s="105"/>
      <c r="EV28" s="105"/>
      <c r="EW28" s="105"/>
      <c r="EX28" s="105"/>
      <c r="EY28" s="105"/>
      <c r="EZ28" s="105"/>
      <c r="FA28" s="105"/>
      <c r="FB28" s="105"/>
      <c r="FC28" s="105"/>
      <c r="FD28" s="105"/>
      <c r="FE28" s="105"/>
      <c r="FF28" s="105"/>
      <c r="FG28" s="190">
        <f t="shared" si="12"/>
        <v>0</v>
      </c>
      <c r="FH28" s="191"/>
      <c r="FI28" s="191"/>
      <c r="FJ28" s="191"/>
      <c r="FK28" s="191"/>
      <c r="FL28" s="191"/>
      <c r="FM28" s="199"/>
      <c r="FN28" s="200"/>
      <c r="FO28" s="197">
        <f t="shared" si="13"/>
        <v>0</v>
      </c>
      <c r="FP28" s="200"/>
      <c r="FQ28" s="200"/>
      <c r="FR28" s="200"/>
      <c r="FS28" s="200"/>
      <c r="FT28" s="200"/>
      <c r="FU28" s="200"/>
      <c r="FV28" s="210"/>
      <c r="FW28" s="208">
        <f t="shared" si="14"/>
        <v>0</v>
      </c>
      <c r="FX28" s="200"/>
      <c r="FY28" s="200"/>
      <c r="FZ28" s="200"/>
      <c r="GA28" s="200"/>
      <c r="GB28" s="200"/>
      <c r="GC28" s="200"/>
      <c r="GD28" s="210"/>
      <c r="GE28" s="216">
        <v>0</v>
      </c>
      <c r="GF28" s="216">
        <v>0</v>
      </c>
      <c r="GG28" s="216"/>
      <c r="GH28" s="216">
        <v>0</v>
      </c>
      <c r="GI28" s="216"/>
      <c r="GJ28" s="216">
        <v>0</v>
      </c>
      <c r="GK28" s="200">
        <v>0</v>
      </c>
      <c r="GL28" s="200"/>
      <c r="GM28" s="216">
        <v>385</v>
      </c>
      <c r="GN28" s="200">
        <v>0</v>
      </c>
      <c r="GO28" s="200"/>
      <c r="GP28" s="200">
        <v>0</v>
      </c>
      <c r="GQ28" s="200"/>
      <c r="GR28" s="200">
        <v>0</v>
      </c>
      <c r="GS28" s="200">
        <v>0</v>
      </c>
      <c r="GT28" s="6">
        <f t="shared" ref="GT28:GT52" si="22">GM28*0.9</f>
        <v>346.5</v>
      </c>
      <c r="GU28" s="6">
        <f t="shared" ref="GU28:GU37" si="23">GN28*0.9</f>
        <v>0</v>
      </c>
      <c r="GV28" s="6">
        <f t="shared" si="18"/>
        <v>0</v>
      </c>
      <c r="GW28" s="6">
        <f t="shared" si="19"/>
        <v>0</v>
      </c>
      <c r="GX28" s="6">
        <f t="shared" ref="GX28:GX37" si="24">GS28*0.9</f>
        <v>0</v>
      </c>
    </row>
    <row r="29" spans="1:206" ht="14.5">
      <c r="A29" s="32"/>
      <c r="B29" s="43" t="s">
        <v>387</v>
      </c>
      <c r="C29" s="30" t="s">
        <v>345</v>
      </c>
      <c r="D29" s="31"/>
      <c r="E29" s="31"/>
      <c r="F29" s="31"/>
      <c r="G29" s="30" t="s">
        <v>389</v>
      </c>
      <c r="H29" s="42"/>
      <c r="I29" s="74"/>
      <c r="J29" s="75"/>
      <c r="K29" s="75"/>
      <c r="L29" s="75"/>
      <c r="M29" s="75"/>
      <c r="N29" s="77"/>
      <c r="O29" s="70"/>
      <c r="P29" s="71"/>
      <c r="Q29" s="70"/>
      <c r="R29" s="71"/>
      <c r="S29" s="70"/>
      <c r="T29" s="91"/>
      <c r="U29" s="92"/>
      <c r="V29" s="71"/>
      <c r="W29" s="70"/>
      <c r="X29" s="71"/>
      <c r="Y29" s="70"/>
      <c r="Z29" s="71"/>
      <c r="AA29" s="70"/>
      <c r="AB29" s="102"/>
      <c r="AC29" s="103"/>
      <c r="AD29" s="104"/>
      <c r="AE29" s="105"/>
      <c r="AF29" s="104"/>
      <c r="AG29" s="105"/>
      <c r="AH29" s="104"/>
      <c r="AI29" s="105"/>
      <c r="AJ29" s="108"/>
      <c r="AK29" s="109"/>
      <c r="AL29" s="104"/>
      <c r="AM29" s="105"/>
      <c r="AN29" s="104"/>
      <c r="AO29" s="105"/>
      <c r="AP29" s="104"/>
      <c r="AQ29" s="105"/>
      <c r="AR29" s="109"/>
      <c r="AS29" s="109"/>
      <c r="AT29" s="116"/>
      <c r="AU29" s="104"/>
      <c r="AV29" s="116"/>
      <c r="AW29" s="105"/>
      <c r="AX29" s="116"/>
      <c r="AY29" s="105"/>
      <c r="AZ29" s="108"/>
      <c r="BA29" s="109"/>
      <c r="BB29" s="105"/>
      <c r="BC29" s="116"/>
      <c r="BD29" s="109"/>
      <c r="BE29" s="116"/>
      <c r="BF29" s="105"/>
      <c r="BG29" s="108"/>
      <c r="BH29" s="109"/>
      <c r="BM29" s="128"/>
      <c r="BN29" s="129"/>
      <c r="BO29" s="128"/>
      <c r="BP29" s="128"/>
      <c r="BQ29" s="128"/>
      <c r="BR29" s="128"/>
      <c r="BS29" s="128"/>
      <c r="BT29" s="128"/>
      <c r="BU29" s="137"/>
      <c r="BV29" s="137"/>
      <c r="BW29" s="137"/>
      <c r="BX29" s="138"/>
      <c r="BY29" s="137"/>
      <c r="BZ29" s="137"/>
      <c r="CA29" s="137"/>
      <c r="CB29" s="137"/>
      <c r="CC29" s="128"/>
      <c r="CD29" s="103"/>
      <c r="CE29" s="103"/>
      <c r="CF29" s="103"/>
      <c r="CG29" s="103"/>
      <c r="CH29" s="103"/>
      <c r="CI29" s="103"/>
      <c r="CJ29" s="103"/>
      <c r="CK29" s="105"/>
      <c r="CL29" s="105"/>
      <c r="CM29" s="105"/>
      <c r="CN29" s="105"/>
      <c r="CO29" s="148"/>
      <c r="CP29" s="147"/>
      <c r="CQ29" s="148"/>
      <c r="CR29" s="147"/>
      <c r="CS29" s="148"/>
      <c r="CT29" s="147"/>
      <c r="CU29" s="103"/>
      <c r="CV29" s="156"/>
      <c r="CW29" s="155"/>
      <c r="CX29" s="103"/>
      <c r="CY29" s="155"/>
      <c r="CZ29" s="70"/>
      <c r="DA29" s="155"/>
      <c r="DB29" s="70"/>
      <c r="DC29" s="70"/>
      <c r="DD29" s="155"/>
      <c r="DE29" s="167"/>
      <c r="DF29" s="105"/>
      <c r="DG29" s="105"/>
      <c r="DH29" s="105"/>
      <c r="DI29" s="105"/>
      <c r="DJ29" s="105"/>
      <c r="DK29" s="105"/>
      <c r="DL29" s="105"/>
      <c r="DM29" s="105"/>
      <c r="DN29" s="167"/>
      <c r="DO29" s="167"/>
      <c r="DP29" s="155"/>
      <c r="DQ29" s="70"/>
      <c r="DR29" s="155"/>
      <c r="DS29" s="70"/>
      <c r="DT29" s="155"/>
      <c r="DU29" s="70"/>
      <c r="DV29" s="176"/>
      <c r="DW29" s="70"/>
      <c r="DX29" s="105"/>
      <c r="DY29" s="105"/>
      <c r="DZ29" s="105"/>
      <c r="EA29" s="105"/>
      <c r="EB29" s="105"/>
      <c r="EC29" s="105"/>
      <c r="ED29" s="105"/>
      <c r="EE29" s="105"/>
      <c r="EF29" s="70"/>
      <c r="EG29" s="105"/>
      <c r="EH29" s="105"/>
      <c r="EI29" s="105"/>
      <c r="EJ29" s="105"/>
      <c r="EK29" s="105"/>
      <c r="EL29" s="105"/>
      <c r="EM29" s="105"/>
      <c r="EN29" s="105"/>
      <c r="EO29" s="105"/>
      <c r="EP29" s="105"/>
      <c r="EQ29" s="105"/>
      <c r="ER29" s="105"/>
      <c r="ET29" s="105"/>
      <c r="EU29" s="105"/>
      <c r="EV29" s="105"/>
      <c r="EW29" s="105"/>
      <c r="EX29" s="105"/>
      <c r="EY29" s="105"/>
      <c r="EZ29" s="105"/>
      <c r="FA29" s="105"/>
      <c r="FB29" s="105"/>
      <c r="FC29" s="105"/>
      <c r="FD29" s="105"/>
      <c r="FE29" s="105"/>
      <c r="FF29" s="105"/>
      <c r="FG29" s="190">
        <f t="shared" si="12"/>
        <v>0</v>
      </c>
      <c r="FH29" s="191"/>
      <c r="FI29" s="191"/>
      <c r="FJ29" s="191"/>
      <c r="FK29" s="191"/>
      <c r="FL29" s="191"/>
      <c r="FM29" s="199"/>
      <c r="FN29" s="200"/>
      <c r="FO29" s="197">
        <f t="shared" si="13"/>
        <v>0</v>
      </c>
      <c r="FP29" s="200"/>
      <c r="FQ29" s="200"/>
      <c r="FR29" s="200"/>
      <c r="FS29" s="200"/>
      <c r="FT29" s="200"/>
      <c r="FU29" s="200"/>
      <c r="FV29" s="210"/>
      <c r="FW29" s="208">
        <f t="shared" si="14"/>
        <v>0</v>
      </c>
      <c r="FX29" s="200"/>
      <c r="FY29" s="200"/>
      <c r="FZ29" s="200"/>
      <c r="GA29" s="200"/>
      <c r="GB29" s="200"/>
      <c r="GC29" s="200"/>
      <c r="GD29" s="210"/>
      <c r="GE29" s="216">
        <v>0</v>
      </c>
      <c r="GF29" s="216">
        <v>0</v>
      </c>
      <c r="GG29" s="216"/>
      <c r="GH29" s="216">
        <v>0</v>
      </c>
      <c r="GI29" s="216"/>
      <c r="GJ29" s="216">
        <v>0</v>
      </c>
      <c r="GK29" s="200">
        <v>0</v>
      </c>
      <c r="GL29" s="200"/>
      <c r="GM29" s="216">
        <v>682</v>
      </c>
      <c r="GN29" s="200">
        <v>0</v>
      </c>
      <c r="GO29" s="200"/>
      <c r="GP29" s="200">
        <v>0</v>
      </c>
      <c r="GQ29" s="200"/>
      <c r="GR29" s="200">
        <v>0</v>
      </c>
      <c r="GS29" s="200">
        <v>0</v>
      </c>
      <c r="GT29" s="6">
        <f t="shared" si="22"/>
        <v>613.79999999999995</v>
      </c>
      <c r="GU29" s="6">
        <f t="shared" si="23"/>
        <v>0</v>
      </c>
      <c r="GV29" s="6">
        <f t="shared" si="18"/>
        <v>0</v>
      </c>
      <c r="GW29" s="6">
        <f t="shared" si="19"/>
        <v>0</v>
      </c>
      <c r="GX29" s="6">
        <f t="shared" si="24"/>
        <v>0</v>
      </c>
    </row>
    <row r="30" spans="1:206" ht="14.5">
      <c r="A30" s="32"/>
      <c r="B30" s="43" t="s">
        <v>387</v>
      </c>
      <c r="C30" s="30" t="s">
        <v>381</v>
      </c>
      <c r="D30" s="31"/>
      <c r="E30" s="31"/>
      <c r="F30" s="31"/>
      <c r="G30" s="30" t="s">
        <v>390</v>
      </c>
      <c r="H30" s="42"/>
      <c r="I30" s="74"/>
      <c r="J30" s="75"/>
      <c r="K30" s="75"/>
      <c r="L30" s="75"/>
      <c r="M30" s="75"/>
      <c r="N30" s="77"/>
      <c r="O30" s="70"/>
      <c r="P30" s="71"/>
      <c r="Q30" s="70"/>
      <c r="R30" s="71"/>
      <c r="S30" s="70"/>
      <c r="T30" s="91"/>
      <c r="U30" s="92"/>
      <c r="V30" s="71"/>
      <c r="W30" s="70"/>
      <c r="X30" s="71"/>
      <c r="Y30" s="70"/>
      <c r="Z30" s="71"/>
      <c r="AA30" s="70"/>
      <c r="AB30" s="102"/>
      <c r="AC30" s="103"/>
      <c r="AD30" s="104"/>
      <c r="AE30" s="105"/>
      <c r="AF30" s="104"/>
      <c r="AG30" s="105"/>
      <c r="AH30" s="104"/>
      <c r="AI30" s="105"/>
      <c r="AJ30" s="108"/>
      <c r="AK30" s="109"/>
      <c r="AL30" s="104"/>
      <c r="AM30" s="105"/>
      <c r="AN30" s="104"/>
      <c r="AO30" s="105"/>
      <c r="AP30" s="104"/>
      <c r="AQ30" s="105"/>
      <c r="AR30" s="109"/>
      <c r="AS30" s="109"/>
      <c r="AT30" s="116"/>
      <c r="AU30" s="104"/>
      <c r="AV30" s="116"/>
      <c r="AW30" s="105"/>
      <c r="AX30" s="116"/>
      <c r="AY30" s="105"/>
      <c r="AZ30" s="108"/>
      <c r="BA30" s="109"/>
      <c r="BB30" s="105"/>
      <c r="BC30" s="116"/>
      <c r="BD30" s="109"/>
      <c r="BE30" s="116"/>
      <c r="BF30" s="105"/>
      <c r="BG30" s="108"/>
      <c r="BH30" s="109"/>
      <c r="BM30" s="128"/>
      <c r="BN30" s="129"/>
      <c r="BO30" s="128"/>
      <c r="BP30" s="128"/>
      <c r="BQ30" s="128"/>
      <c r="BR30" s="128"/>
      <c r="BS30" s="128"/>
      <c r="BT30" s="128"/>
      <c r="BU30" s="137"/>
      <c r="BV30" s="137"/>
      <c r="BW30" s="137"/>
      <c r="BX30" s="138"/>
      <c r="BY30" s="137"/>
      <c r="BZ30" s="137"/>
      <c r="CA30" s="137"/>
      <c r="CB30" s="137"/>
      <c r="CC30" s="128"/>
      <c r="CD30" s="103"/>
      <c r="CE30" s="103"/>
      <c r="CF30" s="103"/>
      <c r="CG30" s="103"/>
      <c r="CH30" s="103"/>
      <c r="CI30" s="103"/>
      <c r="CJ30" s="103"/>
      <c r="CK30" s="105"/>
      <c r="CL30" s="105"/>
      <c r="CM30" s="105"/>
      <c r="CN30" s="105"/>
      <c r="CO30" s="148"/>
      <c r="CP30" s="147"/>
      <c r="CQ30" s="148"/>
      <c r="CR30" s="147"/>
      <c r="CS30" s="148"/>
      <c r="CT30" s="147"/>
      <c r="CU30" s="103"/>
      <c r="CV30" s="156"/>
      <c r="CW30" s="155"/>
      <c r="CX30" s="103"/>
      <c r="CY30" s="155"/>
      <c r="CZ30" s="70"/>
      <c r="DA30" s="155"/>
      <c r="DB30" s="70"/>
      <c r="DC30" s="70"/>
      <c r="DD30" s="155"/>
      <c r="DE30" s="167"/>
      <c r="DF30" s="105"/>
      <c r="DG30" s="105"/>
      <c r="DH30" s="105"/>
      <c r="DI30" s="105"/>
      <c r="DJ30" s="105"/>
      <c r="DK30" s="105"/>
      <c r="DL30" s="105"/>
      <c r="DM30" s="105"/>
      <c r="DN30" s="167"/>
      <c r="DO30" s="167"/>
      <c r="DP30" s="155"/>
      <c r="DQ30" s="70"/>
      <c r="DR30" s="155"/>
      <c r="DS30" s="70"/>
      <c r="DT30" s="155"/>
      <c r="DU30" s="70"/>
      <c r="DV30" s="176"/>
      <c r="DW30" s="70"/>
      <c r="DX30" s="105"/>
      <c r="DY30" s="105"/>
      <c r="DZ30" s="105"/>
      <c r="EA30" s="105"/>
      <c r="EB30" s="105"/>
      <c r="EC30" s="105"/>
      <c r="ED30" s="105"/>
      <c r="EE30" s="105"/>
      <c r="EF30" s="70"/>
      <c r="EG30" s="105"/>
      <c r="EH30" s="105"/>
      <c r="EI30" s="105"/>
      <c r="EJ30" s="105"/>
      <c r="EK30" s="105"/>
      <c r="EL30" s="105"/>
      <c r="EM30" s="105"/>
      <c r="EN30" s="105"/>
      <c r="EO30" s="105"/>
      <c r="EP30" s="105"/>
      <c r="EQ30" s="105"/>
      <c r="ER30" s="105"/>
      <c r="ET30" s="105"/>
      <c r="EU30" s="105"/>
      <c r="EV30" s="105"/>
      <c r="EW30" s="105"/>
      <c r="EX30" s="105"/>
      <c r="EY30" s="105"/>
      <c r="EZ30" s="105"/>
      <c r="FA30" s="105"/>
      <c r="FB30" s="105"/>
      <c r="FC30" s="105"/>
      <c r="FD30" s="105"/>
      <c r="FE30" s="105"/>
      <c r="FF30" s="105"/>
      <c r="FG30" s="190">
        <f t="shared" si="12"/>
        <v>0</v>
      </c>
      <c r="FH30" s="191"/>
      <c r="FI30" s="191"/>
      <c r="FJ30" s="191"/>
      <c r="FK30" s="191"/>
      <c r="FL30" s="191"/>
      <c r="FM30" s="199"/>
      <c r="FN30" s="200"/>
      <c r="FO30" s="197">
        <f t="shared" si="13"/>
        <v>0</v>
      </c>
      <c r="FP30" s="200"/>
      <c r="FQ30" s="200"/>
      <c r="FR30" s="200"/>
      <c r="FS30" s="200"/>
      <c r="FT30" s="200"/>
      <c r="FU30" s="200"/>
      <c r="FV30" s="210"/>
      <c r="FW30" s="208">
        <f t="shared" si="14"/>
        <v>0</v>
      </c>
      <c r="FX30" s="200"/>
      <c r="FY30" s="200"/>
      <c r="FZ30" s="200"/>
      <c r="GA30" s="200"/>
      <c r="GB30" s="200"/>
      <c r="GC30" s="200"/>
      <c r="GD30" s="210"/>
      <c r="GE30" s="216">
        <v>0</v>
      </c>
      <c r="GF30" s="216">
        <v>0</v>
      </c>
      <c r="GG30" s="216"/>
      <c r="GH30" s="216">
        <v>0</v>
      </c>
      <c r="GI30" s="216"/>
      <c r="GJ30" s="216">
        <v>0</v>
      </c>
      <c r="GK30" s="200">
        <v>0</v>
      </c>
      <c r="GL30" s="200"/>
      <c r="GM30" s="216">
        <v>0</v>
      </c>
      <c r="GN30" s="200">
        <v>0</v>
      </c>
      <c r="GO30" s="200"/>
      <c r="GP30" s="200">
        <v>0</v>
      </c>
      <c r="GQ30" s="200"/>
      <c r="GR30" s="200">
        <v>0</v>
      </c>
      <c r="GS30" s="200">
        <v>0</v>
      </c>
      <c r="GT30" s="6">
        <f t="shared" si="22"/>
        <v>0</v>
      </c>
      <c r="GU30" s="6">
        <f t="shared" si="23"/>
        <v>0</v>
      </c>
      <c r="GV30" s="6">
        <f t="shared" si="18"/>
        <v>0</v>
      </c>
      <c r="GW30" s="6">
        <f t="shared" si="19"/>
        <v>0</v>
      </c>
      <c r="GX30" s="6">
        <f t="shared" si="24"/>
        <v>0</v>
      </c>
    </row>
    <row r="31" spans="1:206" ht="29">
      <c r="A31" s="32"/>
      <c r="B31" s="43" t="s">
        <v>387</v>
      </c>
      <c r="C31" s="30" t="s">
        <v>382</v>
      </c>
      <c r="D31" s="31"/>
      <c r="E31" s="31"/>
      <c r="F31" s="31"/>
      <c r="G31" s="30" t="s">
        <v>391</v>
      </c>
      <c r="H31" s="42"/>
      <c r="I31" s="74"/>
      <c r="J31" s="75"/>
      <c r="K31" s="75"/>
      <c r="L31" s="75"/>
      <c r="M31" s="75"/>
      <c r="N31" s="77"/>
      <c r="O31" s="70"/>
      <c r="P31" s="71"/>
      <c r="Q31" s="70"/>
      <c r="R31" s="71"/>
      <c r="S31" s="70"/>
      <c r="T31" s="91"/>
      <c r="U31" s="92"/>
      <c r="V31" s="71"/>
      <c r="W31" s="70"/>
      <c r="X31" s="71"/>
      <c r="Y31" s="70"/>
      <c r="Z31" s="71"/>
      <c r="AA31" s="70"/>
      <c r="AB31" s="102"/>
      <c r="AC31" s="103"/>
      <c r="AD31" s="104"/>
      <c r="AE31" s="105"/>
      <c r="AF31" s="104"/>
      <c r="AG31" s="105"/>
      <c r="AH31" s="104"/>
      <c r="AI31" s="105"/>
      <c r="AJ31" s="108"/>
      <c r="AK31" s="109"/>
      <c r="AL31" s="104"/>
      <c r="AM31" s="105"/>
      <c r="AN31" s="104"/>
      <c r="AO31" s="105"/>
      <c r="AP31" s="104"/>
      <c r="AQ31" s="105"/>
      <c r="AR31" s="109"/>
      <c r="AS31" s="109"/>
      <c r="AT31" s="116"/>
      <c r="AU31" s="104"/>
      <c r="AV31" s="116"/>
      <c r="AW31" s="105"/>
      <c r="AX31" s="116"/>
      <c r="AY31" s="105"/>
      <c r="AZ31" s="108"/>
      <c r="BA31" s="109"/>
      <c r="BB31" s="105"/>
      <c r="BC31" s="116"/>
      <c r="BD31" s="109"/>
      <c r="BE31" s="116"/>
      <c r="BF31" s="105"/>
      <c r="BG31" s="108"/>
      <c r="BH31" s="109"/>
      <c r="BM31" s="128"/>
      <c r="BN31" s="129"/>
      <c r="BO31" s="128"/>
      <c r="BP31" s="128"/>
      <c r="BQ31" s="128"/>
      <c r="BR31" s="128"/>
      <c r="BS31" s="128"/>
      <c r="BT31" s="128"/>
      <c r="BU31" s="137"/>
      <c r="BV31" s="137"/>
      <c r="BW31" s="137"/>
      <c r="BX31" s="138"/>
      <c r="BY31" s="137"/>
      <c r="BZ31" s="137"/>
      <c r="CA31" s="137"/>
      <c r="CB31" s="137"/>
      <c r="CC31" s="128"/>
      <c r="CD31" s="103"/>
      <c r="CE31" s="103"/>
      <c r="CF31" s="103"/>
      <c r="CG31" s="103"/>
      <c r="CH31" s="103"/>
      <c r="CI31" s="103"/>
      <c r="CJ31" s="103"/>
      <c r="CK31" s="105"/>
      <c r="CL31" s="105"/>
      <c r="CM31" s="105"/>
      <c r="CN31" s="105"/>
      <c r="CO31" s="148"/>
      <c r="CP31" s="147"/>
      <c r="CQ31" s="148"/>
      <c r="CR31" s="147"/>
      <c r="CS31" s="148"/>
      <c r="CT31" s="147"/>
      <c r="CU31" s="103"/>
      <c r="CV31" s="156"/>
      <c r="CW31" s="155"/>
      <c r="CX31" s="103"/>
      <c r="CY31" s="155"/>
      <c r="CZ31" s="70"/>
      <c r="DA31" s="155"/>
      <c r="DB31" s="70"/>
      <c r="DC31" s="70"/>
      <c r="DD31" s="155"/>
      <c r="DE31" s="167"/>
      <c r="DF31" s="105"/>
      <c r="DG31" s="105"/>
      <c r="DH31" s="105"/>
      <c r="DI31" s="105"/>
      <c r="DJ31" s="105"/>
      <c r="DK31" s="105"/>
      <c r="DL31" s="105"/>
      <c r="DM31" s="105"/>
      <c r="DN31" s="167"/>
      <c r="DO31" s="167"/>
      <c r="DP31" s="155"/>
      <c r="DQ31" s="70"/>
      <c r="DR31" s="155"/>
      <c r="DS31" s="70"/>
      <c r="DT31" s="155"/>
      <c r="DU31" s="70"/>
      <c r="DV31" s="176"/>
      <c r="DW31" s="70"/>
      <c r="DX31" s="105"/>
      <c r="DY31" s="105"/>
      <c r="DZ31" s="105"/>
      <c r="EA31" s="105"/>
      <c r="EB31" s="105"/>
      <c r="EC31" s="105"/>
      <c r="ED31" s="105"/>
      <c r="EE31" s="105"/>
      <c r="EF31" s="70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5"/>
      <c r="FF31" s="105"/>
      <c r="FG31" s="190">
        <f t="shared" si="12"/>
        <v>0</v>
      </c>
      <c r="FH31" s="191"/>
      <c r="FI31" s="191"/>
      <c r="FJ31" s="191"/>
      <c r="FK31" s="191"/>
      <c r="FL31" s="191"/>
      <c r="FM31" s="199"/>
      <c r="FN31" s="200"/>
      <c r="FO31" s="197">
        <f t="shared" si="13"/>
        <v>0</v>
      </c>
      <c r="FP31" s="200"/>
      <c r="FQ31" s="200"/>
      <c r="FR31" s="200"/>
      <c r="FS31" s="200"/>
      <c r="FT31" s="200"/>
      <c r="FU31" s="200"/>
      <c r="FV31" s="210"/>
      <c r="FW31" s="208">
        <f t="shared" si="14"/>
        <v>0</v>
      </c>
      <c r="FX31" s="200"/>
      <c r="FY31" s="200"/>
      <c r="FZ31" s="200"/>
      <c r="GA31" s="200"/>
      <c r="GB31" s="200"/>
      <c r="GC31" s="200"/>
      <c r="GD31" s="210"/>
      <c r="GE31" s="216">
        <v>0</v>
      </c>
      <c r="GF31" s="216">
        <v>0</v>
      </c>
      <c r="GG31" s="216"/>
      <c r="GH31" s="216">
        <v>0</v>
      </c>
      <c r="GI31" s="216"/>
      <c r="GJ31" s="216">
        <v>0</v>
      </c>
      <c r="GK31" s="200">
        <v>0</v>
      </c>
      <c r="GL31" s="200"/>
      <c r="GM31" s="216">
        <v>0</v>
      </c>
      <c r="GN31" s="200">
        <v>0</v>
      </c>
      <c r="GO31" s="200"/>
      <c r="GP31" s="200">
        <v>0</v>
      </c>
      <c r="GQ31" s="200"/>
      <c r="GR31" s="200">
        <v>0</v>
      </c>
      <c r="GS31" s="200">
        <v>0</v>
      </c>
      <c r="GT31" s="6">
        <f t="shared" si="22"/>
        <v>0</v>
      </c>
      <c r="GU31" s="6">
        <f t="shared" si="23"/>
        <v>0</v>
      </c>
      <c r="GV31" s="6">
        <f t="shared" si="18"/>
        <v>0</v>
      </c>
      <c r="GW31" s="6">
        <f t="shared" si="19"/>
        <v>0</v>
      </c>
      <c r="GX31" s="6">
        <f t="shared" si="24"/>
        <v>0</v>
      </c>
    </row>
    <row r="32" spans="1:206" ht="14.5">
      <c r="A32" s="32"/>
      <c r="B32" s="43" t="s">
        <v>387</v>
      </c>
      <c r="C32" s="30" t="s">
        <v>351</v>
      </c>
      <c r="D32" s="31"/>
      <c r="E32" s="31"/>
      <c r="F32" s="31"/>
      <c r="G32" s="44" t="s">
        <v>392</v>
      </c>
      <c r="H32" s="42"/>
      <c r="I32" s="74"/>
      <c r="J32" s="75"/>
      <c r="K32" s="75"/>
      <c r="L32" s="75"/>
      <c r="M32" s="75"/>
      <c r="N32" s="77"/>
      <c r="O32" s="70"/>
      <c r="P32" s="71"/>
      <c r="Q32" s="70"/>
      <c r="R32" s="71"/>
      <c r="S32" s="70"/>
      <c r="T32" s="91"/>
      <c r="U32" s="92"/>
      <c r="V32" s="71"/>
      <c r="W32" s="70"/>
      <c r="X32" s="71"/>
      <c r="Y32" s="70"/>
      <c r="Z32" s="71"/>
      <c r="AA32" s="70"/>
      <c r="AB32" s="102"/>
      <c r="AC32" s="103"/>
      <c r="AD32" s="104"/>
      <c r="AE32" s="105"/>
      <c r="AF32" s="104"/>
      <c r="AG32" s="105"/>
      <c r="AH32" s="104"/>
      <c r="AI32" s="105"/>
      <c r="AJ32" s="108"/>
      <c r="AK32" s="109"/>
      <c r="AL32" s="104"/>
      <c r="AM32" s="105"/>
      <c r="AN32" s="104"/>
      <c r="AO32" s="105"/>
      <c r="AP32" s="104"/>
      <c r="AQ32" s="105"/>
      <c r="AR32" s="109"/>
      <c r="AS32" s="109"/>
      <c r="AT32" s="116"/>
      <c r="AU32" s="104"/>
      <c r="AV32" s="116"/>
      <c r="AW32" s="105"/>
      <c r="AX32" s="116"/>
      <c r="AY32" s="105"/>
      <c r="AZ32" s="108"/>
      <c r="BA32" s="109"/>
      <c r="BB32" s="105"/>
      <c r="BC32" s="116"/>
      <c r="BD32" s="109"/>
      <c r="BE32" s="116"/>
      <c r="BF32" s="105"/>
      <c r="BG32" s="108"/>
      <c r="BH32" s="109"/>
      <c r="BM32" s="128"/>
      <c r="BN32" s="129"/>
      <c r="BO32" s="128"/>
      <c r="BP32" s="128"/>
      <c r="BQ32" s="128"/>
      <c r="BR32" s="128"/>
      <c r="BS32" s="128"/>
      <c r="BT32" s="128"/>
      <c r="BU32" s="137"/>
      <c r="BV32" s="137"/>
      <c r="BW32" s="137"/>
      <c r="BX32" s="138"/>
      <c r="BY32" s="137"/>
      <c r="BZ32" s="137"/>
      <c r="CA32" s="137"/>
      <c r="CB32" s="137"/>
      <c r="CC32" s="128"/>
      <c r="CD32" s="103"/>
      <c r="CE32" s="103"/>
      <c r="CF32" s="103"/>
      <c r="CG32" s="103"/>
      <c r="CH32" s="103"/>
      <c r="CI32" s="103"/>
      <c r="CJ32" s="103"/>
      <c r="CK32" s="105"/>
      <c r="CL32" s="105"/>
      <c r="CM32" s="105"/>
      <c r="CN32" s="105"/>
      <c r="CO32" s="148"/>
      <c r="CP32" s="147"/>
      <c r="CQ32" s="148"/>
      <c r="CR32" s="147"/>
      <c r="CS32" s="148"/>
      <c r="CT32" s="147"/>
      <c r="CU32" s="103"/>
      <c r="CV32" s="156"/>
      <c r="CW32" s="155"/>
      <c r="CX32" s="103"/>
      <c r="CY32" s="155"/>
      <c r="CZ32" s="70"/>
      <c r="DA32" s="155"/>
      <c r="DB32" s="70"/>
      <c r="DC32" s="70"/>
      <c r="DD32" s="155"/>
      <c r="DE32" s="167"/>
      <c r="DF32" s="105"/>
      <c r="DG32" s="105"/>
      <c r="DH32" s="105"/>
      <c r="DI32" s="105"/>
      <c r="DJ32" s="105"/>
      <c r="DK32" s="105"/>
      <c r="DL32" s="105"/>
      <c r="DM32" s="105"/>
      <c r="DN32" s="167"/>
      <c r="DO32" s="167"/>
      <c r="DP32" s="155"/>
      <c r="DQ32" s="70"/>
      <c r="DR32" s="155"/>
      <c r="DS32" s="70"/>
      <c r="DT32" s="155"/>
      <c r="DU32" s="70"/>
      <c r="DV32" s="176"/>
      <c r="DW32" s="70"/>
      <c r="DX32" s="105"/>
      <c r="DY32" s="105"/>
      <c r="DZ32" s="105"/>
      <c r="EA32" s="105"/>
      <c r="EB32" s="105"/>
      <c r="EC32" s="105"/>
      <c r="ED32" s="105"/>
      <c r="EE32" s="105"/>
      <c r="EF32" s="70"/>
      <c r="EG32" s="105"/>
      <c r="EH32" s="105"/>
      <c r="EI32" s="105"/>
      <c r="EJ32" s="105"/>
      <c r="EK32" s="105"/>
      <c r="EL32" s="105"/>
      <c r="EM32" s="105"/>
      <c r="EN32" s="105"/>
      <c r="EO32" s="105"/>
      <c r="EP32" s="105"/>
      <c r="EQ32" s="105"/>
      <c r="ER32" s="105"/>
      <c r="ET32" s="105"/>
      <c r="EU32" s="105"/>
      <c r="EV32" s="105"/>
      <c r="EW32" s="105"/>
      <c r="EX32" s="105"/>
      <c r="EY32" s="105"/>
      <c r="EZ32" s="105"/>
      <c r="FA32" s="105"/>
      <c r="FB32" s="105"/>
      <c r="FC32" s="105"/>
      <c r="FD32" s="105"/>
      <c r="FE32" s="105"/>
      <c r="FF32" s="105"/>
      <c r="FG32" s="190">
        <f t="shared" si="12"/>
        <v>0</v>
      </c>
      <c r="FH32" s="191"/>
      <c r="FI32" s="191"/>
      <c r="FJ32" s="191"/>
      <c r="FK32" s="191"/>
      <c r="FL32" s="191"/>
      <c r="FM32" s="199"/>
      <c r="FN32" s="200"/>
      <c r="FO32" s="197">
        <f t="shared" si="13"/>
        <v>0</v>
      </c>
      <c r="FP32" s="200"/>
      <c r="FQ32" s="200"/>
      <c r="FR32" s="200"/>
      <c r="FS32" s="200"/>
      <c r="FT32" s="200"/>
      <c r="FU32" s="200"/>
      <c r="FV32" s="210"/>
      <c r="FW32" s="208">
        <f t="shared" si="14"/>
        <v>0</v>
      </c>
      <c r="FX32" s="200"/>
      <c r="FY32" s="200"/>
      <c r="FZ32" s="200"/>
      <c r="GA32" s="200"/>
      <c r="GB32" s="200"/>
      <c r="GC32" s="200"/>
      <c r="GD32" s="210"/>
      <c r="GE32" s="216">
        <v>0</v>
      </c>
      <c r="GF32" s="216">
        <v>0</v>
      </c>
      <c r="GG32" s="216"/>
      <c r="GH32" s="216">
        <v>0</v>
      </c>
      <c r="GI32" s="216"/>
      <c r="GJ32" s="216">
        <v>0</v>
      </c>
      <c r="GK32" s="200">
        <v>0</v>
      </c>
      <c r="GL32" s="200"/>
      <c r="GM32" s="216">
        <v>0</v>
      </c>
      <c r="GN32" s="200">
        <v>0</v>
      </c>
      <c r="GO32" s="200"/>
      <c r="GP32" s="200">
        <v>0</v>
      </c>
      <c r="GQ32" s="200"/>
      <c r="GR32" s="200">
        <v>0</v>
      </c>
      <c r="GS32" s="200">
        <v>0</v>
      </c>
      <c r="GT32" s="6">
        <f t="shared" si="22"/>
        <v>0</v>
      </c>
      <c r="GU32" s="6">
        <f t="shared" si="23"/>
        <v>0</v>
      </c>
      <c r="GV32" s="6">
        <f t="shared" si="18"/>
        <v>0</v>
      </c>
      <c r="GW32" s="6">
        <f t="shared" si="19"/>
        <v>0</v>
      </c>
      <c r="GX32" s="6">
        <f t="shared" si="24"/>
        <v>0</v>
      </c>
    </row>
    <row r="33" spans="1:206" ht="29">
      <c r="A33" s="32"/>
      <c r="B33" s="43" t="s">
        <v>387</v>
      </c>
      <c r="C33" s="30" t="s">
        <v>353</v>
      </c>
      <c r="D33" s="31"/>
      <c r="E33" s="31"/>
      <c r="F33" s="31"/>
      <c r="G33" s="30" t="s">
        <v>393</v>
      </c>
      <c r="H33" s="42"/>
      <c r="I33" s="74"/>
      <c r="J33" s="75"/>
      <c r="K33" s="75"/>
      <c r="L33" s="75"/>
      <c r="M33" s="75"/>
      <c r="N33" s="77"/>
      <c r="O33" s="70"/>
      <c r="P33" s="71"/>
      <c r="Q33" s="70"/>
      <c r="R33" s="71"/>
      <c r="S33" s="70"/>
      <c r="T33" s="91"/>
      <c r="U33" s="92"/>
      <c r="V33" s="71"/>
      <c r="W33" s="70"/>
      <c r="X33" s="71"/>
      <c r="Y33" s="70"/>
      <c r="Z33" s="71"/>
      <c r="AA33" s="70"/>
      <c r="AB33" s="102"/>
      <c r="AC33" s="103"/>
      <c r="AD33" s="104"/>
      <c r="AE33" s="105"/>
      <c r="AF33" s="104"/>
      <c r="AG33" s="105"/>
      <c r="AH33" s="104"/>
      <c r="AI33" s="105"/>
      <c r="AJ33" s="108"/>
      <c r="AK33" s="109"/>
      <c r="AL33" s="104"/>
      <c r="AM33" s="105"/>
      <c r="AN33" s="104"/>
      <c r="AO33" s="105"/>
      <c r="AP33" s="104"/>
      <c r="AQ33" s="105"/>
      <c r="AR33" s="109"/>
      <c r="AS33" s="109"/>
      <c r="AT33" s="116"/>
      <c r="AU33" s="104"/>
      <c r="AV33" s="116"/>
      <c r="AW33" s="105"/>
      <c r="AX33" s="116"/>
      <c r="AY33" s="105"/>
      <c r="AZ33" s="108"/>
      <c r="BA33" s="109"/>
      <c r="BB33" s="105"/>
      <c r="BC33" s="116"/>
      <c r="BD33" s="109"/>
      <c r="BE33" s="116"/>
      <c r="BF33" s="105"/>
      <c r="BG33" s="108"/>
      <c r="BH33" s="109"/>
      <c r="BM33" s="128"/>
      <c r="BN33" s="129"/>
      <c r="BO33" s="128"/>
      <c r="BP33" s="128"/>
      <c r="BQ33" s="128"/>
      <c r="BR33" s="128"/>
      <c r="BS33" s="128"/>
      <c r="BT33" s="128"/>
      <c r="BU33" s="137"/>
      <c r="BV33" s="137"/>
      <c r="BW33" s="137"/>
      <c r="BX33" s="138"/>
      <c r="BY33" s="137"/>
      <c r="BZ33" s="137"/>
      <c r="CA33" s="137"/>
      <c r="CB33" s="137"/>
      <c r="CC33" s="128"/>
      <c r="CD33" s="103"/>
      <c r="CE33" s="103"/>
      <c r="CF33" s="103"/>
      <c r="CG33" s="103"/>
      <c r="CH33" s="103"/>
      <c r="CI33" s="103"/>
      <c r="CJ33" s="103"/>
      <c r="CK33" s="105"/>
      <c r="CL33" s="105"/>
      <c r="CM33" s="105"/>
      <c r="CN33" s="105"/>
      <c r="CO33" s="148"/>
      <c r="CP33" s="147"/>
      <c r="CQ33" s="148"/>
      <c r="CR33" s="147"/>
      <c r="CS33" s="148"/>
      <c r="CT33" s="147"/>
      <c r="CU33" s="103"/>
      <c r="CV33" s="156"/>
      <c r="CW33" s="155"/>
      <c r="CX33" s="103"/>
      <c r="CY33" s="155"/>
      <c r="CZ33" s="70"/>
      <c r="DA33" s="155"/>
      <c r="DB33" s="70"/>
      <c r="DC33" s="70"/>
      <c r="DD33" s="155"/>
      <c r="DE33" s="167"/>
      <c r="DF33" s="105"/>
      <c r="DG33" s="105"/>
      <c r="DH33" s="105"/>
      <c r="DI33" s="105"/>
      <c r="DJ33" s="105"/>
      <c r="DK33" s="105"/>
      <c r="DL33" s="105"/>
      <c r="DM33" s="105"/>
      <c r="DN33" s="167"/>
      <c r="DO33" s="167"/>
      <c r="DP33" s="155"/>
      <c r="DQ33" s="70"/>
      <c r="DR33" s="155"/>
      <c r="DS33" s="70"/>
      <c r="DT33" s="155"/>
      <c r="DU33" s="70"/>
      <c r="DV33" s="176"/>
      <c r="DW33" s="70"/>
      <c r="DX33" s="105"/>
      <c r="DY33" s="105"/>
      <c r="DZ33" s="105"/>
      <c r="EA33" s="105"/>
      <c r="EB33" s="105"/>
      <c r="EC33" s="105"/>
      <c r="ED33" s="105"/>
      <c r="EE33" s="105"/>
      <c r="EF33" s="70"/>
      <c r="EG33" s="105"/>
      <c r="EH33" s="105"/>
      <c r="EI33" s="105"/>
      <c r="EJ33" s="105"/>
      <c r="EK33" s="105"/>
      <c r="EL33" s="105"/>
      <c r="EM33" s="105"/>
      <c r="EN33" s="105"/>
      <c r="EO33" s="105"/>
      <c r="EP33" s="105"/>
      <c r="EQ33" s="105"/>
      <c r="ER33" s="105"/>
      <c r="ET33" s="105"/>
      <c r="EU33" s="105"/>
      <c r="EV33" s="105"/>
      <c r="EW33" s="105"/>
      <c r="EX33" s="105"/>
      <c r="EY33" s="105"/>
      <c r="EZ33" s="105"/>
      <c r="FA33" s="105"/>
      <c r="FB33" s="105"/>
      <c r="FC33" s="105"/>
      <c r="FD33" s="105"/>
      <c r="FE33" s="105"/>
      <c r="FF33" s="105"/>
      <c r="FG33" s="190">
        <f t="shared" si="12"/>
        <v>0</v>
      </c>
      <c r="FH33" s="191"/>
      <c r="FI33" s="191"/>
      <c r="FJ33" s="191"/>
      <c r="FK33" s="191"/>
      <c r="FL33" s="191"/>
      <c r="FM33" s="199"/>
      <c r="FN33" s="200"/>
      <c r="FO33" s="197">
        <f t="shared" si="13"/>
        <v>0</v>
      </c>
      <c r="FP33" s="200"/>
      <c r="FQ33" s="200"/>
      <c r="FR33" s="200"/>
      <c r="FS33" s="200"/>
      <c r="FT33" s="200"/>
      <c r="FU33" s="200"/>
      <c r="FV33" s="210"/>
      <c r="FW33" s="208">
        <f t="shared" si="14"/>
        <v>0</v>
      </c>
      <c r="FX33" s="200"/>
      <c r="FY33" s="200"/>
      <c r="FZ33" s="200"/>
      <c r="GA33" s="200"/>
      <c r="GB33" s="200"/>
      <c r="GC33" s="200"/>
      <c r="GD33" s="210"/>
      <c r="GE33" s="216">
        <v>0</v>
      </c>
      <c r="GF33" s="216">
        <v>0</v>
      </c>
      <c r="GG33" s="216"/>
      <c r="GH33" s="216">
        <v>0</v>
      </c>
      <c r="GI33" s="216"/>
      <c r="GJ33" s="216">
        <v>0</v>
      </c>
      <c r="GK33" s="200">
        <v>0</v>
      </c>
      <c r="GL33" s="200"/>
      <c r="GM33" s="216">
        <v>999</v>
      </c>
      <c r="GN33" s="216">
        <v>1129</v>
      </c>
      <c r="GO33" s="200"/>
      <c r="GP33" s="216">
        <v>1129</v>
      </c>
      <c r="GQ33" s="200"/>
      <c r="GR33" s="216">
        <v>1129</v>
      </c>
      <c r="GS33" s="216">
        <v>1129</v>
      </c>
      <c r="GT33" s="6">
        <f t="shared" si="22"/>
        <v>899.1</v>
      </c>
      <c r="GU33" s="6">
        <f t="shared" si="23"/>
        <v>1016.1</v>
      </c>
      <c r="GV33" s="6">
        <f t="shared" si="18"/>
        <v>1016.1</v>
      </c>
      <c r="GW33" s="6">
        <f t="shared" si="19"/>
        <v>1016.1</v>
      </c>
      <c r="GX33" s="6">
        <f t="shared" si="24"/>
        <v>1016.1</v>
      </c>
    </row>
    <row r="34" spans="1:206" ht="29">
      <c r="A34" s="32"/>
      <c r="B34" s="43" t="s">
        <v>387</v>
      </c>
      <c r="C34" s="30" t="s">
        <v>355</v>
      </c>
      <c r="D34" s="31"/>
      <c r="E34" s="31"/>
      <c r="F34" s="31"/>
      <c r="G34" s="30" t="s">
        <v>394</v>
      </c>
      <c r="H34" s="42"/>
      <c r="I34" s="74"/>
      <c r="J34" s="75"/>
      <c r="K34" s="75"/>
      <c r="L34" s="75"/>
      <c r="M34" s="75"/>
      <c r="N34" s="77"/>
      <c r="O34" s="70"/>
      <c r="P34" s="71"/>
      <c r="Q34" s="70"/>
      <c r="R34" s="71"/>
      <c r="S34" s="70"/>
      <c r="T34" s="91"/>
      <c r="U34" s="92"/>
      <c r="V34" s="71"/>
      <c r="W34" s="70"/>
      <c r="X34" s="71"/>
      <c r="Y34" s="70"/>
      <c r="Z34" s="71"/>
      <c r="AA34" s="70"/>
      <c r="AB34" s="102"/>
      <c r="AC34" s="103"/>
      <c r="AD34" s="104"/>
      <c r="AE34" s="105"/>
      <c r="AF34" s="104"/>
      <c r="AG34" s="105"/>
      <c r="AH34" s="104"/>
      <c r="AI34" s="105"/>
      <c r="AJ34" s="108"/>
      <c r="AK34" s="109"/>
      <c r="AL34" s="104"/>
      <c r="AM34" s="105"/>
      <c r="AN34" s="104"/>
      <c r="AO34" s="105"/>
      <c r="AP34" s="104"/>
      <c r="AQ34" s="105"/>
      <c r="AR34" s="109"/>
      <c r="AS34" s="109"/>
      <c r="AT34" s="116"/>
      <c r="AU34" s="104"/>
      <c r="AV34" s="116"/>
      <c r="AW34" s="105"/>
      <c r="AX34" s="116"/>
      <c r="AY34" s="105"/>
      <c r="AZ34" s="108"/>
      <c r="BA34" s="109"/>
      <c r="BB34" s="105"/>
      <c r="BC34" s="116"/>
      <c r="BD34" s="109"/>
      <c r="BE34" s="116"/>
      <c r="BF34" s="105"/>
      <c r="BG34" s="108"/>
      <c r="BH34" s="109"/>
      <c r="BM34" s="128"/>
      <c r="BN34" s="129"/>
      <c r="BO34" s="128"/>
      <c r="BP34" s="128"/>
      <c r="BQ34" s="128"/>
      <c r="BR34" s="128"/>
      <c r="BS34" s="128"/>
      <c r="BT34" s="128"/>
      <c r="BU34" s="137"/>
      <c r="BV34" s="137"/>
      <c r="BW34" s="137"/>
      <c r="BX34" s="138"/>
      <c r="BY34" s="137"/>
      <c r="BZ34" s="137"/>
      <c r="CA34" s="137"/>
      <c r="CB34" s="137"/>
      <c r="CC34" s="128"/>
      <c r="CD34" s="103"/>
      <c r="CE34" s="103"/>
      <c r="CF34" s="103"/>
      <c r="CG34" s="103"/>
      <c r="CH34" s="103"/>
      <c r="CI34" s="103"/>
      <c r="CJ34" s="103"/>
      <c r="CK34" s="105"/>
      <c r="CL34" s="105"/>
      <c r="CM34" s="105"/>
      <c r="CN34" s="105"/>
      <c r="CO34" s="148"/>
      <c r="CP34" s="147"/>
      <c r="CQ34" s="148"/>
      <c r="CR34" s="147"/>
      <c r="CS34" s="148"/>
      <c r="CT34" s="147"/>
      <c r="CU34" s="103"/>
      <c r="CV34" s="156"/>
      <c r="CW34" s="155"/>
      <c r="CX34" s="103"/>
      <c r="CY34" s="155"/>
      <c r="CZ34" s="70"/>
      <c r="DA34" s="155"/>
      <c r="DB34" s="70"/>
      <c r="DC34" s="70"/>
      <c r="DD34" s="155"/>
      <c r="DE34" s="167"/>
      <c r="DF34" s="105"/>
      <c r="DG34" s="105"/>
      <c r="DH34" s="105"/>
      <c r="DI34" s="105"/>
      <c r="DJ34" s="105"/>
      <c r="DK34" s="105"/>
      <c r="DL34" s="105"/>
      <c r="DM34" s="105"/>
      <c r="DN34" s="167"/>
      <c r="DO34" s="167"/>
      <c r="DP34" s="155"/>
      <c r="DQ34" s="70"/>
      <c r="DR34" s="155"/>
      <c r="DS34" s="70"/>
      <c r="DT34" s="155"/>
      <c r="DU34" s="70"/>
      <c r="DV34" s="176"/>
      <c r="DW34" s="70"/>
      <c r="DX34" s="105"/>
      <c r="DY34" s="105"/>
      <c r="DZ34" s="105"/>
      <c r="EA34" s="105"/>
      <c r="EB34" s="105"/>
      <c r="EC34" s="105"/>
      <c r="ED34" s="105"/>
      <c r="EE34" s="105"/>
      <c r="EF34" s="70"/>
      <c r="EG34" s="105"/>
      <c r="EH34" s="105"/>
      <c r="EI34" s="105"/>
      <c r="EJ34" s="105"/>
      <c r="EK34" s="105"/>
      <c r="EL34" s="105"/>
      <c r="EM34" s="105"/>
      <c r="EN34" s="105"/>
      <c r="EO34" s="105"/>
      <c r="EP34" s="105"/>
      <c r="EQ34" s="105"/>
      <c r="ER34" s="105"/>
      <c r="ET34" s="105"/>
      <c r="EU34" s="105"/>
      <c r="EV34" s="105"/>
      <c r="EW34" s="105"/>
      <c r="EX34" s="105"/>
      <c r="EY34" s="105"/>
      <c r="EZ34" s="105"/>
      <c r="FA34" s="105"/>
      <c r="FB34" s="105"/>
      <c r="FC34" s="105"/>
      <c r="FD34" s="105"/>
      <c r="FE34" s="105"/>
      <c r="FF34" s="105"/>
      <c r="FG34" s="190">
        <f t="shared" si="12"/>
        <v>0</v>
      </c>
      <c r="FH34" s="191"/>
      <c r="FI34" s="191"/>
      <c r="FJ34" s="191"/>
      <c r="FK34" s="191"/>
      <c r="FL34" s="191"/>
      <c r="FM34" s="199"/>
      <c r="FN34" s="200"/>
      <c r="FO34" s="197">
        <f t="shared" si="13"/>
        <v>0</v>
      </c>
      <c r="FP34" s="200"/>
      <c r="FQ34" s="200"/>
      <c r="FR34" s="200"/>
      <c r="FS34" s="200"/>
      <c r="FT34" s="200"/>
      <c r="FU34" s="200"/>
      <c r="FV34" s="210"/>
      <c r="FW34" s="208">
        <f t="shared" si="14"/>
        <v>0</v>
      </c>
      <c r="FX34" s="200"/>
      <c r="FY34" s="200"/>
      <c r="FZ34" s="200"/>
      <c r="GA34" s="200"/>
      <c r="GB34" s="200"/>
      <c r="GC34" s="200"/>
      <c r="GD34" s="210"/>
      <c r="GE34" s="216">
        <v>0</v>
      </c>
      <c r="GF34" s="216">
        <v>0</v>
      </c>
      <c r="GG34" s="216"/>
      <c r="GH34" s="216">
        <v>0</v>
      </c>
      <c r="GI34" s="216"/>
      <c r="GJ34" s="216">
        <v>0</v>
      </c>
      <c r="GK34" s="200">
        <v>0</v>
      </c>
      <c r="GL34" s="200"/>
      <c r="GM34" s="216">
        <v>492</v>
      </c>
      <c r="GN34" s="200">
        <v>556</v>
      </c>
      <c r="GO34" s="200"/>
      <c r="GP34" s="200">
        <v>556</v>
      </c>
      <c r="GQ34" s="200"/>
      <c r="GR34" s="200">
        <v>556</v>
      </c>
      <c r="GS34" s="200">
        <v>556</v>
      </c>
      <c r="GT34" s="6">
        <f t="shared" si="22"/>
        <v>442.8</v>
      </c>
      <c r="GU34" s="6">
        <f t="shared" si="23"/>
        <v>500.4</v>
      </c>
      <c r="GV34" s="6">
        <f t="shared" si="18"/>
        <v>500.4</v>
      </c>
      <c r="GW34" s="6">
        <f t="shared" si="19"/>
        <v>500.4</v>
      </c>
      <c r="GX34" s="6">
        <f t="shared" si="24"/>
        <v>500.4</v>
      </c>
    </row>
    <row r="35" spans="1:206" ht="14.5">
      <c r="A35" s="32"/>
      <c r="B35" s="43" t="s">
        <v>387</v>
      </c>
      <c r="C35" s="30" t="s">
        <v>395</v>
      </c>
      <c r="D35" s="31"/>
      <c r="E35" s="31"/>
      <c r="F35" s="31"/>
      <c r="G35" s="30" t="s">
        <v>396</v>
      </c>
      <c r="H35" s="42"/>
      <c r="I35" s="74"/>
      <c r="J35" s="75"/>
      <c r="K35" s="75"/>
      <c r="L35" s="75"/>
      <c r="M35" s="75"/>
      <c r="N35" s="77"/>
      <c r="O35" s="70"/>
      <c r="P35" s="71"/>
      <c r="Q35" s="70"/>
      <c r="R35" s="71"/>
      <c r="S35" s="70"/>
      <c r="T35" s="91"/>
      <c r="U35" s="92"/>
      <c r="V35" s="71"/>
      <c r="W35" s="70"/>
      <c r="X35" s="71"/>
      <c r="Y35" s="70"/>
      <c r="Z35" s="71"/>
      <c r="AA35" s="70"/>
      <c r="AB35" s="102"/>
      <c r="AC35" s="103"/>
      <c r="AD35" s="104"/>
      <c r="AE35" s="105"/>
      <c r="AF35" s="104"/>
      <c r="AG35" s="105"/>
      <c r="AH35" s="104"/>
      <c r="AI35" s="105"/>
      <c r="AJ35" s="108"/>
      <c r="AK35" s="109"/>
      <c r="AL35" s="104"/>
      <c r="AM35" s="105"/>
      <c r="AN35" s="104"/>
      <c r="AO35" s="105"/>
      <c r="AP35" s="104"/>
      <c r="AQ35" s="105"/>
      <c r="AR35" s="109"/>
      <c r="AS35" s="109"/>
      <c r="AT35" s="116"/>
      <c r="AU35" s="104"/>
      <c r="AV35" s="116"/>
      <c r="AW35" s="105"/>
      <c r="AX35" s="116"/>
      <c r="AY35" s="105"/>
      <c r="AZ35" s="108"/>
      <c r="BA35" s="109"/>
      <c r="BB35" s="105"/>
      <c r="BC35" s="116"/>
      <c r="BD35" s="109"/>
      <c r="BE35" s="116"/>
      <c r="BF35" s="105"/>
      <c r="BG35" s="108"/>
      <c r="BH35" s="109"/>
      <c r="BM35" s="128"/>
      <c r="BN35" s="129"/>
      <c r="BO35" s="128"/>
      <c r="BP35" s="128"/>
      <c r="BQ35" s="128"/>
      <c r="BR35" s="128"/>
      <c r="BS35" s="128"/>
      <c r="BT35" s="128"/>
      <c r="BU35" s="137"/>
      <c r="BV35" s="137"/>
      <c r="BW35" s="137"/>
      <c r="BX35" s="138"/>
      <c r="BY35" s="137"/>
      <c r="BZ35" s="137"/>
      <c r="CA35" s="137"/>
      <c r="CB35" s="137"/>
      <c r="CC35" s="128"/>
      <c r="CD35" s="103"/>
      <c r="CE35" s="103"/>
      <c r="CF35" s="103"/>
      <c r="CG35" s="103"/>
      <c r="CH35" s="103"/>
      <c r="CI35" s="103"/>
      <c r="CJ35" s="103"/>
      <c r="CK35" s="105"/>
      <c r="CL35" s="105"/>
      <c r="CM35" s="105"/>
      <c r="CN35" s="105"/>
      <c r="CO35" s="148"/>
      <c r="CP35" s="147"/>
      <c r="CQ35" s="148"/>
      <c r="CR35" s="147"/>
      <c r="CS35" s="148"/>
      <c r="CT35" s="147"/>
      <c r="CU35" s="103"/>
      <c r="CV35" s="156"/>
      <c r="CW35" s="155"/>
      <c r="CX35" s="103"/>
      <c r="CY35" s="155"/>
      <c r="CZ35" s="70"/>
      <c r="DA35" s="155"/>
      <c r="DB35" s="70"/>
      <c r="DC35" s="70"/>
      <c r="DD35" s="155"/>
      <c r="DE35" s="167"/>
      <c r="DF35" s="105"/>
      <c r="DG35" s="105"/>
      <c r="DH35" s="105"/>
      <c r="DI35" s="105"/>
      <c r="DJ35" s="105"/>
      <c r="DK35" s="105"/>
      <c r="DL35" s="105"/>
      <c r="DM35" s="105"/>
      <c r="DN35" s="167"/>
      <c r="DO35" s="167"/>
      <c r="DP35" s="155"/>
      <c r="DQ35" s="70"/>
      <c r="DR35" s="155"/>
      <c r="DS35" s="70"/>
      <c r="DT35" s="155"/>
      <c r="DU35" s="70"/>
      <c r="DV35" s="176"/>
      <c r="DW35" s="70"/>
      <c r="DX35" s="105"/>
      <c r="DY35" s="105"/>
      <c r="DZ35" s="105"/>
      <c r="EA35" s="105"/>
      <c r="EB35" s="105"/>
      <c r="EC35" s="105"/>
      <c r="ED35" s="105"/>
      <c r="EE35" s="105"/>
      <c r="EF35" s="70"/>
      <c r="EG35" s="105"/>
      <c r="EH35" s="105"/>
      <c r="EI35" s="105"/>
      <c r="EJ35" s="105"/>
      <c r="EK35" s="105"/>
      <c r="EL35" s="105"/>
      <c r="EM35" s="105"/>
      <c r="EN35" s="105"/>
      <c r="EO35" s="105"/>
      <c r="EP35" s="105"/>
      <c r="EQ35" s="105"/>
      <c r="ER35" s="105"/>
      <c r="ET35" s="105"/>
      <c r="EU35" s="105"/>
      <c r="EV35" s="105"/>
      <c r="EW35" s="105"/>
      <c r="EX35" s="105"/>
      <c r="EY35" s="105"/>
      <c r="EZ35" s="105"/>
      <c r="FA35" s="105"/>
      <c r="FB35" s="105"/>
      <c r="FC35" s="105"/>
      <c r="FD35" s="105"/>
      <c r="FE35" s="105"/>
      <c r="FF35" s="105"/>
      <c r="FG35" s="190">
        <f t="shared" si="12"/>
        <v>0</v>
      </c>
      <c r="FH35" s="191"/>
      <c r="FI35" s="191"/>
      <c r="FJ35" s="191"/>
      <c r="FK35" s="191"/>
      <c r="FL35" s="191"/>
      <c r="FM35" s="199"/>
      <c r="FN35" s="200"/>
      <c r="FO35" s="197">
        <f t="shared" si="13"/>
        <v>0</v>
      </c>
      <c r="FP35" s="200"/>
      <c r="FQ35" s="200"/>
      <c r="FR35" s="200"/>
      <c r="FS35" s="200"/>
      <c r="FT35" s="200"/>
      <c r="FU35" s="200"/>
      <c r="FV35" s="210"/>
      <c r="FW35" s="208">
        <f t="shared" si="14"/>
        <v>0</v>
      </c>
      <c r="FX35" s="200"/>
      <c r="FY35" s="200"/>
      <c r="FZ35" s="200"/>
      <c r="GA35" s="200"/>
      <c r="GB35" s="200"/>
      <c r="GC35" s="200"/>
      <c r="GD35" s="210"/>
      <c r="GE35" s="216">
        <v>0</v>
      </c>
      <c r="GF35" s="216">
        <v>0</v>
      </c>
      <c r="GG35" s="216"/>
      <c r="GH35" s="216">
        <v>0</v>
      </c>
      <c r="GI35" s="216"/>
      <c r="GJ35" s="216">
        <v>0</v>
      </c>
      <c r="GK35" s="200">
        <v>0</v>
      </c>
      <c r="GL35" s="200"/>
      <c r="GM35" s="216">
        <v>0</v>
      </c>
      <c r="GN35" s="200"/>
      <c r="GO35" s="200"/>
      <c r="GP35" s="200"/>
      <c r="GQ35" s="200"/>
      <c r="GR35" s="200"/>
      <c r="GS35" s="200"/>
      <c r="GT35" s="6">
        <f t="shared" si="22"/>
        <v>0</v>
      </c>
      <c r="GU35" s="6">
        <f t="shared" si="23"/>
        <v>0</v>
      </c>
      <c r="GV35" s="6">
        <f t="shared" si="18"/>
        <v>0</v>
      </c>
      <c r="GW35" s="6">
        <f t="shared" si="19"/>
        <v>0</v>
      </c>
      <c r="GX35" s="6">
        <f t="shared" si="24"/>
        <v>0</v>
      </c>
    </row>
    <row r="36" spans="1:206" ht="26">
      <c r="A36" s="32"/>
      <c r="B36" s="43" t="s">
        <v>387</v>
      </c>
      <c r="C36" s="33" t="s">
        <v>359</v>
      </c>
      <c r="D36" s="34"/>
      <c r="E36" s="34" t="s">
        <v>360</v>
      </c>
      <c r="F36" s="34" t="s">
        <v>361</v>
      </c>
      <c r="G36" s="33" t="s">
        <v>362</v>
      </c>
      <c r="H36" s="34" t="s">
        <v>397</v>
      </c>
      <c r="I36" s="3" t="s">
        <v>364</v>
      </c>
      <c r="J36" s="34"/>
      <c r="K36" s="78"/>
      <c r="L36" s="78"/>
      <c r="N36" s="62">
        <f>O36*0.9</f>
        <v>0</v>
      </c>
      <c r="O36" s="63"/>
      <c r="P36" s="62">
        <f>Q36*0.9</f>
        <v>0</v>
      </c>
      <c r="Q36" s="63"/>
      <c r="R36" s="62">
        <f>S36*0.9</f>
        <v>0</v>
      </c>
      <c r="S36" s="63"/>
      <c r="T36" s="62">
        <f>U36*0.9</f>
        <v>0</v>
      </c>
      <c r="U36" s="63"/>
      <c r="V36" s="62">
        <f>W36*0.9</f>
        <v>149.976</v>
      </c>
      <c r="W36" s="63">
        <v>166.64</v>
      </c>
      <c r="X36" s="62">
        <f>Y36*0.9</f>
        <v>0</v>
      </c>
      <c r="Y36" s="63"/>
      <c r="Z36" s="62">
        <f>AA36*0.9</f>
        <v>0</v>
      </c>
      <c r="AA36" s="63"/>
      <c r="AB36" s="62">
        <f>AC36*0.9</f>
        <v>0</v>
      </c>
      <c r="AC36" s="63"/>
      <c r="AD36" s="62">
        <f>AE36*0.9</f>
        <v>0</v>
      </c>
      <c r="AE36" s="98"/>
      <c r="AF36" s="62">
        <v>0</v>
      </c>
      <c r="AG36" s="98"/>
      <c r="AH36" s="62">
        <v>0</v>
      </c>
      <c r="AI36" s="98"/>
      <c r="AJ36" s="62">
        <v>0</v>
      </c>
      <c r="AK36" s="98"/>
      <c r="AL36" s="106">
        <v>183.06</v>
      </c>
      <c r="AM36" s="3">
        <v>226</v>
      </c>
      <c r="AN36" s="106"/>
      <c r="AO36" s="3">
        <v>0</v>
      </c>
      <c r="AP36" s="106"/>
      <c r="AQ36" s="3">
        <v>0</v>
      </c>
      <c r="AR36" s="98"/>
      <c r="AS36" s="3"/>
      <c r="AT36" s="3"/>
      <c r="AU36" s="106">
        <v>65.256974999999997</v>
      </c>
      <c r="AV36" s="3"/>
      <c r="AW36" s="98"/>
      <c r="AX36" s="3"/>
      <c r="AY36" s="98"/>
      <c r="AZ36" s="3"/>
      <c r="BA36" s="98"/>
      <c r="BB36" s="98">
        <v>72.510000000000005</v>
      </c>
      <c r="BC36" s="3"/>
      <c r="BD36" s="98"/>
      <c r="BE36" s="3"/>
      <c r="BF36" s="98"/>
      <c r="BG36" s="3"/>
      <c r="BH36" s="98"/>
      <c r="BM36" s="130">
        <f>AE36*0.9</f>
        <v>0</v>
      </c>
      <c r="BN36" s="131">
        <f>BM36*0.9</f>
        <v>0</v>
      </c>
      <c r="BO36" s="132">
        <f>AG36*0.9</f>
        <v>0</v>
      </c>
      <c r="BP36" s="132">
        <f>BO36*0.9</f>
        <v>0</v>
      </c>
      <c r="BQ36" s="132">
        <f>AI36*0.9</f>
        <v>0</v>
      </c>
      <c r="BR36" s="132">
        <f>BQ36*0.9</f>
        <v>0</v>
      </c>
      <c r="BS36" s="132">
        <f>BT36*0.9</f>
        <v>0</v>
      </c>
      <c r="BT36" s="130">
        <f>AK36*0.9</f>
        <v>0</v>
      </c>
      <c r="BU36" s="5">
        <f>AL36*0.9</f>
        <v>164.75399999999999</v>
      </c>
      <c r="BV36" s="5">
        <f>BU36*0.9</f>
        <v>148.27860000000001</v>
      </c>
      <c r="BW36" s="5">
        <f>AN36*0.9</f>
        <v>0</v>
      </c>
      <c r="BX36" s="139">
        <f>BW36*0.9</f>
        <v>0</v>
      </c>
      <c r="BY36" s="5">
        <f>AP36*0.9</f>
        <v>0</v>
      </c>
      <c r="BZ36" s="5">
        <f>BY36*0.9</f>
        <v>0</v>
      </c>
      <c r="CA36" s="5">
        <f>CB36*0.9</f>
        <v>0</v>
      </c>
      <c r="CB36" s="5">
        <f>AR36*0.9</f>
        <v>0</v>
      </c>
      <c r="CC36" s="130">
        <f>AU36*0.9</f>
        <v>58.731277499999997</v>
      </c>
      <c r="CD36" s="143">
        <f>CC36*0.9*0.9</f>
        <v>47.572334775000002</v>
      </c>
      <c r="CE36" s="143">
        <f>AW36*0.9</f>
        <v>0</v>
      </c>
      <c r="CF36" s="143">
        <f>CE36*0.9*0.9</f>
        <v>0</v>
      </c>
      <c r="CG36" s="143">
        <f>AY36*0.9</f>
        <v>0</v>
      </c>
      <c r="CH36" s="143">
        <f>CG36*0.9*0.9</f>
        <v>0</v>
      </c>
      <c r="CI36" s="143">
        <f>CJ36*0.9*0.9</f>
        <v>0</v>
      </c>
      <c r="CJ36" s="144">
        <f>BA36*0.9</f>
        <v>0</v>
      </c>
      <c r="CK36" s="149">
        <f>CD36-CD36*10/100</f>
        <v>42.8151012975</v>
      </c>
      <c r="CL36" s="149">
        <f>CF36-CF36*10/100</f>
        <v>0</v>
      </c>
      <c r="CM36" s="149">
        <f>CH36-CH36*10/100</f>
        <v>0</v>
      </c>
      <c r="CN36" s="149">
        <f>CI36-CI36*10/100</f>
        <v>0</v>
      </c>
      <c r="CO36" s="150">
        <f>BB36*0.9</f>
        <v>65.259</v>
      </c>
      <c r="CP36" s="151">
        <f>CO36*0.9*0.9</f>
        <v>52.859789999999997</v>
      </c>
      <c r="CQ36" s="150">
        <f>BD36*0.9</f>
        <v>0</v>
      </c>
      <c r="CR36" s="151">
        <f>CQ36*0.9*0.9</f>
        <v>0</v>
      </c>
      <c r="CS36" s="150">
        <f>BF36*0.9</f>
        <v>0</v>
      </c>
      <c r="CT36" s="151">
        <f>CS36*0.9*0.9</f>
        <v>0</v>
      </c>
      <c r="CU36" s="72">
        <f>CV36*0.9*0.9</f>
        <v>0</v>
      </c>
      <c r="CV36" s="157">
        <f>BH36*0.9</f>
        <v>0</v>
      </c>
      <c r="CW36" s="144">
        <v>65.259</v>
      </c>
      <c r="CX36" s="143">
        <f>CW36*0.9*0.9</f>
        <v>52.859789999999997</v>
      </c>
      <c r="CY36" s="126"/>
      <c r="CZ36" s="126">
        <f>CY36*0.9*0.9</f>
        <v>0</v>
      </c>
      <c r="DA36" s="126"/>
      <c r="DB36" s="126">
        <f>DA36*0.9*0.9</f>
        <v>0</v>
      </c>
      <c r="DC36" s="126">
        <f>DD36*0.9*0.9</f>
        <v>0</v>
      </c>
      <c r="DD36" s="158"/>
      <c r="DF36" s="149">
        <f>CX36-CX36*10/100</f>
        <v>47.573810999999999</v>
      </c>
      <c r="DG36" s="149">
        <f>DF36*0.9</f>
        <v>42.816429900000003</v>
      </c>
      <c r="DH36" s="149">
        <f>CZ36-CZ36*10/100</f>
        <v>0</v>
      </c>
      <c r="DI36" s="149">
        <f>DH36*0.9</f>
        <v>0</v>
      </c>
      <c r="DJ36" s="149">
        <f>DB36-DB36*10/100</f>
        <v>0</v>
      </c>
      <c r="DK36" s="149">
        <f>DJ36*0.9</f>
        <v>0</v>
      </c>
      <c r="DL36" s="149">
        <f>DM36*0.9</f>
        <v>0</v>
      </c>
      <c r="DM36" s="149">
        <f>DC36-DC36*10/100</f>
        <v>0</v>
      </c>
      <c r="DP36" s="144"/>
      <c r="DQ36" s="136">
        <f>58.73*0.9</f>
        <v>52.856999999999999</v>
      </c>
      <c r="DR36" s="136"/>
      <c r="DS36" s="136">
        <f>DR36*0.7*1.05</f>
        <v>0</v>
      </c>
      <c r="DT36" s="136"/>
      <c r="DU36" s="136">
        <f>DT36*0.7*1.05</f>
        <v>0</v>
      </c>
      <c r="DV36" s="177"/>
      <c r="DW36" s="136">
        <f>DV36*0.7*1.05</f>
        <v>0</v>
      </c>
      <c r="DX36" s="149">
        <f>DQ36-DQ36*10/100</f>
        <v>47.571300000000001</v>
      </c>
      <c r="DY36" s="149">
        <f>DX36*0.9</f>
        <v>42.814169999999997</v>
      </c>
      <c r="DZ36" s="149">
        <f>DS36-DS36*10/100</f>
        <v>0</v>
      </c>
      <c r="EA36" s="149">
        <f>DZ36*0.9</f>
        <v>0</v>
      </c>
      <c r="EB36" s="149">
        <f>DU36-DU36*10/100</f>
        <v>0</v>
      </c>
      <c r="EC36" s="149">
        <f>EB36*0.9</f>
        <v>0</v>
      </c>
      <c r="ED36" s="149">
        <f>EE36*0.9</f>
        <v>0</v>
      </c>
      <c r="EE36" s="149">
        <f>DW36-DW36*10/100</f>
        <v>0</v>
      </c>
      <c r="EF36" s="136"/>
      <c r="EG36" s="180">
        <f>DQ36+EF36</f>
        <v>52.856999999999999</v>
      </c>
      <c r="EH36" s="180">
        <f>DS36+EF36</f>
        <v>0</v>
      </c>
      <c r="EI36" s="180">
        <f>DU36+EF36</f>
        <v>0</v>
      </c>
      <c r="EJ36" s="180">
        <f>DW36+EF36</f>
        <v>0</v>
      </c>
      <c r="EK36" s="149">
        <f>EG36-EG36*10/100</f>
        <v>47.571300000000001</v>
      </c>
      <c r="EL36" s="149">
        <f>EK36*0.9</f>
        <v>42.814169999999997</v>
      </c>
      <c r="EM36" s="149">
        <f>EH36-EH36*10/100</f>
        <v>0</v>
      </c>
      <c r="EN36" s="149">
        <f>EM36*0.9</f>
        <v>0</v>
      </c>
      <c r="EO36" s="149">
        <f>EI36-EI36*10/100</f>
        <v>0</v>
      </c>
      <c r="EP36" s="149">
        <f>EO36*0.9</f>
        <v>0</v>
      </c>
      <c r="EQ36" s="149">
        <f>ER36*0.9</f>
        <v>0</v>
      </c>
      <c r="ER36" s="149">
        <f>EJ36-EJ36*10/100</f>
        <v>0</v>
      </c>
      <c r="ET36" s="180">
        <v>0</v>
      </c>
      <c r="EU36" s="180">
        <v>0</v>
      </c>
      <c r="EV36" s="180">
        <v>0</v>
      </c>
      <c r="EW36" s="180">
        <v>0</v>
      </c>
      <c r="EX36" s="186">
        <f t="shared" ref="EX36:FA37" si="25">ET36+(ET36*5/100)</f>
        <v>0</v>
      </c>
      <c r="EY36" s="186">
        <f t="shared" si="25"/>
        <v>0</v>
      </c>
      <c r="EZ36" s="186">
        <f t="shared" si="25"/>
        <v>0</v>
      </c>
      <c r="FA36" s="186">
        <f t="shared" si="25"/>
        <v>0</v>
      </c>
      <c r="FB36" s="187">
        <f t="shared" ref="FB36:FE37" si="26">EX36-(EX36*30/100)</f>
        <v>0</v>
      </c>
      <c r="FC36" s="187">
        <f t="shared" si="26"/>
        <v>0</v>
      </c>
      <c r="FD36" s="187">
        <f t="shared" si="26"/>
        <v>0</v>
      </c>
      <c r="FE36" s="187">
        <f t="shared" si="26"/>
        <v>0</v>
      </c>
      <c r="FF36" s="190">
        <v>42.813000000000002</v>
      </c>
      <c r="FG36" s="190">
        <f t="shared" si="12"/>
        <v>28.089609299999999</v>
      </c>
      <c r="FH36" s="190">
        <v>0</v>
      </c>
      <c r="FI36" s="190">
        <f>FH36*0.9</f>
        <v>0</v>
      </c>
      <c r="FJ36" s="190">
        <v>0</v>
      </c>
      <c r="FK36" s="190">
        <f>FJ36*0.9</f>
        <v>0</v>
      </c>
      <c r="FL36" s="190">
        <f>FM36*0.9</f>
        <v>0</v>
      </c>
      <c r="FM36" s="195">
        <v>0</v>
      </c>
      <c r="FN36" s="72"/>
      <c r="FO36" s="197">
        <f t="shared" si="13"/>
        <v>0</v>
      </c>
      <c r="FP36" s="197"/>
      <c r="FQ36" s="197">
        <f>FP36*0.7*1.05</f>
        <v>0</v>
      </c>
      <c r="FR36" s="197"/>
      <c r="FS36" s="197">
        <f>FR36*0.7*1.05</f>
        <v>0</v>
      </c>
      <c r="FT36" s="197"/>
      <c r="FU36" s="197">
        <f>FT36*0.7*1.05</f>
        <v>0</v>
      </c>
      <c r="FV36" s="207">
        <v>38.53</v>
      </c>
      <c r="FW36" s="208">
        <f t="shared" si="14"/>
        <v>31.209299999999999</v>
      </c>
      <c r="FX36" s="208">
        <f>FY36*0.9</f>
        <v>0</v>
      </c>
      <c r="FY36" s="208">
        <v>0</v>
      </c>
      <c r="FZ36" s="208">
        <f>GA36*0.9</f>
        <v>0</v>
      </c>
      <c r="GA36" s="208">
        <v>0</v>
      </c>
      <c r="GB36" s="208">
        <f>GC36*0.9</f>
        <v>0</v>
      </c>
      <c r="GC36" s="208">
        <v>0</v>
      </c>
      <c r="GD36" s="207">
        <v>30.82</v>
      </c>
      <c r="GE36" s="213">
        <f>GD36*0.9</f>
        <v>27.738</v>
      </c>
      <c r="GF36" s="213">
        <f>GG36*0.9</f>
        <v>0</v>
      </c>
      <c r="GG36" s="213">
        <v>0</v>
      </c>
      <c r="GH36" s="213">
        <f>GI36*0.9</f>
        <v>0</v>
      </c>
      <c r="GI36" s="213">
        <v>0</v>
      </c>
      <c r="GJ36" s="213">
        <f>GL36*0.9</f>
        <v>0</v>
      </c>
      <c r="GK36" s="208"/>
      <c r="GL36" s="208">
        <v>0</v>
      </c>
      <c r="GM36" s="216">
        <f>GL36*0.9</f>
        <v>0</v>
      </c>
      <c r="GN36" s="200">
        <f>GO36*0.9</f>
        <v>0</v>
      </c>
      <c r="GO36" s="200">
        <v>0</v>
      </c>
      <c r="GP36" s="200">
        <f t="shared" ref="GP36:GP39" si="27">GQ36*0.9</f>
        <v>0</v>
      </c>
      <c r="GQ36" s="200">
        <v>0</v>
      </c>
      <c r="GR36" s="200">
        <f>GS36*0.9</f>
        <v>0</v>
      </c>
      <c r="GS36" s="200">
        <f>GT36*0.9</f>
        <v>0</v>
      </c>
      <c r="GT36" s="6">
        <f t="shared" si="22"/>
        <v>0</v>
      </c>
      <c r="GU36" s="6">
        <f t="shared" si="23"/>
        <v>0</v>
      </c>
      <c r="GV36" s="6">
        <f t="shared" si="18"/>
        <v>0</v>
      </c>
      <c r="GW36" s="6">
        <f t="shared" si="19"/>
        <v>0</v>
      </c>
      <c r="GX36" s="6">
        <f t="shared" si="24"/>
        <v>0</v>
      </c>
    </row>
    <row r="37" spans="1:206" ht="39">
      <c r="A37" s="32"/>
      <c r="B37" s="43" t="s">
        <v>387</v>
      </c>
      <c r="C37" s="33" t="s">
        <v>398</v>
      </c>
      <c r="D37" s="34"/>
      <c r="E37" s="34" t="s">
        <v>360</v>
      </c>
      <c r="F37" s="34" t="s">
        <v>398</v>
      </c>
      <c r="G37" s="33" t="s">
        <v>399</v>
      </c>
      <c r="H37" s="34" t="s">
        <v>400</v>
      </c>
      <c r="I37" s="3" t="s">
        <v>364</v>
      </c>
      <c r="J37" s="34" t="s">
        <v>401</v>
      </c>
      <c r="K37" s="78"/>
      <c r="L37" s="78"/>
      <c r="N37" s="62">
        <f>O37*0.9</f>
        <v>0</v>
      </c>
      <c r="O37" s="63"/>
      <c r="P37" s="62">
        <f>Q37*0.9</f>
        <v>0</v>
      </c>
      <c r="Q37" s="63"/>
      <c r="R37" s="62">
        <f>S37*0.9</f>
        <v>0</v>
      </c>
      <c r="S37" s="63"/>
      <c r="T37" s="62">
        <f>U37*0.9</f>
        <v>0</v>
      </c>
      <c r="U37" s="63"/>
      <c r="V37" s="62">
        <f>W37*0.9</f>
        <v>213.42599999999999</v>
      </c>
      <c r="W37" s="63">
        <v>237.14</v>
      </c>
      <c r="X37" s="62">
        <f>Y37*0.9</f>
        <v>0</v>
      </c>
      <c r="Y37" s="63"/>
      <c r="Z37" s="62">
        <f>AA37*0.9</f>
        <v>0</v>
      </c>
      <c r="AA37" s="63"/>
      <c r="AB37" s="62">
        <f>AC37*0.9</f>
        <v>0</v>
      </c>
      <c r="AC37" s="63"/>
      <c r="AD37" s="62">
        <f>AE37*0.9</f>
        <v>288.8109</v>
      </c>
      <c r="AE37" s="98">
        <v>320.90100000000001</v>
      </c>
      <c r="AF37" s="62">
        <v>0</v>
      </c>
      <c r="AG37" s="98"/>
      <c r="AH37" s="62">
        <v>0</v>
      </c>
      <c r="AI37" s="98"/>
      <c r="AJ37" s="62">
        <v>0</v>
      </c>
      <c r="AK37" s="98"/>
      <c r="AL37" s="106">
        <v>260.01</v>
      </c>
      <c r="AM37" s="3">
        <v>321</v>
      </c>
      <c r="AN37" s="106"/>
      <c r="AO37" s="3">
        <v>0</v>
      </c>
      <c r="AP37" s="106"/>
      <c r="AQ37" s="3">
        <v>0</v>
      </c>
      <c r="AR37" s="98"/>
      <c r="AS37" s="3"/>
      <c r="AT37" s="3"/>
      <c r="AU37" s="106">
        <v>92.867985000000004</v>
      </c>
      <c r="AV37" s="3"/>
      <c r="AW37" s="98"/>
      <c r="AX37" s="3"/>
      <c r="AY37" s="98"/>
      <c r="AZ37" s="3"/>
      <c r="BA37" s="98"/>
      <c r="BB37" s="98">
        <v>103.19</v>
      </c>
      <c r="BC37" s="3"/>
      <c r="BD37" s="98"/>
      <c r="BE37" s="3"/>
      <c r="BF37" s="98"/>
      <c r="BG37" s="3"/>
      <c r="BH37" s="98"/>
      <c r="BM37" s="130">
        <f>AE37*0.9</f>
        <v>288.8109</v>
      </c>
      <c r="BN37" s="131">
        <f>BM37*0.9</f>
        <v>259.92980999999997</v>
      </c>
      <c r="BO37" s="132">
        <f>AG37*0.9</f>
        <v>0</v>
      </c>
      <c r="BP37" s="132">
        <f>BO37*0.9</f>
        <v>0</v>
      </c>
      <c r="BQ37" s="132">
        <f>AI37*0.9</f>
        <v>0</v>
      </c>
      <c r="BR37" s="132">
        <f>BQ37*0.9</f>
        <v>0</v>
      </c>
      <c r="BS37" s="132">
        <f>BT37*0.9</f>
        <v>0</v>
      </c>
      <c r="BT37" s="130">
        <f>AK37*0.9</f>
        <v>0</v>
      </c>
      <c r="BU37" s="5">
        <f>AL37*0.9</f>
        <v>234.00899999999999</v>
      </c>
      <c r="BV37" s="5">
        <f>BU37*0.9</f>
        <v>210.60810000000001</v>
      </c>
      <c r="BW37" s="5">
        <f>AN37*0.9</f>
        <v>0</v>
      </c>
      <c r="BX37" s="139">
        <f>BW37*0.9</f>
        <v>0</v>
      </c>
      <c r="BY37" s="5">
        <f>AP37*0.9</f>
        <v>0</v>
      </c>
      <c r="BZ37" s="5">
        <f>BY37*0.9</f>
        <v>0</v>
      </c>
      <c r="CA37" s="5">
        <f>CB37*0.9</f>
        <v>0</v>
      </c>
      <c r="CB37" s="5">
        <f>AR37*0.9</f>
        <v>0</v>
      </c>
      <c r="CC37" s="130">
        <f>AU37*0.9</f>
        <v>83.581186500000001</v>
      </c>
      <c r="CD37" s="143">
        <f>CC37*0.9*0.9</f>
        <v>67.700761064999995</v>
      </c>
      <c r="CE37" s="143">
        <f>AW37*0.9</f>
        <v>0</v>
      </c>
      <c r="CF37" s="143">
        <f>CE37*0.9*0.9</f>
        <v>0</v>
      </c>
      <c r="CG37" s="143">
        <f>AY37*0.9</f>
        <v>0</v>
      </c>
      <c r="CH37" s="143">
        <f>CG37*0.9*0.9</f>
        <v>0</v>
      </c>
      <c r="CI37" s="143">
        <f>CJ37*0.9*0.9</f>
        <v>0</v>
      </c>
      <c r="CJ37" s="144">
        <f>BA37*0.9</f>
        <v>0</v>
      </c>
      <c r="CK37" s="149">
        <f>CD37-CD37*10/100</f>
        <v>60.930684958500002</v>
      </c>
      <c r="CL37" s="149">
        <f>CF37-CF37*10/100</f>
        <v>0</v>
      </c>
      <c r="CM37" s="149">
        <f>CH37-CH37*10/100</f>
        <v>0</v>
      </c>
      <c r="CN37" s="149">
        <f>CI37-CI37*10/100</f>
        <v>0</v>
      </c>
      <c r="CO37" s="150">
        <f>BB37*0.9</f>
        <v>92.870999999999995</v>
      </c>
      <c r="CP37" s="151">
        <f>CO37*0.9*0.9</f>
        <v>75.22551</v>
      </c>
      <c r="CQ37" s="150">
        <f>BD37*0.9</f>
        <v>0</v>
      </c>
      <c r="CR37" s="151">
        <f>CQ37*0.9*0.9</f>
        <v>0</v>
      </c>
      <c r="CS37" s="150">
        <f>BF37*0.9</f>
        <v>0</v>
      </c>
      <c r="CT37" s="151">
        <f>CS37*0.9*0.9</f>
        <v>0</v>
      </c>
      <c r="CU37" s="72">
        <f>CV37*0.9*0.9</f>
        <v>0</v>
      </c>
      <c r="CV37" s="157">
        <f>BH37*0.9</f>
        <v>0</v>
      </c>
      <c r="CW37" s="144">
        <v>92.870999999999995</v>
      </c>
      <c r="CX37" s="143">
        <f>CW37*0.9*0.9</f>
        <v>75.22551</v>
      </c>
      <c r="CY37" s="126"/>
      <c r="CZ37" s="126">
        <f>CY37*0.9*0.9</f>
        <v>0</v>
      </c>
      <c r="DA37" s="126"/>
      <c r="DB37" s="126">
        <f>DA37*0.9*0.9</f>
        <v>0</v>
      </c>
      <c r="DC37" s="126">
        <f>DD37*0.9*0.9</f>
        <v>0</v>
      </c>
      <c r="DD37" s="158"/>
      <c r="DF37" s="149">
        <f>CX37-CX37*10/100</f>
        <v>67.702959000000007</v>
      </c>
      <c r="DG37" s="149">
        <f>DF37*0.9</f>
        <v>60.932663099999999</v>
      </c>
      <c r="DH37" s="149">
        <f>CZ37-CZ37*10/100</f>
        <v>0</v>
      </c>
      <c r="DI37" s="149">
        <f>DH37*0.9</f>
        <v>0</v>
      </c>
      <c r="DJ37" s="149">
        <f>DB37-DB37*10/100</f>
        <v>0</v>
      </c>
      <c r="DK37" s="149">
        <f>DJ37*0.9</f>
        <v>0</v>
      </c>
      <c r="DL37" s="149">
        <f>DM37*0.9</f>
        <v>0</v>
      </c>
      <c r="DM37" s="149">
        <f>DC37-DC37*10/100</f>
        <v>0</v>
      </c>
      <c r="DP37" s="144"/>
      <c r="DQ37" s="136">
        <f>83.59*0.9</f>
        <v>75.230999999999995</v>
      </c>
      <c r="DR37" s="136"/>
      <c r="DS37" s="136">
        <f>DR37*0.7*1.05</f>
        <v>0</v>
      </c>
      <c r="DT37" s="136"/>
      <c r="DU37" s="136">
        <f>DT37*0.7*1.05</f>
        <v>0</v>
      </c>
      <c r="DV37" s="177"/>
      <c r="DW37" s="136">
        <f>DV37*0.7*1.05</f>
        <v>0</v>
      </c>
      <c r="DX37" s="149">
        <f>DQ37-DQ37*10/100</f>
        <v>67.707899999999995</v>
      </c>
      <c r="DY37" s="149">
        <f>DX37*0.9</f>
        <v>60.937109999999997</v>
      </c>
      <c r="DZ37" s="149">
        <f>DS37-DS37*10/100</f>
        <v>0</v>
      </c>
      <c r="EA37" s="149">
        <f>DZ37*0.9</f>
        <v>0</v>
      </c>
      <c r="EB37" s="149">
        <f>DU37-DU37*10/100</f>
        <v>0</v>
      </c>
      <c r="EC37" s="149">
        <f>EB37*0.9</f>
        <v>0</v>
      </c>
      <c r="ED37" s="149">
        <f>EE37*0.9</f>
        <v>0</v>
      </c>
      <c r="EE37" s="149">
        <f>DW37-DW37*10/100</f>
        <v>0</v>
      </c>
      <c r="EF37" s="136"/>
      <c r="EG37" s="180">
        <f>DQ37+EF37</f>
        <v>75.230999999999995</v>
      </c>
      <c r="EH37" s="180">
        <f>DS37+EF37</f>
        <v>0</v>
      </c>
      <c r="EI37" s="180">
        <f>DU37+EF37</f>
        <v>0</v>
      </c>
      <c r="EJ37" s="180">
        <f>DW37+EF37</f>
        <v>0</v>
      </c>
      <c r="EK37" s="149">
        <f>EG37-EG37*10/100</f>
        <v>67.707899999999995</v>
      </c>
      <c r="EL37" s="149">
        <f>EK37*0.9</f>
        <v>60.937109999999997</v>
      </c>
      <c r="EM37" s="149">
        <f>EH37-EH37*10/100</f>
        <v>0</v>
      </c>
      <c r="EN37" s="149">
        <f>EM37*0.9</f>
        <v>0</v>
      </c>
      <c r="EO37" s="149">
        <f>EI37-EI37*10/100</f>
        <v>0</v>
      </c>
      <c r="EP37" s="149">
        <f>EO37*0.9</f>
        <v>0</v>
      </c>
      <c r="EQ37" s="149">
        <f>ER37*0.9</f>
        <v>0</v>
      </c>
      <c r="ER37" s="149">
        <f>EJ37-EJ37*10/100</f>
        <v>0</v>
      </c>
      <c r="ET37" s="180">
        <v>0</v>
      </c>
      <c r="EU37" s="180">
        <v>0</v>
      </c>
      <c r="EV37" s="180">
        <v>0</v>
      </c>
      <c r="EW37" s="180">
        <v>0</v>
      </c>
      <c r="EX37" s="186">
        <f t="shared" si="25"/>
        <v>0</v>
      </c>
      <c r="EY37" s="186">
        <f t="shared" si="25"/>
        <v>0</v>
      </c>
      <c r="EZ37" s="186">
        <f t="shared" si="25"/>
        <v>0</v>
      </c>
      <c r="FA37" s="186">
        <f t="shared" si="25"/>
        <v>0</v>
      </c>
      <c r="FB37" s="187">
        <f t="shared" si="26"/>
        <v>0</v>
      </c>
      <c r="FC37" s="187">
        <f t="shared" si="26"/>
        <v>0</v>
      </c>
      <c r="FD37" s="187">
        <f t="shared" si="26"/>
        <v>0</v>
      </c>
      <c r="FE37" s="187">
        <f t="shared" si="26"/>
        <v>0</v>
      </c>
      <c r="FF37" s="190">
        <v>60.939</v>
      </c>
      <c r="FG37" s="190">
        <f t="shared" si="12"/>
        <v>39.9820779</v>
      </c>
      <c r="FH37" s="190">
        <v>0</v>
      </c>
      <c r="FI37" s="190">
        <f>FH37*0.9</f>
        <v>0</v>
      </c>
      <c r="FJ37" s="190">
        <v>0</v>
      </c>
      <c r="FK37" s="190">
        <f>FJ37*0.9</f>
        <v>0</v>
      </c>
      <c r="FL37" s="190">
        <f>FM37*0.9</f>
        <v>0</v>
      </c>
      <c r="FM37" s="195">
        <v>0</v>
      </c>
      <c r="FN37" s="72"/>
      <c r="FO37" s="197">
        <f t="shared" si="13"/>
        <v>0</v>
      </c>
      <c r="FP37" s="197"/>
      <c r="FQ37" s="197">
        <f>FP37*0.7*1.05</f>
        <v>0</v>
      </c>
      <c r="FR37" s="197"/>
      <c r="FS37" s="197">
        <f>FR37*0.7*1.05</f>
        <v>0</v>
      </c>
      <c r="FT37" s="197"/>
      <c r="FU37" s="197">
        <f>FT37*0.7*1.05</f>
        <v>0</v>
      </c>
      <c r="FV37" s="207">
        <v>54.85</v>
      </c>
      <c r="FW37" s="208">
        <f t="shared" si="14"/>
        <v>44.4285</v>
      </c>
      <c r="FX37" s="208">
        <f>FY37*0.9</f>
        <v>0</v>
      </c>
      <c r="FY37" s="208">
        <v>0</v>
      </c>
      <c r="FZ37" s="208">
        <f>GA37*0.9</f>
        <v>0</v>
      </c>
      <c r="GA37" s="208">
        <v>0</v>
      </c>
      <c r="GB37" s="208">
        <f>GC37*0.9</f>
        <v>0</v>
      </c>
      <c r="GC37" s="208">
        <v>0</v>
      </c>
      <c r="GD37" s="207">
        <v>43.88</v>
      </c>
      <c r="GE37" s="213">
        <f>GD37*0.9</f>
        <v>39.491999999999997</v>
      </c>
      <c r="GF37" s="213">
        <f>GG37*0.9</f>
        <v>0</v>
      </c>
      <c r="GG37" s="213">
        <v>0</v>
      </c>
      <c r="GH37" s="213">
        <f>GI37*0.9</f>
        <v>0</v>
      </c>
      <c r="GI37" s="213">
        <v>0</v>
      </c>
      <c r="GJ37" s="213">
        <f>GL37*0.9</f>
        <v>0</v>
      </c>
      <c r="GK37" s="208"/>
      <c r="GL37" s="208">
        <v>0</v>
      </c>
      <c r="GM37" s="216">
        <f>GL37*0.9</f>
        <v>0</v>
      </c>
      <c r="GN37" s="200">
        <f>GO37*0.9</f>
        <v>0</v>
      </c>
      <c r="GO37" s="200">
        <v>0</v>
      </c>
      <c r="GP37" s="200">
        <f t="shared" si="27"/>
        <v>0</v>
      </c>
      <c r="GQ37" s="200">
        <v>0</v>
      </c>
      <c r="GR37" s="200">
        <f>GS37*0.9</f>
        <v>0</v>
      </c>
      <c r="GS37" s="200">
        <f>GT37*0.9</f>
        <v>0</v>
      </c>
      <c r="GT37" s="6">
        <f t="shared" si="22"/>
        <v>0</v>
      </c>
      <c r="GU37" s="6">
        <f t="shared" si="23"/>
        <v>0</v>
      </c>
      <c r="GV37" s="6">
        <f t="shared" si="18"/>
        <v>0</v>
      </c>
      <c r="GW37" s="6">
        <f t="shared" si="19"/>
        <v>0</v>
      </c>
      <c r="GX37" s="6">
        <f t="shared" si="24"/>
        <v>0</v>
      </c>
    </row>
    <row r="38" spans="1:206">
      <c r="A38" s="305" t="s">
        <v>402</v>
      </c>
      <c r="B38" s="306"/>
      <c r="C38" s="307"/>
      <c r="D38" s="306"/>
      <c r="E38" s="306"/>
      <c r="F38" s="306"/>
      <c r="G38" s="307"/>
      <c r="H38" s="306"/>
      <c r="I38" s="308"/>
      <c r="J38" s="68" t="s">
        <v>374</v>
      </c>
      <c r="K38" s="68" t="s">
        <v>375</v>
      </c>
      <c r="L38" s="68" t="s">
        <v>376</v>
      </c>
      <c r="M38" s="68" t="s">
        <v>377</v>
      </c>
      <c r="N38" s="79" t="s">
        <v>338</v>
      </c>
      <c r="O38" s="70" t="s">
        <v>338</v>
      </c>
      <c r="P38" s="70" t="s">
        <v>339</v>
      </c>
      <c r="Q38" s="70" t="s">
        <v>339</v>
      </c>
      <c r="R38" s="70" t="s">
        <v>340</v>
      </c>
      <c r="S38" s="70" t="s">
        <v>340</v>
      </c>
      <c r="T38" s="93" t="s">
        <v>341</v>
      </c>
      <c r="U38" s="92" t="s">
        <v>341</v>
      </c>
      <c r="V38" s="70" t="s">
        <v>338</v>
      </c>
      <c r="W38" s="70" t="s">
        <v>338</v>
      </c>
      <c r="X38" s="70" t="s">
        <v>339</v>
      </c>
      <c r="Y38" s="70" t="s">
        <v>339</v>
      </c>
      <c r="Z38" s="70" t="s">
        <v>340</v>
      </c>
      <c r="AA38" s="70" t="s">
        <v>340</v>
      </c>
      <c r="AB38" s="103" t="s">
        <v>341</v>
      </c>
      <c r="AC38" s="103" t="s">
        <v>341</v>
      </c>
      <c r="AD38" s="105" t="s">
        <v>338</v>
      </c>
      <c r="AE38" s="105" t="s">
        <v>338</v>
      </c>
      <c r="AF38" s="105" t="s">
        <v>339</v>
      </c>
      <c r="AG38" s="105" t="s">
        <v>339</v>
      </c>
      <c r="AH38" s="105" t="s">
        <v>340</v>
      </c>
      <c r="AI38" s="105" t="s">
        <v>340</v>
      </c>
      <c r="AJ38" s="109" t="s">
        <v>341</v>
      </c>
      <c r="AK38" s="109" t="s">
        <v>341</v>
      </c>
      <c r="AL38" s="105" t="s">
        <v>338</v>
      </c>
      <c r="AM38" s="105" t="s">
        <v>338</v>
      </c>
      <c r="AN38" s="105" t="s">
        <v>339</v>
      </c>
      <c r="AO38" s="105" t="s">
        <v>339</v>
      </c>
      <c r="AP38" s="105" t="s">
        <v>340</v>
      </c>
      <c r="AQ38" s="105" t="s">
        <v>340</v>
      </c>
      <c r="AR38" s="109" t="s">
        <v>341</v>
      </c>
      <c r="AS38" s="109"/>
      <c r="AT38" s="116"/>
      <c r="AU38" s="105" t="s">
        <v>338</v>
      </c>
      <c r="AV38" s="116" t="s">
        <v>339</v>
      </c>
      <c r="AW38" s="105" t="s">
        <v>339</v>
      </c>
      <c r="AX38" s="116" t="s">
        <v>340</v>
      </c>
      <c r="AY38" s="105" t="s">
        <v>340</v>
      </c>
      <c r="AZ38" s="108" t="s">
        <v>341</v>
      </c>
      <c r="BA38" s="109" t="s">
        <v>341</v>
      </c>
      <c r="BB38" s="105" t="s">
        <v>338</v>
      </c>
      <c r="BC38" s="116" t="s">
        <v>339</v>
      </c>
      <c r="BD38" s="109" t="s">
        <v>339</v>
      </c>
      <c r="BE38" s="116" t="s">
        <v>340</v>
      </c>
      <c r="BF38" s="105" t="s">
        <v>340</v>
      </c>
      <c r="BG38" s="108" t="s">
        <v>341</v>
      </c>
      <c r="BH38" s="109" t="s">
        <v>341</v>
      </c>
      <c r="BM38" s="128"/>
      <c r="BN38" s="129"/>
      <c r="BO38" s="128"/>
      <c r="BP38" s="128"/>
      <c r="BQ38" s="128"/>
      <c r="BR38" s="128"/>
      <c r="BS38" s="128"/>
      <c r="BT38" s="128"/>
      <c r="BU38" s="137"/>
      <c r="BV38" s="137"/>
      <c r="BW38" s="137"/>
      <c r="BX38" s="138"/>
      <c r="BY38" s="137"/>
      <c r="BZ38" s="137"/>
      <c r="CA38" s="137"/>
      <c r="CB38" s="137"/>
      <c r="CC38" s="128"/>
      <c r="CD38" s="103"/>
      <c r="CE38" s="103"/>
      <c r="CF38" s="103"/>
      <c r="CG38" s="103"/>
      <c r="CH38" s="103"/>
      <c r="CI38" s="103"/>
      <c r="CJ38" s="103"/>
      <c r="CK38" s="105"/>
      <c r="CL38" s="105"/>
      <c r="CM38" s="105"/>
      <c r="CN38" s="105"/>
      <c r="CO38" s="148"/>
      <c r="CP38" s="147"/>
      <c r="CQ38" s="148"/>
      <c r="CR38" s="147"/>
      <c r="CS38" s="148"/>
      <c r="CT38" s="147"/>
      <c r="CU38" s="103"/>
      <c r="CV38" s="156"/>
      <c r="CW38" s="155"/>
      <c r="CX38" s="103"/>
      <c r="CY38" s="155"/>
      <c r="CZ38" s="70"/>
      <c r="DA38" s="155"/>
      <c r="DB38" s="70"/>
      <c r="DC38" s="70"/>
      <c r="DD38" s="155"/>
      <c r="DE38" s="167"/>
      <c r="DF38" s="105"/>
      <c r="DG38" s="105"/>
      <c r="DH38" s="105"/>
      <c r="DI38" s="105"/>
      <c r="DJ38" s="105"/>
      <c r="DK38" s="105"/>
      <c r="DL38" s="105"/>
      <c r="DM38" s="105"/>
      <c r="DN38" s="167"/>
      <c r="DO38" s="167"/>
      <c r="DP38" s="155"/>
      <c r="DQ38" s="70"/>
      <c r="DR38" s="155"/>
      <c r="DS38" s="70"/>
      <c r="DT38" s="155"/>
      <c r="DU38" s="70"/>
      <c r="DV38" s="155"/>
      <c r="DW38" s="70"/>
      <c r="DX38" s="105"/>
      <c r="DY38" s="105"/>
      <c r="DZ38" s="105"/>
      <c r="EA38" s="105"/>
      <c r="EB38" s="105"/>
      <c r="EC38" s="105"/>
      <c r="ED38" s="105"/>
      <c r="EE38" s="105"/>
      <c r="EF38" s="70"/>
      <c r="EG38" s="105"/>
      <c r="EH38" s="105"/>
      <c r="EI38" s="105"/>
      <c r="EJ38" s="105"/>
      <c r="EK38" s="105"/>
      <c r="EL38" s="105"/>
      <c r="EM38" s="105"/>
      <c r="EN38" s="105"/>
      <c r="EO38" s="105"/>
      <c r="EP38" s="105"/>
      <c r="EQ38" s="105"/>
      <c r="ER38" s="105"/>
      <c r="ET38" s="105"/>
      <c r="EU38" s="105"/>
      <c r="EV38" s="105"/>
      <c r="EW38" s="105"/>
      <c r="EX38" s="105"/>
      <c r="EY38" s="105"/>
      <c r="EZ38" s="105"/>
      <c r="FA38" s="105"/>
      <c r="FB38" s="105"/>
      <c r="FC38" s="105"/>
      <c r="FD38" s="105"/>
      <c r="FE38" s="105"/>
      <c r="FF38" s="105"/>
      <c r="FG38" s="105"/>
      <c r="FH38" s="105"/>
      <c r="FI38" s="105"/>
      <c r="FJ38" s="105"/>
      <c r="FK38" s="105"/>
      <c r="FL38" s="105"/>
      <c r="FM38" s="201"/>
      <c r="FN38" s="103"/>
      <c r="FO38" s="103"/>
      <c r="FP38" s="103"/>
      <c r="FQ38" s="103"/>
      <c r="FR38" s="103"/>
      <c r="FS38" s="103"/>
      <c r="FT38" s="103"/>
      <c r="FU38" s="103"/>
      <c r="FV38" s="211"/>
      <c r="FW38" s="103"/>
      <c r="FX38" s="103"/>
      <c r="FY38" s="103"/>
      <c r="FZ38" s="103"/>
      <c r="GA38" s="103"/>
      <c r="GB38" s="103"/>
      <c r="GC38" s="103"/>
      <c r="GD38" s="211"/>
      <c r="GE38" s="109"/>
      <c r="GF38" s="109"/>
      <c r="GG38" s="109"/>
      <c r="GH38" s="109"/>
      <c r="GI38" s="109"/>
      <c r="GJ38" s="109"/>
      <c r="GK38" s="103"/>
      <c r="GL38" s="103"/>
      <c r="GM38" s="109"/>
      <c r="GN38" s="103"/>
      <c r="GO38" s="103"/>
      <c r="GP38" s="103"/>
      <c r="GQ38" s="103"/>
      <c r="GR38" s="103"/>
      <c r="GS38" s="103"/>
      <c r="GT38" s="219"/>
      <c r="GU38" s="219"/>
      <c r="GV38" s="219"/>
      <c r="GW38" s="219"/>
      <c r="GX38" s="219"/>
    </row>
    <row r="39" spans="1:206" ht="26">
      <c r="A39" s="32" t="s">
        <v>403</v>
      </c>
      <c r="B39" s="29" t="s">
        <v>404</v>
      </c>
      <c r="C39" s="40" t="s">
        <v>379</v>
      </c>
      <c r="D39" s="41"/>
      <c r="E39" s="41" t="s">
        <v>405</v>
      </c>
      <c r="F39" s="41" t="s">
        <v>379</v>
      </c>
      <c r="G39" s="40" t="s">
        <v>396</v>
      </c>
      <c r="H39" s="41" t="s">
        <v>406</v>
      </c>
      <c r="I39" s="80"/>
      <c r="J39" s="81">
        <v>139.5</v>
      </c>
      <c r="K39" s="61"/>
      <c r="L39" s="61"/>
      <c r="M39" s="61"/>
      <c r="N39" s="62">
        <f>O39*0.9</f>
        <v>87.885000000000005</v>
      </c>
      <c r="O39" s="73">
        <f>J39*1.7-J39</f>
        <v>97.65</v>
      </c>
      <c r="P39" s="62">
        <f>Q39*0.9</f>
        <v>0</v>
      </c>
      <c r="Q39" s="73"/>
      <c r="R39" s="62">
        <f>S39*0.9</f>
        <v>0</v>
      </c>
      <c r="S39" s="73"/>
      <c r="T39" s="62">
        <f>U39*0.9</f>
        <v>0</v>
      </c>
      <c r="U39" s="63"/>
      <c r="V39" s="62">
        <f>W39*0.9</f>
        <v>233.61660000000001</v>
      </c>
      <c r="W39" s="94">
        <v>259.57400000000001</v>
      </c>
      <c r="X39" s="62">
        <f>Y39*0.9</f>
        <v>0</v>
      </c>
      <c r="Y39" s="94"/>
      <c r="Z39" s="62">
        <f>AA39*0.9</f>
        <v>0</v>
      </c>
      <c r="AA39" s="94"/>
      <c r="AB39" s="62">
        <f>AC39*0.9</f>
        <v>0</v>
      </c>
      <c r="AC39" s="94"/>
      <c r="AD39" s="62">
        <f>AE39*0.9</f>
        <v>316.13085000000001</v>
      </c>
      <c r="AE39" s="106">
        <v>351.25650000000002</v>
      </c>
      <c r="AF39" s="62">
        <v>0</v>
      </c>
      <c r="AG39" s="106"/>
      <c r="AH39" s="62">
        <v>0</v>
      </c>
      <c r="AI39" s="106"/>
      <c r="AJ39" s="62">
        <v>0</v>
      </c>
      <c r="AK39" s="106"/>
      <c r="AL39" s="106">
        <v>284.31</v>
      </c>
      <c r="AM39" s="3">
        <v>351</v>
      </c>
      <c r="AN39" s="106"/>
      <c r="AO39" s="3">
        <v>0</v>
      </c>
      <c r="AP39" s="106"/>
      <c r="AQ39" s="3">
        <v>0</v>
      </c>
      <c r="AR39" s="98"/>
      <c r="AS39" s="3"/>
      <c r="AT39" s="3"/>
      <c r="AU39" s="106">
        <v>101.652705</v>
      </c>
      <c r="AV39" s="3"/>
      <c r="AW39" s="98"/>
      <c r="AX39" s="3"/>
      <c r="AY39" s="98"/>
      <c r="AZ39" s="3"/>
      <c r="BA39" s="98"/>
      <c r="BB39" s="98">
        <v>112.95</v>
      </c>
      <c r="BC39" s="3"/>
      <c r="BD39" s="98"/>
      <c r="BE39" s="3"/>
      <c r="BF39" s="98"/>
      <c r="BG39" s="3"/>
      <c r="BH39" s="98"/>
      <c r="BM39" s="130">
        <f>AE39*0.9</f>
        <v>316.13085000000001</v>
      </c>
      <c r="BN39" s="131">
        <f>BM39*0.9</f>
        <v>284.517765</v>
      </c>
      <c r="BO39" s="132">
        <f>AG39*0.9</f>
        <v>0</v>
      </c>
      <c r="BP39" s="132">
        <f>BO39*0.9</f>
        <v>0</v>
      </c>
      <c r="BQ39" s="132">
        <f>AI39*0.9</f>
        <v>0</v>
      </c>
      <c r="BR39" s="132">
        <f>BQ39*0.9</f>
        <v>0</v>
      </c>
      <c r="BS39" s="132">
        <f>BT39*0.9</f>
        <v>0</v>
      </c>
      <c r="BT39" s="130">
        <f t="shared" ref="BT39:BU42" si="28">AK39*0.9</f>
        <v>0</v>
      </c>
      <c r="BU39" s="5">
        <f t="shared" si="28"/>
        <v>255.87899999999999</v>
      </c>
      <c r="BV39" s="5">
        <f>BU39*0.9</f>
        <v>230.2911</v>
      </c>
      <c r="BW39" s="5">
        <f>AN39*0.9</f>
        <v>0</v>
      </c>
      <c r="BX39" s="139">
        <f>BW39*0.9</f>
        <v>0</v>
      </c>
      <c r="BY39" s="5">
        <f>AP39*0.9</f>
        <v>0</v>
      </c>
      <c r="BZ39" s="5">
        <f>BY39*0.9</f>
        <v>0</v>
      </c>
      <c r="CA39" s="5">
        <f>CB39*0.9</f>
        <v>0</v>
      </c>
      <c r="CB39" s="5">
        <f>AR39*0.9</f>
        <v>0</v>
      </c>
      <c r="CC39" s="130">
        <f>AU39*0.9</f>
        <v>91.487434500000006</v>
      </c>
      <c r="CD39" s="143">
        <f>CC39*0.9*0.9</f>
        <v>74.104821944999998</v>
      </c>
      <c r="CE39" s="143">
        <f>AW39*0.9</f>
        <v>0</v>
      </c>
      <c r="CF39" s="143">
        <f>CE39*0.9*0.9</f>
        <v>0</v>
      </c>
      <c r="CG39" s="143">
        <f>AY39*0.9</f>
        <v>0</v>
      </c>
      <c r="CH39" s="143">
        <f>CG39*0.9*0.9</f>
        <v>0</v>
      </c>
      <c r="CI39" s="143">
        <f>CJ39*0.9*0.9</f>
        <v>0</v>
      </c>
      <c r="CJ39" s="144">
        <f>BA39*0.9</f>
        <v>0</v>
      </c>
      <c r="CK39" s="149">
        <f>CD39-CD39*10/100</f>
        <v>66.694339750500006</v>
      </c>
      <c r="CL39" s="149">
        <f>CF39-CF39*10/100</f>
        <v>0</v>
      </c>
      <c r="CM39" s="149">
        <f>CH39-CH39*10/100</f>
        <v>0</v>
      </c>
      <c r="CN39" s="149">
        <f>CI39-CI39*10/100</f>
        <v>0</v>
      </c>
      <c r="CO39" s="150">
        <f>BB39*0.9</f>
        <v>101.655</v>
      </c>
      <c r="CP39" s="151">
        <f>CO39*0.9*0.9</f>
        <v>82.340549999999993</v>
      </c>
      <c r="CQ39" s="150">
        <f>BD39*0.9</f>
        <v>0</v>
      </c>
      <c r="CR39" s="151">
        <f>CQ39*0.9*0.9</f>
        <v>0</v>
      </c>
      <c r="CS39" s="150">
        <f>BF39*0.9</f>
        <v>0</v>
      </c>
      <c r="CT39" s="151">
        <f>CS39*0.9*0.9</f>
        <v>0</v>
      </c>
      <c r="CU39" s="72">
        <f>CV39*0.9*0.9</f>
        <v>0</v>
      </c>
      <c r="CV39" s="157">
        <f>BH39*0.9</f>
        <v>0</v>
      </c>
      <c r="CW39" s="144">
        <v>101.655</v>
      </c>
      <c r="CX39" s="143">
        <f>CW39*0.9*0.9</f>
        <v>82.340549999999993</v>
      </c>
      <c r="CY39" s="126"/>
      <c r="CZ39" s="126">
        <f>CY39*0.9*0.9</f>
        <v>0</v>
      </c>
      <c r="DA39" s="126"/>
      <c r="DB39" s="126">
        <f>DA39*0.9*0.9</f>
        <v>0</v>
      </c>
      <c r="DC39" s="126">
        <f>DD39*0.9*0.9</f>
        <v>0</v>
      </c>
      <c r="DD39" s="158"/>
      <c r="DF39" s="149">
        <f>CX39-CX39*10/100</f>
        <v>74.106494999999995</v>
      </c>
      <c r="DG39" s="149">
        <f>DF39*0.9</f>
        <v>66.695845500000004</v>
      </c>
      <c r="DH39" s="149">
        <f>CZ39-CZ39*10/100</f>
        <v>0</v>
      </c>
      <c r="DI39" s="149">
        <f>DH39*0.9</f>
        <v>0</v>
      </c>
      <c r="DJ39" s="149">
        <f>DB39-DB39*10/100</f>
        <v>0</v>
      </c>
      <c r="DK39" s="149">
        <f>DJ39*0.9</f>
        <v>0</v>
      </c>
      <c r="DL39" s="149">
        <f>DM39*0.9</f>
        <v>0</v>
      </c>
      <c r="DM39" s="149">
        <f>DC39-DC39*10/100</f>
        <v>0</v>
      </c>
      <c r="DP39" s="144"/>
      <c r="DQ39" s="136">
        <f>91.49*0.9</f>
        <v>82.340999999999994</v>
      </c>
      <c r="DR39" s="136"/>
      <c r="DS39" s="136">
        <f>DR39*0.7*1.05</f>
        <v>0</v>
      </c>
      <c r="DT39" s="136"/>
      <c r="DU39" s="136">
        <f>DT39*0.7*1.05</f>
        <v>0</v>
      </c>
      <c r="DV39" s="177"/>
      <c r="DW39" s="136">
        <f>DV39*0.7*1.05</f>
        <v>0</v>
      </c>
      <c r="DX39" s="149">
        <f>DQ39-DQ39*10/100</f>
        <v>74.106899999999996</v>
      </c>
      <c r="DY39" s="149">
        <f>DX39*0.9</f>
        <v>66.696209999999994</v>
      </c>
      <c r="DZ39" s="149">
        <f>DS39-DS39*10/100</f>
        <v>0</v>
      </c>
      <c r="EA39" s="149">
        <f>DZ39*0.9</f>
        <v>0</v>
      </c>
      <c r="EB39" s="149">
        <f>DU39-DU39*10/100</f>
        <v>0</v>
      </c>
      <c r="EC39" s="149">
        <f>EB39*0.9</f>
        <v>0</v>
      </c>
      <c r="ED39" s="149">
        <f>EE39*0.9</f>
        <v>0</v>
      </c>
      <c r="EE39" s="149">
        <f>DW39-DW39*10/100</f>
        <v>0</v>
      </c>
      <c r="EF39" s="136"/>
      <c r="EG39" s="180">
        <f>DQ39+EF39</f>
        <v>82.340999999999994</v>
      </c>
      <c r="EH39" s="180">
        <f>DS39+EF39</f>
        <v>0</v>
      </c>
      <c r="EI39" s="180">
        <f>DU39+EF39</f>
        <v>0</v>
      </c>
      <c r="EJ39" s="180">
        <f>DW39+EF39</f>
        <v>0</v>
      </c>
      <c r="EK39" s="149">
        <f>EG39-EG39*10/100</f>
        <v>74.106899999999996</v>
      </c>
      <c r="EL39" s="149">
        <f>EK39*0.9</f>
        <v>66.696209999999994</v>
      </c>
      <c r="EM39" s="149">
        <f>EH39-EH39*10/100</f>
        <v>0</v>
      </c>
      <c r="EN39" s="149">
        <f>EM39*0.9</f>
        <v>0</v>
      </c>
      <c r="EO39" s="149">
        <f>EI39-EI39*10/100</f>
        <v>0</v>
      </c>
      <c r="EP39" s="149">
        <f>EO39*0.9</f>
        <v>0</v>
      </c>
      <c r="EQ39" s="149">
        <f>ER39*0.9</f>
        <v>0</v>
      </c>
      <c r="ER39" s="149">
        <f>EJ39-EJ39*10/100</f>
        <v>0</v>
      </c>
      <c r="ET39" s="180">
        <v>0</v>
      </c>
      <c r="EU39" s="180">
        <v>0</v>
      </c>
      <c r="EV39" s="180">
        <v>0</v>
      </c>
      <c r="EW39" s="180">
        <v>0</v>
      </c>
      <c r="EX39" s="186">
        <v>680.4</v>
      </c>
      <c r="EY39" s="186">
        <f>EU39+(EU39*5/100)</f>
        <v>0</v>
      </c>
      <c r="EZ39" s="186">
        <f>EV39+(EV39*5/100)</f>
        <v>0</v>
      </c>
      <c r="FA39" s="186">
        <f>EW39+(EW39*5/100)</f>
        <v>0</v>
      </c>
      <c r="FB39" s="187">
        <f>EX39-(EX39*30/100)</f>
        <v>476.28</v>
      </c>
      <c r="FC39" s="187">
        <f>EY39-(EY39*30/100)</f>
        <v>0</v>
      </c>
      <c r="FD39" s="187">
        <f>EZ39-(EZ39*30/100)</f>
        <v>0</v>
      </c>
      <c r="FE39" s="187">
        <f>FA39-(FA39*30/100)</f>
        <v>0</v>
      </c>
      <c r="FF39" s="190">
        <v>476.28</v>
      </c>
      <c r="FG39" s="190">
        <f t="shared" si="12"/>
        <v>312.48730799999998</v>
      </c>
      <c r="FH39" s="190">
        <v>0</v>
      </c>
      <c r="FI39" s="190">
        <f>FH39*0.9</f>
        <v>0</v>
      </c>
      <c r="FJ39" s="190">
        <v>0</v>
      </c>
      <c r="FK39" s="190">
        <f>FJ39*0.9</f>
        <v>0</v>
      </c>
      <c r="FL39" s="190">
        <f>FM39*0.9</f>
        <v>0</v>
      </c>
      <c r="FM39" s="195">
        <v>0</v>
      </c>
      <c r="FN39" s="196">
        <v>648</v>
      </c>
      <c r="FO39" s="197">
        <f t="shared" si="13"/>
        <v>385.78680000000003</v>
      </c>
      <c r="FP39" s="197"/>
      <c r="FQ39" s="197">
        <f>FP39*0.7*1.05</f>
        <v>0</v>
      </c>
      <c r="FR39" s="197"/>
      <c r="FS39" s="197">
        <f>FR39*0.7*1.05</f>
        <v>0</v>
      </c>
      <c r="FT39" s="197"/>
      <c r="FU39" s="197">
        <f>FT39*0.7*1.05</f>
        <v>0</v>
      </c>
      <c r="FV39" s="207">
        <v>680.4</v>
      </c>
      <c r="FW39" s="208">
        <f t="shared" si="14"/>
        <v>551.12400000000002</v>
      </c>
      <c r="FX39" s="208">
        <f>FY39*0.9</f>
        <v>0</v>
      </c>
      <c r="FY39" s="208">
        <v>0</v>
      </c>
      <c r="FZ39" s="208">
        <f>GA39*0.9</f>
        <v>0</v>
      </c>
      <c r="GA39" s="208">
        <v>0</v>
      </c>
      <c r="GB39" s="208">
        <f>GC39*0.9</f>
        <v>0</v>
      </c>
      <c r="GC39" s="208">
        <v>0</v>
      </c>
      <c r="GD39" s="207">
        <v>500.09</v>
      </c>
      <c r="GE39" s="213">
        <f>GD39*0.9</f>
        <v>450.08100000000002</v>
      </c>
      <c r="GF39" s="213">
        <f>GG39*0.9</f>
        <v>0</v>
      </c>
      <c r="GG39" s="213">
        <v>0</v>
      </c>
      <c r="GH39" s="213">
        <f>GI39*0.9</f>
        <v>0</v>
      </c>
      <c r="GI39" s="213">
        <v>0</v>
      </c>
      <c r="GJ39" s="213">
        <f>GL39*0.9</f>
        <v>0</v>
      </c>
      <c r="GK39" s="208"/>
      <c r="GL39" s="208">
        <v>0</v>
      </c>
      <c r="GM39" s="216">
        <f>GL39*0.9</f>
        <v>0</v>
      </c>
      <c r="GN39" s="200">
        <f>GO39*0.9</f>
        <v>0</v>
      </c>
      <c r="GO39" s="200">
        <v>0</v>
      </c>
      <c r="GP39" s="200">
        <f t="shared" si="27"/>
        <v>0</v>
      </c>
      <c r="GQ39" s="200">
        <v>0</v>
      </c>
      <c r="GR39" s="200">
        <f t="shared" ref="GR39:GS42" si="29">GS39*0.9</f>
        <v>0</v>
      </c>
      <c r="GS39" s="200">
        <f t="shared" si="29"/>
        <v>0</v>
      </c>
      <c r="GT39" s="6">
        <f t="shared" si="22"/>
        <v>0</v>
      </c>
      <c r="GU39" s="6">
        <f>GN39*0.9</f>
        <v>0</v>
      </c>
      <c r="GV39" s="6">
        <f t="shared" si="18"/>
        <v>0</v>
      </c>
      <c r="GW39" s="6">
        <f t="shared" si="19"/>
        <v>0</v>
      </c>
      <c r="GX39" s="6">
        <f>GS39*0.9</f>
        <v>0</v>
      </c>
    </row>
    <row r="40" spans="1:206">
      <c r="A40" s="32"/>
      <c r="B40" s="29" t="s">
        <v>404</v>
      </c>
      <c r="C40" s="40" t="s">
        <v>382</v>
      </c>
      <c r="D40" s="41"/>
      <c r="E40" s="41" t="s">
        <v>407</v>
      </c>
      <c r="F40" s="41" t="s">
        <v>382</v>
      </c>
      <c r="G40" s="40" t="s">
        <v>396</v>
      </c>
      <c r="H40" s="41"/>
      <c r="I40" s="80"/>
      <c r="J40" s="81"/>
      <c r="K40" s="61"/>
      <c r="L40" s="61"/>
      <c r="M40" s="61"/>
      <c r="N40" s="62"/>
      <c r="O40" s="73"/>
      <c r="P40" s="62"/>
      <c r="Q40" s="73"/>
      <c r="R40" s="62"/>
      <c r="S40" s="73"/>
      <c r="T40" s="62"/>
      <c r="U40" s="63"/>
      <c r="V40" s="62"/>
      <c r="W40" s="94"/>
      <c r="X40" s="62"/>
      <c r="Y40" s="94"/>
      <c r="Z40" s="62"/>
      <c r="AA40" s="94"/>
      <c r="AB40" s="62"/>
      <c r="AC40" s="94"/>
      <c r="AD40" s="62"/>
      <c r="AE40" s="106"/>
      <c r="AF40" s="62"/>
      <c r="AG40" s="106"/>
      <c r="AH40" s="62"/>
      <c r="AI40" s="106"/>
      <c r="AJ40" s="62"/>
      <c r="AK40" s="106"/>
      <c r="AL40" s="106"/>
      <c r="AM40" s="3"/>
      <c r="AN40" s="106"/>
      <c r="AO40" s="3"/>
      <c r="AP40" s="106"/>
      <c r="AQ40" s="3"/>
      <c r="AR40" s="98"/>
      <c r="AS40" s="3"/>
      <c r="AT40" s="3"/>
      <c r="AU40" s="106"/>
      <c r="AV40" s="3"/>
      <c r="AW40" s="98"/>
      <c r="AX40" s="3"/>
      <c r="AY40" s="98"/>
      <c r="AZ40" s="3"/>
      <c r="BA40" s="98"/>
      <c r="BB40" s="98"/>
      <c r="BC40" s="3"/>
      <c r="BD40" s="98"/>
      <c r="BE40" s="3"/>
      <c r="BF40" s="98"/>
      <c r="BG40" s="3"/>
      <c r="BH40" s="98"/>
      <c r="BM40" s="130"/>
      <c r="BN40" s="131"/>
      <c r="BO40" s="132"/>
      <c r="BP40" s="132"/>
      <c r="BQ40" s="132"/>
      <c r="BR40" s="132"/>
      <c r="BS40" s="132"/>
      <c r="BT40" s="130"/>
      <c r="BU40" s="5"/>
      <c r="BV40" s="5"/>
      <c r="BW40" s="5"/>
      <c r="BX40" s="139"/>
      <c r="BY40" s="5"/>
      <c r="BZ40" s="5"/>
      <c r="CA40" s="5"/>
      <c r="CB40" s="5"/>
      <c r="CC40" s="130"/>
      <c r="CD40" s="143"/>
      <c r="CE40" s="143"/>
      <c r="CF40" s="143"/>
      <c r="CG40" s="143"/>
      <c r="CH40" s="143"/>
      <c r="CI40" s="143"/>
      <c r="CJ40" s="144"/>
      <c r="CK40" s="149"/>
      <c r="CL40" s="149"/>
      <c r="CM40" s="149"/>
      <c r="CN40" s="149"/>
      <c r="CO40" s="150"/>
      <c r="CP40" s="151"/>
      <c r="CQ40" s="150"/>
      <c r="CR40" s="151"/>
      <c r="CS40" s="150"/>
      <c r="CT40" s="151"/>
      <c r="CU40" s="72"/>
      <c r="CV40" s="157"/>
      <c r="CW40" s="144"/>
      <c r="CX40" s="143"/>
      <c r="CY40" s="126"/>
      <c r="CZ40" s="126"/>
      <c r="DA40" s="126"/>
      <c r="DB40" s="126"/>
      <c r="DC40" s="126"/>
      <c r="DD40" s="158"/>
      <c r="DF40" s="149"/>
      <c r="DG40" s="149"/>
      <c r="DH40" s="149"/>
      <c r="DI40" s="149"/>
      <c r="DJ40" s="149"/>
      <c r="DK40" s="149"/>
      <c r="DL40" s="149"/>
      <c r="DM40" s="149"/>
      <c r="DP40" s="144"/>
      <c r="DQ40" s="136"/>
      <c r="DR40" s="136"/>
      <c r="DS40" s="136"/>
      <c r="DT40" s="136"/>
      <c r="DU40" s="136"/>
      <c r="DV40" s="177"/>
      <c r="DW40" s="136"/>
      <c r="DX40" s="149"/>
      <c r="DY40" s="149"/>
      <c r="DZ40" s="149"/>
      <c r="EA40" s="149"/>
      <c r="EB40" s="149"/>
      <c r="EC40" s="149"/>
      <c r="ED40" s="149"/>
      <c r="EE40" s="149"/>
      <c r="EF40" s="136"/>
      <c r="EG40" s="180"/>
      <c r="EH40" s="180"/>
      <c r="EI40" s="180"/>
      <c r="EJ40" s="180"/>
      <c r="EK40" s="149"/>
      <c r="EL40" s="149"/>
      <c r="EM40" s="149"/>
      <c r="EN40" s="149"/>
      <c r="EO40" s="149"/>
      <c r="EP40" s="149"/>
      <c r="EQ40" s="149"/>
      <c r="ER40" s="149"/>
      <c r="ET40" s="180"/>
      <c r="EU40" s="180"/>
      <c r="EV40" s="180"/>
      <c r="EW40" s="180"/>
      <c r="EX40" s="186"/>
      <c r="EY40" s="186"/>
      <c r="EZ40" s="186"/>
      <c r="FA40" s="186"/>
      <c r="FB40" s="187"/>
      <c r="FC40" s="187"/>
      <c r="FD40" s="187"/>
      <c r="FE40" s="187"/>
      <c r="FF40" s="190"/>
      <c r="FG40" s="190">
        <f t="shared" si="12"/>
        <v>0</v>
      </c>
      <c r="FH40" s="190"/>
      <c r="FI40" s="190"/>
      <c r="FJ40" s="190"/>
      <c r="FK40" s="190"/>
      <c r="FL40" s="190"/>
      <c r="FM40" s="195"/>
      <c r="FN40" s="196"/>
      <c r="FO40" s="197">
        <f t="shared" si="13"/>
        <v>0</v>
      </c>
      <c r="FP40" s="197"/>
      <c r="FQ40" s="197"/>
      <c r="FR40" s="197"/>
      <c r="FS40" s="197"/>
      <c r="FT40" s="197"/>
      <c r="FU40" s="197"/>
      <c r="FV40" s="207"/>
      <c r="FW40" s="208">
        <f t="shared" si="14"/>
        <v>0</v>
      </c>
      <c r="FX40" s="208">
        <v>0</v>
      </c>
      <c r="FY40" s="208"/>
      <c r="FZ40" s="208">
        <v>0</v>
      </c>
      <c r="GA40" s="208"/>
      <c r="GB40" s="208">
        <f>GC40*0.7*1.05</f>
        <v>748.59749999999997</v>
      </c>
      <c r="GC40" s="208">
        <v>1018.5</v>
      </c>
      <c r="GD40" s="207">
        <v>0</v>
      </c>
      <c r="GE40" s="213">
        <v>0</v>
      </c>
      <c r="GF40" s="213">
        <f>GG40*0.9</f>
        <v>0</v>
      </c>
      <c r="GG40" s="213">
        <v>0</v>
      </c>
      <c r="GH40" s="213">
        <v>0</v>
      </c>
      <c r="GI40" s="213">
        <v>0</v>
      </c>
      <c r="GJ40" s="213">
        <f>GL40*0.9</f>
        <v>673.74</v>
      </c>
      <c r="GK40" s="208"/>
      <c r="GL40" s="208">
        <v>748.6</v>
      </c>
      <c r="GM40" s="216">
        <v>0</v>
      </c>
      <c r="GN40" s="200">
        <f>GO40*0.9</f>
        <v>0</v>
      </c>
      <c r="GO40" s="200">
        <v>0</v>
      </c>
      <c r="GP40" s="200">
        <v>0</v>
      </c>
      <c r="GQ40" s="200">
        <v>0</v>
      </c>
      <c r="GR40" s="200">
        <f t="shared" si="29"/>
        <v>0</v>
      </c>
      <c r="GS40" s="200">
        <f t="shared" si="29"/>
        <v>0</v>
      </c>
      <c r="GT40" s="6">
        <f t="shared" si="22"/>
        <v>0</v>
      </c>
      <c r="GU40" s="6">
        <f>GN40*0.9</f>
        <v>0</v>
      </c>
      <c r="GV40" s="6">
        <f t="shared" si="18"/>
        <v>0</v>
      </c>
      <c r="GW40" s="6">
        <f t="shared" si="19"/>
        <v>0</v>
      </c>
      <c r="GX40" s="6">
        <f>GS40*0.9</f>
        <v>0</v>
      </c>
    </row>
    <row r="41" spans="1:206" ht="26">
      <c r="A41" s="32" t="s">
        <v>408</v>
      </c>
      <c r="B41" s="29" t="s">
        <v>404</v>
      </c>
      <c r="C41" s="40" t="s">
        <v>379</v>
      </c>
      <c r="D41" s="41"/>
      <c r="E41" s="41" t="s">
        <v>405</v>
      </c>
      <c r="F41" s="41" t="s">
        <v>379</v>
      </c>
      <c r="G41" s="40" t="s">
        <v>396</v>
      </c>
      <c r="H41" s="41" t="s">
        <v>409</v>
      </c>
      <c r="I41" s="41"/>
      <c r="J41" s="81">
        <v>173.9</v>
      </c>
      <c r="K41" s="61"/>
      <c r="L41" s="61"/>
      <c r="M41" s="61"/>
      <c r="N41" s="62">
        <f>O41*0.9</f>
        <v>109.557</v>
      </c>
      <c r="O41" s="73">
        <f>J41*1.7-J41</f>
        <v>121.73</v>
      </c>
      <c r="P41" s="62">
        <f>Q41*0.9</f>
        <v>0</v>
      </c>
      <c r="Q41" s="73"/>
      <c r="R41" s="62">
        <f>S41*0.9</f>
        <v>0</v>
      </c>
      <c r="S41" s="73"/>
      <c r="T41" s="62">
        <f>U41*0.9</f>
        <v>0</v>
      </c>
      <c r="U41" s="63"/>
      <c r="V41" s="62">
        <f>W41*0.9</f>
        <v>0</v>
      </c>
      <c r="W41" s="63"/>
      <c r="X41" s="62">
        <f>Y41*0.9</f>
        <v>0</v>
      </c>
      <c r="Y41" s="63"/>
      <c r="Z41" s="62">
        <f>AA41*0.9</f>
        <v>0</v>
      </c>
      <c r="AA41" s="63"/>
      <c r="AB41" s="62">
        <f>AC41*0.9</f>
        <v>0</v>
      </c>
      <c r="AC41" s="63"/>
      <c r="AD41" s="62">
        <f>AE41*0.9</f>
        <v>0</v>
      </c>
      <c r="AE41" s="98"/>
      <c r="AF41" s="62">
        <v>0</v>
      </c>
      <c r="AG41" s="98"/>
      <c r="AH41" s="62">
        <v>0</v>
      </c>
      <c r="AI41" s="98"/>
      <c r="AJ41" s="62">
        <v>0</v>
      </c>
      <c r="AK41" s="98"/>
      <c r="AL41" s="106"/>
      <c r="AM41" s="3">
        <v>0</v>
      </c>
      <c r="AN41" s="106"/>
      <c r="AO41" s="3">
        <v>0</v>
      </c>
      <c r="AP41" s="106"/>
      <c r="AQ41" s="3">
        <v>0</v>
      </c>
      <c r="AR41" s="98"/>
      <c r="AS41" s="3"/>
      <c r="AT41" s="3"/>
      <c r="AU41" s="98"/>
      <c r="AV41" s="3"/>
      <c r="AW41" s="98"/>
      <c r="AX41" s="3"/>
      <c r="AY41" s="98"/>
      <c r="AZ41" s="3"/>
      <c r="BA41" s="98"/>
      <c r="BB41" s="98"/>
      <c r="BC41" s="3"/>
      <c r="BD41" s="98"/>
      <c r="BE41" s="3"/>
      <c r="BF41" s="98"/>
      <c r="BG41" s="3"/>
      <c r="BH41" s="98"/>
      <c r="BM41" s="130">
        <f>AE41*0.9</f>
        <v>0</v>
      </c>
      <c r="BN41" s="131">
        <f>BM41*0.9</f>
        <v>0</v>
      </c>
      <c r="BO41" s="132">
        <f>AG41*0.9</f>
        <v>0</v>
      </c>
      <c r="BP41" s="132">
        <f>BO41*0.9</f>
        <v>0</v>
      </c>
      <c r="BQ41" s="132">
        <f>AI41*0.9</f>
        <v>0</v>
      </c>
      <c r="BR41" s="132">
        <f>BQ41*0.9</f>
        <v>0</v>
      </c>
      <c r="BS41" s="132">
        <f>BT41*0.9</f>
        <v>0</v>
      </c>
      <c r="BT41" s="130">
        <f t="shared" si="28"/>
        <v>0</v>
      </c>
      <c r="BU41" s="5">
        <f t="shared" si="28"/>
        <v>0</v>
      </c>
      <c r="BV41" s="5">
        <f>BU41*0.9</f>
        <v>0</v>
      </c>
      <c r="BW41" s="5">
        <f>AN41*0.9</f>
        <v>0</v>
      </c>
      <c r="BX41" s="139">
        <f>BW41*0.9</f>
        <v>0</v>
      </c>
      <c r="BY41" s="5">
        <f>AP41*0.9</f>
        <v>0</v>
      </c>
      <c r="BZ41" s="5">
        <f>BY41*0.9</f>
        <v>0</v>
      </c>
      <c r="CA41" s="5">
        <f>CB41*0.9</f>
        <v>0</v>
      </c>
      <c r="CB41" s="5">
        <f>AR41*0.9</f>
        <v>0</v>
      </c>
      <c r="CC41" s="130">
        <f>AU41*0.9</f>
        <v>0</v>
      </c>
      <c r="CD41" s="143">
        <f>CC41*0.9*0.9</f>
        <v>0</v>
      </c>
      <c r="CE41" s="143">
        <f>AW41*0.9</f>
        <v>0</v>
      </c>
      <c r="CF41" s="143">
        <f>CE41*0.9*0.9</f>
        <v>0</v>
      </c>
      <c r="CG41" s="143">
        <f>AY41*0.9</f>
        <v>0</v>
      </c>
      <c r="CH41" s="143">
        <f>CG41*0.9*0.9</f>
        <v>0</v>
      </c>
      <c r="CI41" s="143">
        <f>CJ41*0.9*0.9</f>
        <v>0</v>
      </c>
      <c r="CJ41" s="144">
        <f>BA41*0.9</f>
        <v>0</v>
      </c>
      <c r="CK41" s="149">
        <f>CD41-CD41*10/100</f>
        <v>0</v>
      </c>
      <c r="CL41" s="149">
        <f>CF41-CF41*10/100</f>
        <v>0</v>
      </c>
      <c r="CM41" s="149">
        <f>CH41-CH41*10/100</f>
        <v>0</v>
      </c>
      <c r="CN41" s="149">
        <f>CI41-CI41*10/100</f>
        <v>0</v>
      </c>
      <c r="CO41" s="150">
        <f>BB41*0.9</f>
        <v>0</v>
      </c>
      <c r="CP41" s="151">
        <f>CO41*0.9*0.9</f>
        <v>0</v>
      </c>
      <c r="CQ41" s="150">
        <f>BD41*0.9</f>
        <v>0</v>
      </c>
      <c r="CR41" s="151">
        <f>CQ41*0.9*0.9</f>
        <v>0</v>
      </c>
      <c r="CS41" s="150">
        <f>BF41*0.9</f>
        <v>0</v>
      </c>
      <c r="CT41" s="151">
        <f>CS41*0.9*0.9</f>
        <v>0</v>
      </c>
      <c r="CU41" s="72">
        <f>CV41*0.9*0.9</f>
        <v>0</v>
      </c>
      <c r="CV41" s="157">
        <f>BH41*0.9</f>
        <v>0</v>
      </c>
      <c r="CW41" s="158">
        <v>0</v>
      </c>
      <c r="CX41" s="143">
        <f>CW41*0.9*0.9</f>
        <v>0</v>
      </c>
      <c r="CY41" s="126">
        <v>0</v>
      </c>
      <c r="CZ41" s="126">
        <f>CY41*0.9*0.9</f>
        <v>0</v>
      </c>
      <c r="DA41" s="126">
        <v>0</v>
      </c>
      <c r="DB41" s="126">
        <f>DA41*0.9*0.9</f>
        <v>0</v>
      </c>
      <c r="DC41" s="126">
        <f>DD41*0.9*0.9</f>
        <v>0</v>
      </c>
      <c r="DD41" s="158">
        <v>0</v>
      </c>
      <c r="DF41" s="149">
        <f>CX41-CX41*10/100</f>
        <v>0</v>
      </c>
      <c r="DG41" s="149">
        <f>DF41*0.9</f>
        <v>0</v>
      </c>
      <c r="DH41" s="149">
        <f>CZ41-CZ41*10/100</f>
        <v>0</v>
      </c>
      <c r="DI41" s="149">
        <f>DH41*0.9</f>
        <v>0</v>
      </c>
      <c r="DJ41" s="149">
        <f>DB41-DB41*10/100</f>
        <v>0</v>
      </c>
      <c r="DK41" s="149">
        <f>DJ41*0.9</f>
        <v>0</v>
      </c>
      <c r="DL41" s="149">
        <f>DM41*0.9</f>
        <v>0</v>
      </c>
      <c r="DM41" s="149">
        <f>DC41-DC41*10/100</f>
        <v>0</v>
      </c>
      <c r="DP41" s="158"/>
      <c r="DQ41" s="136">
        <f>DP41*0.7*1.05</f>
        <v>0</v>
      </c>
      <c r="DR41" s="136"/>
      <c r="DS41" s="136">
        <f>DR41*0.7*1.05</f>
        <v>0</v>
      </c>
      <c r="DT41" s="136"/>
      <c r="DU41" s="136">
        <f>DT41*0.7*1.05</f>
        <v>0</v>
      </c>
      <c r="DV41" s="177"/>
      <c r="DW41" s="136">
        <f>DV41*0.7*1.05</f>
        <v>0</v>
      </c>
      <c r="DX41" s="149">
        <f>DQ41-DQ41*10/100</f>
        <v>0</v>
      </c>
      <c r="DY41" s="149">
        <f>DX41*0.9</f>
        <v>0</v>
      </c>
      <c r="DZ41" s="149">
        <f>DS41-DS41*10/100</f>
        <v>0</v>
      </c>
      <c r="EA41" s="149">
        <f>DZ41*0.9</f>
        <v>0</v>
      </c>
      <c r="EB41" s="149">
        <f>DU41-DU41*10/100</f>
        <v>0</v>
      </c>
      <c r="EC41" s="149">
        <f>EB41*0.9</f>
        <v>0</v>
      </c>
      <c r="ED41" s="149">
        <f>EE41*0.9</f>
        <v>0</v>
      </c>
      <c r="EE41" s="149">
        <f>DW41-DW41*10/100</f>
        <v>0</v>
      </c>
      <c r="EF41" s="136"/>
      <c r="EG41" s="180">
        <f>DQ41+EF41</f>
        <v>0</v>
      </c>
      <c r="EH41" s="180">
        <f>DS41+EF41</f>
        <v>0</v>
      </c>
      <c r="EI41" s="180">
        <f>DU41+EF41</f>
        <v>0</v>
      </c>
      <c r="EJ41" s="180">
        <f>DW41+EF41</f>
        <v>0</v>
      </c>
      <c r="EK41" s="149">
        <f>EG41-EG41*10/100</f>
        <v>0</v>
      </c>
      <c r="EL41" s="149">
        <f>EK41*0.9</f>
        <v>0</v>
      </c>
      <c r="EM41" s="149">
        <f>EH41-EH41*10/100</f>
        <v>0</v>
      </c>
      <c r="EN41" s="149">
        <f>EM41*0.9</f>
        <v>0</v>
      </c>
      <c r="EO41" s="149">
        <f>EI41-EI41*10/100</f>
        <v>0</v>
      </c>
      <c r="EP41" s="149">
        <f>EO41*0.9</f>
        <v>0</v>
      </c>
      <c r="EQ41" s="149">
        <f>ER41*0.9</f>
        <v>0</v>
      </c>
      <c r="ER41" s="149">
        <f>EJ41-EJ41*10/100</f>
        <v>0</v>
      </c>
      <c r="ET41" s="180">
        <v>0</v>
      </c>
      <c r="EU41" s="180">
        <v>0</v>
      </c>
      <c r="EV41" s="180">
        <v>0</v>
      </c>
      <c r="EW41" s="180">
        <v>0</v>
      </c>
      <c r="EX41" s="186">
        <f t="shared" ref="EX41:FA42" si="30">ET41+(ET41*5/100)</f>
        <v>0</v>
      </c>
      <c r="EY41" s="186">
        <f t="shared" si="30"/>
        <v>0</v>
      </c>
      <c r="EZ41" s="186">
        <f t="shared" si="30"/>
        <v>0</v>
      </c>
      <c r="FA41" s="186">
        <f t="shared" si="30"/>
        <v>0</v>
      </c>
      <c r="FB41" s="187">
        <f t="shared" ref="FB41:FE42" si="31">EX41-(EX41*30/100)</f>
        <v>0</v>
      </c>
      <c r="FC41" s="187">
        <f t="shared" si="31"/>
        <v>0</v>
      </c>
      <c r="FD41" s="187">
        <f t="shared" si="31"/>
        <v>0</v>
      </c>
      <c r="FE41" s="187">
        <f t="shared" si="31"/>
        <v>0</v>
      </c>
      <c r="FF41" s="190">
        <v>0</v>
      </c>
      <c r="FG41" s="190">
        <f t="shared" si="12"/>
        <v>0</v>
      </c>
      <c r="FH41" s="190">
        <v>0</v>
      </c>
      <c r="FI41" s="190">
        <f>FH41*0.9</f>
        <v>0</v>
      </c>
      <c r="FJ41" s="190">
        <v>0</v>
      </c>
      <c r="FK41" s="190">
        <f>FJ41*0.9</f>
        <v>0</v>
      </c>
      <c r="FL41" s="190">
        <f>FM41*0.9</f>
        <v>0</v>
      </c>
      <c r="FM41" s="195">
        <v>0</v>
      </c>
      <c r="FN41" s="72"/>
      <c r="FO41" s="197">
        <f t="shared" si="13"/>
        <v>0</v>
      </c>
      <c r="FP41" s="197"/>
      <c r="FQ41" s="197">
        <f>FP41*0.7*1.05</f>
        <v>0</v>
      </c>
      <c r="FR41" s="197"/>
      <c r="FS41" s="197">
        <f>FR41*0.7*1.05</f>
        <v>0</v>
      </c>
      <c r="FT41" s="197"/>
      <c r="FU41" s="197">
        <f>FT41*0.7*1.05</f>
        <v>0</v>
      </c>
      <c r="FV41" s="207">
        <v>1050</v>
      </c>
      <c r="FW41" s="208">
        <f t="shared" si="14"/>
        <v>850.5</v>
      </c>
      <c r="FX41" s="208">
        <f>FY41*0.9</f>
        <v>0</v>
      </c>
      <c r="FY41" s="208">
        <v>0</v>
      </c>
      <c r="FZ41" s="208">
        <f t="shared" ref="FZ41:FZ53" si="32">GA41*0.9</f>
        <v>0</v>
      </c>
      <c r="GA41" s="208">
        <v>0</v>
      </c>
      <c r="GB41" s="208">
        <f>GC41*0.9</f>
        <v>0</v>
      </c>
      <c r="GC41" s="208">
        <v>0</v>
      </c>
      <c r="GD41" s="207">
        <v>771.75</v>
      </c>
      <c r="GE41" s="213">
        <f t="shared" ref="GE41:GE47" si="33">GD41*0.9</f>
        <v>694.57500000000005</v>
      </c>
      <c r="GF41" s="213">
        <f>GG41*0.9</f>
        <v>0</v>
      </c>
      <c r="GG41" s="213">
        <v>0</v>
      </c>
      <c r="GH41" s="213">
        <f t="shared" ref="GH41:GH46" si="34">GI41*0.9</f>
        <v>0</v>
      </c>
      <c r="GI41" s="213">
        <v>0</v>
      </c>
      <c r="GJ41" s="213">
        <f>GL41*0.9</f>
        <v>0</v>
      </c>
      <c r="GK41" s="208"/>
      <c r="GL41" s="208">
        <v>0</v>
      </c>
      <c r="GM41" s="216">
        <f>GL41*0.9</f>
        <v>0</v>
      </c>
      <c r="GN41" s="200">
        <f>GO41*0.9</f>
        <v>0</v>
      </c>
      <c r="GO41" s="200">
        <v>0</v>
      </c>
      <c r="GP41" s="200">
        <f>GQ41*0.9</f>
        <v>0</v>
      </c>
      <c r="GQ41" s="200">
        <v>0</v>
      </c>
      <c r="GR41" s="200">
        <f t="shared" si="29"/>
        <v>0</v>
      </c>
      <c r="GS41" s="200">
        <f t="shared" si="29"/>
        <v>0</v>
      </c>
      <c r="GT41" s="6">
        <f t="shared" si="22"/>
        <v>0</v>
      </c>
      <c r="GU41" s="6">
        <f>GN41*0.9</f>
        <v>0</v>
      </c>
      <c r="GV41" s="6">
        <f t="shared" si="18"/>
        <v>0</v>
      </c>
      <c r="GW41" s="6">
        <f t="shared" si="19"/>
        <v>0</v>
      </c>
      <c r="GX41" s="6">
        <f>GS41*0.9</f>
        <v>0</v>
      </c>
    </row>
    <row r="42" spans="1:206" ht="26">
      <c r="A42" s="32" t="s">
        <v>410</v>
      </c>
      <c r="B42" s="29" t="s">
        <v>404</v>
      </c>
      <c r="C42" s="45" t="s">
        <v>345</v>
      </c>
      <c r="D42" s="41"/>
      <c r="E42" s="41" t="s">
        <v>405</v>
      </c>
      <c r="F42" s="41" t="s">
        <v>345</v>
      </c>
      <c r="G42" s="40" t="s">
        <v>396</v>
      </c>
      <c r="H42" s="41" t="s">
        <v>411</v>
      </c>
      <c r="I42" s="80"/>
      <c r="J42" s="81"/>
      <c r="K42" s="82">
        <v>220.416</v>
      </c>
      <c r="L42" s="61"/>
      <c r="M42" s="61"/>
      <c r="N42" s="62">
        <f>O42*0.9</f>
        <v>0</v>
      </c>
      <c r="O42" s="73"/>
      <c r="P42" s="62">
        <f>Q42*0.9</f>
        <v>138.86207999999999</v>
      </c>
      <c r="Q42" s="73">
        <f>K42*1.7-K42</f>
        <v>154.2912</v>
      </c>
      <c r="R42" s="62">
        <f>S42*0.9</f>
        <v>0</v>
      </c>
      <c r="S42" s="73"/>
      <c r="T42" s="62">
        <f>U42*0.9</f>
        <v>0</v>
      </c>
      <c r="U42" s="63"/>
      <c r="V42" s="62">
        <f>W42*0.9</f>
        <v>0</v>
      </c>
      <c r="W42" s="63"/>
      <c r="X42" s="62">
        <f>Y42*0.9</f>
        <v>369.16739999999999</v>
      </c>
      <c r="Y42" s="63">
        <v>410.18599999999998</v>
      </c>
      <c r="Z42" s="62">
        <f>AA42*0.9</f>
        <v>0</v>
      </c>
      <c r="AA42" s="63"/>
      <c r="AB42" s="62">
        <f>AC42*0.9</f>
        <v>0</v>
      </c>
      <c r="AC42" s="63"/>
      <c r="AD42" s="62">
        <f>AE42*0.9</f>
        <v>0</v>
      </c>
      <c r="AE42" s="98"/>
      <c r="AF42" s="62">
        <v>499.56479999999999</v>
      </c>
      <c r="AG42" s="98">
        <v>555.072</v>
      </c>
      <c r="AH42" s="62">
        <v>0</v>
      </c>
      <c r="AI42" s="98"/>
      <c r="AJ42" s="62">
        <v>0</v>
      </c>
      <c r="AK42" s="98"/>
      <c r="AL42" s="106"/>
      <c r="AM42" s="3">
        <v>0</v>
      </c>
      <c r="AN42" s="106">
        <v>449.55</v>
      </c>
      <c r="AO42" s="3">
        <v>555</v>
      </c>
      <c r="AP42" s="106"/>
      <c r="AQ42" s="3">
        <v>0</v>
      </c>
      <c r="AR42" s="98"/>
      <c r="AS42" s="3"/>
      <c r="AT42" s="3"/>
      <c r="AU42" s="98"/>
      <c r="AV42" s="3">
        <v>242.84</v>
      </c>
      <c r="AW42" s="106">
        <v>160.63865999999999</v>
      </c>
      <c r="AX42" s="3"/>
      <c r="AY42" s="98"/>
      <c r="AZ42" s="3"/>
      <c r="BA42" s="98"/>
      <c r="BB42" s="98"/>
      <c r="BC42" s="119">
        <v>0</v>
      </c>
      <c r="BD42" s="117">
        <v>178.49</v>
      </c>
      <c r="BE42" s="3"/>
      <c r="BF42" s="98"/>
      <c r="BG42" s="3"/>
      <c r="BH42" s="98"/>
      <c r="BM42" s="130">
        <f>AE42*0.9</f>
        <v>0</v>
      </c>
      <c r="BN42" s="131">
        <f>BM42*0.9</f>
        <v>0</v>
      </c>
      <c r="BO42" s="132">
        <f>AG42*0.9</f>
        <v>499.56479999999999</v>
      </c>
      <c r="BP42" s="132">
        <f>BO42*0.9</f>
        <v>449.60831999999999</v>
      </c>
      <c r="BQ42" s="132">
        <f>AI42*0.9</f>
        <v>0</v>
      </c>
      <c r="BR42" s="132">
        <f>BQ42*0.9</f>
        <v>0</v>
      </c>
      <c r="BS42" s="132">
        <f>BT42*0.9</f>
        <v>0</v>
      </c>
      <c r="BT42" s="130">
        <f t="shared" si="28"/>
        <v>0</v>
      </c>
      <c r="BU42" s="5">
        <f t="shared" si="28"/>
        <v>0</v>
      </c>
      <c r="BV42" s="5">
        <f>BU42*0.9</f>
        <v>0</v>
      </c>
      <c r="BW42" s="5">
        <f>AN42*0.9</f>
        <v>404.59500000000003</v>
      </c>
      <c r="BX42" s="139">
        <f>BW42*0.9</f>
        <v>364.13549999999998</v>
      </c>
      <c r="BY42" s="5">
        <f>AP42*0.9</f>
        <v>0</v>
      </c>
      <c r="BZ42" s="5">
        <f>BY42*0.9</f>
        <v>0</v>
      </c>
      <c r="CA42" s="5">
        <f>CB42*0.9</f>
        <v>0</v>
      </c>
      <c r="CB42" s="5">
        <f>AR42*0.9</f>
        <v>0</v>
      </c>
      <c r="CC42" s="130">
        <f>AU42*0.9</f>
        <v>0</v>
      </c>
      <c r="CD42" s="143">
        <f>CC42*0.9*0.9</f>
        <v>0</v>
      </c>
      <c r="CE42" s="143">
        <f>AW42*0.9</f>
        <v>144.574794</v>
      </c>
      <c r="CF42" s="143">
        <f>CE42*0.9*0.9</f>
        <v>117.10558313999999</v>
      </c>
      <c r="CG42" s="143">
        <f>AY42*0.9</f>
        <v>0</v>
      </c>
      <c r="CH42" s="143">
        <f>CG42*0.9*0.9</f>
        <v>0</v>
      </c>
      <c r="CI42" s="143">
        <f>CJ42*0.9*0.9</f>
        <v>0</v>
      </c>
      <c r="CJ42" s="144">
        <f>BA42*0.9</f>
        <v>0</v>
      </c>
      <c r="CK42" s="149">
        <f>CD42-CD42*10/100</f>
        <v>0</v>
      </c>
      <c r="CL42" s="149">
        <f>CF42-CF42*10/100</f>
        <v>105.395024826</v>
      </c>
      <c r="CM42" s="149">
        <f>CH42-CH42*10/100</f>
        <v>0</v>
      </c>
      <c r="CN42" s="149">
        <f>CI42-CI42*10/100</f>
        <v>0</v>
      </c>
      <c r="CO42" s="150">
        <f>BB42*0.9</f>
        <v>0</v>
      </c>
      <c r="CP42" s="151">
        <f>CO42*0.9*0.9</f>
        <v>0</v>
      </c>
      <c r="CQ42" s="150">
        <f>BD42*0.9</f>
        <v>160.64099999999999</v>
      </c>
      <c r="CR42" s="151">
        <f>CQ42*0.9*0.9</f>
        <v>130.11921000000001</v>
      </c>
      <c r="CS42" s="150">
        <f>BF42*0.9</f>
        <v>0</v>
      </c>
      <c r="CT42" s="151">
        <f>CS42*0.9*0.9</f>
        <v>0</v>
      </c>
      <c r="CU42" s="72">
        <f>CV42*0.9*0.9</f>
        <v>0</v>
      </c>
      <c r="CV42" s="157">
        <f>BH42*0.9</f>
        <v>0</v>
      </c>
      <c r="CW42" s="158"/>
      <c r="CX42" s="143">
        <f>CW42*0.9*0.9</f>
        <v>0</v>
      </c>
      <c r="CY42" s="143"/>
      <c r="CZ42" s="126">
        <f>CY42*0.9*0.9</f>
        <v>0</v>
      </c>
      <c r="DA42" s="126"/>
      <c r="DB42" s="126">
        <f>DA42*0.9*0.9</f>
        <v>0</v>
      </c>
      <c r="DC42" s="126">
        <f>DD42*0.9*0.9</f>
        <v>0</v>
      </c>
      <c r="DD42" s="158"/>
      <c r="DF42" s="149">
        <f>CX42-CX42*10/100</f>
        <v>0</v>
      </c>
      <c r="DG42" s="149">
        <f>DF42*0.9</f>
        <v>0</v>
      </c>
      <c r="DH42" s="149">
        <f>CZ42-CZ42*10/100</f>
        <v>0</v>
      </c>
      <c r="DI42" s="149">
        <f>DH42*0.9</f>
        <v>0</v>
      </c>
      <c r="DJ42" s="149">
        <f>DB42-DB42*10/100</f>
        <v>0</v>
      </c>
      <c r="DK42" s="149">
        <f>DJ42*0.9</f>
        <v>0</v>
      </c>
      <c r="DL42" s="149">
        <f>DM42*0.9</f>
        <v>0</v>
      </c>
      <c r="DM42" s="149">
        <f>DC42-DC42*10/100</f>
        <v>0</v>
      </c>
      <c r="DP42" s="158"/>
      <c r="DQ42" s="136">
        <f>DP42*0.7*1.05*0.9</f>
        <v>0</v>
      </c>
      <c r="DR42" s="72"/>
      <c r="DS42" s="136">
        <f>144.58*0.9</f>
        <v>130.12200000000001</v>
      </c>
      <c r="DT42" s="136"/>
      <c r="DU42" s="136">
        <f>DT42*0.7*1.05</f>
        <v>0</v>
      </c>
      <c r="DV42" s="177"/>
      <c r="DW42" s="136">
        <f>DV42*0.7*1.05</f>
        <v>0</v>
      </c>
      <c r="DX42" s="149">
        <f>DQ42-DQ42*10/100</f>
        <v>0</v>
      </c>
      <c r="DY42" s="149">
        <f>DX42*0.9</f>
        <v>0</v>
      </c>
      <c r="DZ42" s="149">
        <f>DS42-DS42*10/100</f>
        <v>117.10980000000001</v>
      </c>
      <c r="EA42" s="149">
        <f>DZ42*0.9</f>
        <v>105.39882</v>
      </c>
      <c r="EB42" s="149">
        <f>DU42-DU42*10/100</f>
        <v>0</v>
      </c>
      <c r="EC42" s="149">
        <f>EB42*0.9</f>
        <v>0</v>
      </c>
      <c r="ED42" s="149">
        <f>EE42*0.9</f>
        <v>0</v>
      </c>
      <c r="EE42" s="149">
        <f>DW42-DW42*10/100</f>
        <v>0</v>
      </c>
      <c r="EF42" s="136"/>
      <c r="EG42" s="180">
        <f>DQ42+EF42</f>
        <v>0</v>
      </c>
      <c r="EH42" s="180">
        <f>DS42+EF42</f>
        <v>130.12200000000001</v>
      </c>
      <c r="EI42" s="180">
        <f>DU42+EF42</f>
        <v>0</v>
      </c>
      <c r="EJ42" s="180">
        <f>DW42+EF42</f>
        <v>0</v>
      </c>
      <c r="EK42" s="149">
        <f>EG42-EG42*10/100</f>
        <v>0</v>
      </c>
      <c r="EL42" s="149">
        <f>EK42*0.9</f>
        <v>0</v>
      </c>
      <c r="EM42" s="149">
        <f>EH42-EH42*10/100</f>
        <v>117.10980000000001</v>
      </c>
      <c r="EN42" s="149">
        <f>EM42*0.9</f>
        <v>105.39882</v>
      </c>
      <c r="EO42" s="149">
        <f>EI42-EI42*10/100</f>
        <v>0</v>
      </c>
      <c r="EP42" s="149">
        <f>EO42*0.9</f>
        <v>0</v>
      </c>
      <c r="EQ42" s="149">
        <f>ER42*0.9</f>
        <v>0</v>
      </c>
      <c r="ER42" s="149">
        <f>EJ42-EJ42*10/100</f>
        <v>0</v>
      </c>
      <c r="ET42" s="180">
        <v>0</v>
      </c>
      <c r="EU42" s="180">
        <v>0</v>
      </c>
      <c r="EV42" s="180">
        <v>0</v>
      </c>
      <c r="EW42" s="180">
        <v>0</v>
      </c>
      <c r="EX42" s="186">
        <f t="shared" si="30"/>
        <v>0</v>
      </c>
      <c r="EY42" s="186">
        <f t="shared" si="30"/>
        <v>0</v>
      </c>
      <c r="EZ42" s="186">
        <f t="shared" si="30"/>
        <v>0</v>
      </c>
      <c r="FA42" s="186">
        <f t="shared" si="30"/>
        <v>0</v>
      </c>
      <c r="FB42" s="187">
        <f t="shared" si="31"/>
        <v>0</v>
      </c>
      <c r="FC42" s="187">
        <f t="shared" si="31"/>
        <v>0</v>
      </c>
      <c r="FD42" s="187">
        <f t="shared" si="31"/>
        <v>0</v>
      </c>
      <c r="FE42" s="187">
        <f t="shared" si="31"/>
        <v>0</v>
      </c>
      <c r="FF42" s="190">
        <v>0</v>
      </c>
      <c r="FG42" s="190">
        <f t="shared" si="12"/>
        <v>0</v>
      </c>
      <c r="FH42" s="190">
        <v>105.399</v>
      </c>
      <c r="FI42" s="190">
        <f t="shared" ref="FI42:FI53" si="35">FH42*0.9*0.9*0.9*0.9</f>
        <v>69.1522839</v>
      </c>
      <c r="FJ42" s="190">
        <v>0</v>
      </c>
      <c r="FK42" s="190">
        <f>FJ42*0.9</f>
        <v>0</v>
      </c>
      <c r="FL42" s="190">
        <f>FM42*0.9</f>
        <v>0</v>
      </c>
      <c r="FM42" s="195">
        <v>0</v>
      </c>
      <c r="FN42" s="72"/>
      <c r="FO42" s="197">
        <f t="shared" si="13"/>
        <v>0</v>
      </c>
      <c r="FP42" s="197">
        <v>1328.42</v>
      </c>
      <c r="FQ42" s="197">
        <f>FP42*0.7*1.05</f>
        <v>976.38869999999997</v>
      </c>
      <c r="FR42" s="197"/>
      <c r="FS42" s="197">
        <f>FR42*0.7*1.05</f>
        <v>0</v>
      </c>
      <c r="FT42" s="197"/>
      <c r="FU42" s="197">
        <f>FT42*0.7*1.05</f>
        <v>0</v>
      </c>
      <c r="FV42" s="207">
        <v>0</v>
      </c>
      <c r="FW42" s="208">
        <f t="shared" si="14"/>
        <v>0</v>
      </c>
      <c r="FX42" s="202">
        <f t="shared" ref="FX42:FX53" si="36">FW42*0.9</f>
        <v>0</v>
      </c>
      <c r="FY42" s="208" t="s">
        <v>412</v>
      </c>
      <c r="FZ42" s="208">
        <f t="shared" si="32"/>
        <v>0</v>
      </c>
      <c r="GA42" s="208">
        <v>0</v>
      </c>
      <c r="GB42" s="208">
        <f>GC42*0.9</f>
        <v>0</v>
      </c>
      <c r="GC42" s="208">
        <v>0</v>
      </c>
      <c r="GD42" s="207">
        <v>0</v>
      </c>
      <c r="GE42" s="213">
        <f t="shared" si="33"/>
        <v>0</v>
      </c>
      <c r="GF42" s="213">
        <f>GG42*0.9</f>
        <v>705.6</v>
      </c>
      <c r="GG42" s="213">
        <v>784</v>
      </c>
      <c r="GH42" s="213">
        <f t="shared" si="34"/>
        <v>0</v>
      </c>
      <c r="GI42" s="213">
        <v>0</v>
      </c>
      <c r="GJ42" s="213">
        <f>GL42*0.9</f>
        <v>0</v>
      </c>
      <c r="GK42" s="208"/>
      <c r="GL42" s="208">
        <v>0</v>
      </c>
      <c r="GM42" s="216">
        <f>GL42*0.9</f>
        <v>0</v>
      </c>
      <c r="GN42" s="200">
        <v>722</v>
      </c>
      <c r="GO42" s="200">
        <v>784</v>
      </c>
      <c r="GP42" s="200">
        <f>GQ42*0.9</f>
        <v>0</v>
      </c>
      <c r="GQ42" s="200">
        <v>0</v>
      </c>
      <c r="GR42" s="200">
        <f t="shared" si="29"/>
        <v>0</v>
      </c>
      <c r="GS42" s="200">
        <f t="shared" si="29"/>
        <v>0</v>
      </c>
      <c r="GT42" s="6">
        <f t="shared" si="22"/>
        <v>0</v>
      </c>
      <c r="GU42" s="6">
        <v>0</v>
      </c>
      <c r="GV42" s="6">
        <f t="shared" si="18"/>
        <v>0</v>
      </c>
      <c r="GW42" s="6">
        <f t="shared" si="19"/>
        <v>0</v>
      </c>
      <c r="GX42" s="6">
        <f>GS42*0.9</f>
        <v>0</v>
      </c>
    </row>
    <row r="43" spans="1:206" ht="26">
      <c r="A43" s="32" t="s">
        <v>413</v>
      </c>
      <c r="B43" s="29" t="s">
        <v>404</v>
      </c>
      <c r="C43" s="40" t="s">
        <v>353</v>
      </c>
      <c r="D43" s="41"/>
      <c r="E43" s="41" t="s">
        <v>405</v>
      </c>
      <c r="F43" s="41" t="s">
        <v>353</v>
      </c>
      <c r="G43" s="40" t="s">
        <v>396</v>
      </c>
      <c r="H43" s="41" t="s">
        <v>414</v>
      </c>
      <c r="I43" s="41" t="s">
        <v>415</v>
      </c>
      <c r="J43" s="81">
        <v>330.7</v>
      </c>
      <c r="K43" s="61"/>
      <c r="L43" s="61"/>
      <c r="M43" s="61"/>
      <c r="N43" s="62">
        <f t="shared" ref="N43:N51" si="37">O43*0.9</f>
        <v>208.34100000000001</v>
      </c>
      <c r="O43" s="73">
        <f>J43*1.7-J43</f>
        <v>231.49</v>
      </c>
      <c r="P43" s="62">
        <f t="shared" ref="P43:P51" si="38">Q43*0.9</f>
        <v>0</v>
      </c>
      <c r="Q43" s="73"/>
      <c r="R43" s="62">
        <f t="shared" ref="R43:R51" si="39">S43*0.9</f>
        <v>0</v>
      </c>
      <c r="S43" s="73"/>
      <c r="T43" s="62">
        <f t="shared" ref="T43:T51" si="40">U43*0.9</f>
        <v>0</v>
      </c>
      <c r="U43" s="63"/>
      <c r="V43" s="62">
        <f t="shared" ref="V43:V51" si="41">W43*0.9</f>
        <v>0</v>
      </c>
      <c r="W43" s="63"/>
      <c r="X43" s="62"/>
      <c r="Y43" s="63"/>
      <c r="Z43" s="62"/>
      <c r="AA43" s="63"/>
      <c r="AB43" s="62"/>
      <c r="AC43" s="63"/>
      <c r="AD43" s="62"/>
      <c r="AE43" s="98"/>
      <c r="AF43" s="62"/>
      <c r="AG43" s="98"/>
      <c r="AH43" s="62"/>
      <c r="AI43" s="98"/>
      <c r="AJ43" s="62"/>
      <c r="AK43" s="98"/>
      <c r="AL43" s="106"/>
      <c r="AM43" s="3"/>
      <c r="AN43" s="106"/>
      <c r="AO43" s="3"/>
      <c r="AP43" s="106"/>
      <c r="AQ43" s="3"/>
      <c r="AR43" s="98"/>
      <c r="AS43" s="3"/>
      <c r="AT43" s="3"/>
      <c r="AU43" s="106"/>
      <c r="AV43" s="3"/>
      <c r="AW43" s="106"/>
      <c r="AX43" s="3"/>
      <c r="AY43" s="106"/>
      <c r="AZ43" s="3"/>
      <c r="BA43" s="98"/>
      <c r="BB43" s="98"/>
      <c r="BC43" s="3"/>
      <c r="BD43" s="98"/>
      <c r="BE43" s="98"/>
      <c r="BF43" s="98"/>
      <c r="BG43" s="3"/>
      <c r="BH43" s="98"/>
      <c r="BM43" s="130">
        <f t="shared" ref="BM43:BM51" si="42">AE43*0.9</f>
        <v>0</v>
      </c>
      <c r="BN43" s="131">
        <f t="shared" ref="BN43:BN51" si="43">BM43*0.9</f>
        <v>0</v>
      </c>
      <c r="BO43" s="132">
        <f>AG43*0.9</f>
        <v>0</v>
      </c>
      <c r="BP43" s="132">
        <f t="shared" ref="BP43:BP51" si="44">BO43*0.9</f>
        <v>0</v>
      </c>
      <c r="BQ43" s="132">
        <f t="shared" ref="BQ43:BQ51" si="45">AI43*0.9</f>
        <v>0</v>
      </c>
      <c r="BR43" s="132">
        <f t="shared" ref="BR43:BR51" si="46">BQ43*0.9</f>
        <v>0</v>
      </c>
      <c r="BS43" s="132">
        <f t="shared" ref="BS43:BS51" si="47">BT43*0.9</f>
        <v>0</v>
      </c>
      <c r="BT43" s="130">
        <f>AK43*0.9</f>
        <v>0</v>
      </c>
      <c r="BU43" s="5">
        <f>AL43*0.9</f>
        <v>0</v>
      </c>
      <c r="BV43" s="5">
        <f t="shared" ref="BV43:BV51" si="48">BU43*0.9</f>
        <v>0</v>
      </c>
      <c r="BW43" s="5">
        <f>AN43*0.9</f>
        <v>0</v>
      </c>
      <c r="BX43" s="139">
        <f t="shared" ref="BX43:BX51" si="49">BW43*0.9</f>
        <v>0</v>
      </c>
      <c r="BY43" s="5">
        <f t="shared" ref="BY43:BY51" si="50">AP43*0.9</f>
        <v>0</v>
      </c>
      <c r="BZ43" s="5">
        <f t="shared" ref="BZ43:BZ51" si="51">BY43*0.9</f>
        <v>0</v>
      </c>
      <c r="CA43" s="5">
        <f t="shared" ref="CA43:CA51" si="52">CB43*0.9</f>
        <v>0</v>
      </c>
      <c r="CB43" s="5">
        <f t="shared" ref="CB43:CB51" si="53">AR43*0.9</f>
        <v>0</v>
      </c>
      <c r="CC43" s="130">
        <f>AU43*0.9</f>
        <v>0</v>
      </c>
      <c r="CD43" s="143">
        <f t="shared" ref="CD43:CD51" si="54">CC43*0.9*0.9</f>
        <v>0</v>
      </c>
      <c r="CE43" s="143">
        <f>AW43*0.9</f>
        <v>0</v>
      </c>
      <c r="CF43" s="143">
        <f t="shared" ref="CF43:CF51" si="55">CE43*0.9*0.9</f>
        <v>0</v>
      </c>
      <c r="CG43" s="143">
        <f>AY43*0.9</f>
        <v>0</v>
      </c>
      <c r="CH43" s="143">
        <f t="shared" ref="CH43:CH51" si="56">CG43*0.9*0.9</f>
        <v>0</v>
      </c>
      <c r="CI43" s="143">
        <f t="shared" ref="CI43:CI51" si="57">CJ43*0.9*0.9</f>
        <v>0</v>
      </c>
      <c r="CJ43" s="144">
        <f t="shared" ref="CJ43:CJ51" si="58">BA43*0.9</f>
        <v>0</v>
      </c>
      <c r="CK43" s="149">
        <f t="shared" ref="CK43:CK51" si="59">CD43-CD43*10/100</f>
        <v>0</v>
      </c>
      <c r="CL43" s="149">
        <f t="shared" ref="CL43:CL51" si="60">CF43-CF43*10/100</f>
        <v>0</v>
      </c>
      <c r="CM43" s="149">
        <f t="shared" ref="CM43:CM51" si="61">CH43-CH43*10/100</f>
        <v>0</v>
      </c>
      <c r="CN43" s="149">
        <f t="shared" ref="CN43:CN51" si="62">CI43-CI43*10/100</f>
        <v>0</v>
      </c>
      <c r="CO43" s="150">
        <f>BB43*0.9</f>
        <v>0</v>
      </c>
      <c r="CP43" s="151">
        <f t="shared" ref="CP43:CP51" si="63">CO43*0.9*0.9</f>
        <v>0</v>
      </c>
      <c r="CQ43" s="150">
        <f>BD43*0.9</f>
        <v>0</v>
      </c>
      <c r="CR43" s="151">
        <f t="shared" ref="CR43:CR51" si="64">CQ43*0.9*0.9</f>
        <v>0</v>
      </c>
      <c r="CS43" s="150">
        <f t="shared" ref="CS43:CS51" si="65">BF43*0.9</f>
        <v>0</v>
      </c>
      <c r="CT43" s="151">
        <f t="shared" ref="CT43:CT51" si="66">CS43*0.9*0.9</f>
        <v>0</v>
      </c>
      <c r="CU43" s="72">
        <f t="shared" ref="CU43:CU51" si="67">CV43*0.9*0.9</f>
        <v>0</v>
      </c>
      <c r="CV43" s="157">
        <f t="shared" ref="CV43:CV51" si="68">BH43*0.9</f>
        <v>0</v>
      </c>
      <c r="CW43" s="158"/>
      <c r="CX43" s="143">
        <f t="shared" ref="CX43:CX51" si="69">CW43*0.9*0.9</f>
        <v>0</v>
      </c>
      <c r="CY43" s="126"/>
      <c r="CZ43" s="126">
        <f t="shared" ref="CZ43:CZ51" si="70">CY43*0.9*0.9</f>
        <v>0</v>
      </c>
      <c r="DA43" s="126"/>
      <c r="DB43" s="126">
        <f t="shared" ref="DB43:DB51" si="71">DA43*0.9*0.9</f>
        <v>0</v>
      </c>
      <c r="DC43" s="126">
        <f t="shared" ref="DC43:DC51" si="72">DD43*0.9*0.9</f>
        <v>0</v>
      </c>
      <c r="DD43" s="158"/>
      <c r="DE43" s="9" t="s">
        <v>416</v>
      </c>
      <c r="DF43" s="149">
        <f t="shared" ref="DF43:DF51" si="73">CX43-CX43*10/100</f>
        <v>0</v>
      </c>
      <c r="DG43" s="149">
        <f t="shared" ref="DG43:DG51" si="74">DF43*0.9</f>
        <v>0</v>
      </c>
      <c r="DH43" s="149">
        <f t="shared" ref="DH43:DH51" si="75">CZ43-CZ43*10/100</f>
        <v>0</v>
      </c>
      <c r="DI43" s="149">
        <f t="shared" ref="DI43:DI49" si="76">DH43*0.9</f>
        <v>0</v>
      </c>
      <c r="DJ43" s="149">
        <f t="shared" ref="DJ43:DJ51" si="77">DB43-DB43*10/100</f>
        <v>0</v>
      </c>
      <c r="DK43" s="149">
        <f t="shared" ref="DK43:DK49" si="78">DJ43*0.9</f>
        <v>0</v>
      </c>
      <c r="DL43" s="149">
        <f t="shared" ref="DL43:DL49" si="79">DM43*0.9</f>
        <v>0</v>
      </c>
      <c r="DM43" s="149">
        <f t="shared" ref="DM43:DM51" si="80">DC43-DC43*10/100</f>
        <v>0</v>
      </c>
      <c r="DP43" s="158">
        <v>790.02</v>
      </c>
      <c r="DQ43" s="136">
        <f>DP43*0.7*1.05*0.9</f>
        <v>522.59822999999994</v>
      </c>
      <c r="DR43" s="136">
        <v>790.02</v>
      </c>
      <c r="DS43" s="136">
        <f>DR43*0.7*1.05*0.9</f>
        <v>522.59822999999994</v>
      </c>
      <c r="DT43" s="136">
        <v>790.02</v>
      </c>
      <c r="DU43" s="136">
        <f>DT43*0.7*1.05*0.9</f>
        <v>522.59822999999994</v>
      </c>
      <c r="DV43" s="136">
        <v>790.02</v>
      </c>
      <c r="DW43" s="136">
        <f>DV43*0.7*1.05*0.9</f>
        <v>522.59822999999994</v>
      </c>
      <c r="DX43" s="149">
        <f t="shared" ref="DX43:DX51" si="81">DQ43-DQ43*10/100</f>
        <v>470.33840700000002</v>
      </c>
      <c r="DY43" s="149">
        <f t="shared" ref="DY43:DY49" si="82">DX43*0.9</f>
        <v>423.30456629999998</v>
      </c>
      <c r="DZ43" s="149">
        <f t="shared" ref="DZ43:DZ51" si="83">DS43-DS43*10/100</f>
        <v>470.33840700000002</v>
      </c>
      <c r="EA43" s="149">
        <f t="shared" ref="EA43:EA49" si="84">DZ43*0.9</f>
        <v>423.30456629999998</v>
      </c>
      <c r="EB43" s="149">
        <f t="shared" ref="EB43:EB51" si="85">DU43-DU43*10/100</f>
        <v>470.33840700000002</v>
      </c>
      <c r="EC43" s="149">
        <f t="shared" ref="EC43:EC49" si="86">EB43*0.9</f>
        <v>423.30456629999998</v>
      </c>
      <c r="ED43" s="149">
        <f t="shared" ref="ED43:ED49" si="87">EE43*0.9</f>
        <v>423.30456629999998</v>
      </c>
      <c r="EE43" s="149">
        <f t="shared" ref="EE43:EE51" si="88">DW43-DW43*10/100</f>
        <v>470.33840700000002</v>
      </c>
      <c r="EF43" s="136">
        <v>593.25</v>
      </c>
      <c r="EG43" s="180">
        <f>EF43*0.7*1.05</f>
        <v>436.03874999999999</v>
      </c>
      <c r="EH43" s="180">
        <f>EF43*0.7*1.05</f>
        <v>436.03874999999999</v>
      </c>
      <c r="EI43" s="180">
        <f>EF43*0.7*1.05</f>
        <v>436.03874999999999</v>
      </c>
      <c r="EJ43" s="180">
        <f>EF43*0.7*1.05</f>
        <v>436.03874999999999</v>
      </c>
      <c r="EK43" s="149">
        <f t="shared" ref="EK43:EK49" si="89">EG43-EG43*10/100</f>
        <v>392.43487499999998</v>
      </c>
      <c r="EL43" s="149">
        <f t="shared" ref="EL43:EL49" si="90">EK43*0.9</f>
        <v>353.19138750000002</v>
      </c>
      <c r="EM43" s="149">
        <f t="shared" ref="EM43:EM51" si="91">EH43-EH43*10/100</f>
        <v>392.43487499999998</v>
      </c>
      <c r="EN43" s="149">
        <f t="shared" ref="EN43:EN49" si="92">EM43*0.9</f>
        <v>353.19138750000002</v>
      </c>
      <c r="EO43" s="149">
        <f t="shared" ref="EO43:EO51" si="93">EI43-EI43*10/100</f>
        <v>392.43487499999998</v>
      </c>
      <c r="EP43" s="149">
        <f t="shared" ref="EP43:EP49" si="94">EO43*0.9</f>
        <v>353.19138750000002</v>
      </c>
      <c r="EQ43" s="149">
        <f t="shared" ref="EQ43:EQ49" si="95">ER43*0.9</f>
        <v>353.19138750000002</v>
      </c>
      <c r="ER43" s="149">
        <f t="shared" ref="ER43:ER51" si="96">EJ43-EJ43*10/100</f>
        <v>392.43487499999998</v>
      </c>
      <c r="ET43" s="180">
        <v>790.02</v>
      </c>
      <c r="EU43" s="180">
        <v>790.02</v>
      </c>
      <c r="EV43" s="180">
        <v>790.02</v>
      </c>
      <c r="EW43" s="180">
        <v>790.02</v>
      </c>
      <c r="EX43" s="186">
        <f t="shared" ref="EX43:EX51" si="97">ET43+(ET43*5/100)</f>
        <v>829.52099999999996</v>
      </c>
      <c r="EY43" s="186">
        <f t="shared" ref="EY43:EY51" si="98">EU43+(EU43*5/100)</f>
        <v>829.52099999999996</v>
      </c>
      <c r="EZ43" s="186">
        <f t="shared" ref="EZ43:EZ51" si="99">EV43+(EV43*5/100)</f>
        <v>829.52099999999996</v>
      </c>
      <c r="FA43" s="186">
        <f t="shared" ref="FA43:FA51" si="100">EW43+(EW43*5/100)</f>
        <v>829.52099999999996</v>
      </c>
      <c r="FB43" s="187">
        <f t="shared" ref="FB43:FB49" si="101">EX43-(EX43*30/100)</f>
        <v>580.66470000000004</v>
      </c>
      <c r="FC43" s="187">
        <f t="shared" ref="FC43:FC51" si="102">EY43-(EY43*30/100)</f>
        <v>580.66470000000004</v>
      </c>
      <c r="FD43" s="187">
        <f t="shared" ref="FD43:FD51" si="103">EZ43-(EZ43*30/100)</f>
        <v>580.66470000000004</v>
      </c>
      <c r="FE43" s="187">
        <f t="shared" ref="FE43:FE51" si="104">FA43-(FA43*30/100)</f>
        <v>580.66470000000004</v>
      </c>
      <c r="FF43" s="190">
        <v>580.66470000000004</v>
      </c>
      <c r="FG43" s="190">
        <f t="shared" si="12"/>
        <v>380.97410967000002</v>
      </c>
      <c r="FH43" s="190">
        <v>580.66470000000004</v>
      </c>
      <c r="FI43" s="190">
        <f t="shared" si="35"/>
        <v>380.97410967000002</v>
      </c>
      <c r="FJ43" s="190">
        <v>580.66470000000004</v>
      </c>
      <c r="FK43" s="190">
        <f t="shared" ref="FK43:FK53" si="105">FJ43*0.9*0.9*0.9*0.9</f>
        <v>380.97410967000002</v>
      </c>
      <c r="FL43" s="190">
        <f t="shared" ref="FL43:FL53" si="106">FM43*0.9*0.9*0.9*0.9</f>
        <v>380.97410967000002</v>
      </c>
      <c r="FM43" s="195">
        <v>580.66470000000004</v>
      </c>
      <c r="FN43" s="72">
        <v>892.08</v>
      </c>
      <c r="FO43" s="197">
        <f t="shared" si="13"/>
        <v>531.099828</v>
      </c>
      <c r="FP43" s="202">
        <f t="shared" ref="FP43:FP53" si="107">FO43*0.9*0.9</f>
        <v>430.19086068000001</v>
      </c>
      <c r="FQ43" s="197">
        <f t="shared" ref="FQ43:FQ53" si="108">FP43*0.7*1.05</f>
        <v>316.19028259980001</v>
      </c>
      <c r="FR43" s="197">
        <v>892.08</v>
      </c>
      <c r="FS43" s="197">
        <f t="shared" ref="FS43:FS53" si="109">FR43*0.7*1.05*0.9*0.9</f>
        <v>531.099828</v>
      </c>
      <c r="FT43" s="197"/>
      <c r="FU43" s="197">
        <f t="shared" ref="FU43:FU53" si="110">FT43*0.7*1.05</f>
        <v>0</v>
      </c>
      <c r="FV43" s="207">
        <v>655.67880000000002</v>
      </c>
      <c r="FW43" s="208">
        <f t="shared" si="14"/>
        <v>531.099828</v>
      </c>
      <c r="FX43" s="202">
        <f t="shared" si="36"/>
        <v>477.98984519999999</v>
      </c>
      <c r="FY43" s="208">
        <v>655.67880000000002</v>
      </c>
      <c r="FZ43" s="208">
        <f t="shared" si="32"/>
        <v>590.11091999999996</v>
      </c>
      <c r="GA43" s="208">
        <v>655.67880000000002</v>
      </c>
      <c r="GB43" s="208">
        <f t="shared" ref="GB43:GB53" si="111">FL43*0.9</f>
        <v>342.87669870299999</v>
      </c>
      <c r="GC43" s="208">
        <v>0</v>
      </c>
      <c r="GD43" s="207">
        <v>590.11</v>
      </c>
      <c r="GE43" s="213">
        <f t="shared" si="33"/>
        <v>531.09900000000005</v>
      </c>
      <c r="GF43" s="213">
        <f t="shared" ref="GF43:GF53" si="112">GG43*0.9</f>
        <v>531.09900000000005</v>
      </c>
      <c r="GG43" s="213">
        <v>590.11</v>
      </c>
      <c r="GH43" s="213">
        <f t="shared" si="34"/>
        <v>531.09900000000005</v>
      </c>
      <c r="GI43" s="213">
        <v>590.11</v>
      </c>
      <c r="GJ43" s="213">
        <f t="shared" ref="GJ43:GJ47" si="113">GL43*0.9</f>
        <v>376.27199999999999</v>
      </c>
      <c r="GK43" s="208"/>
      <c r="GL43" s="208">
        <v>418.08</v>
      </c>
      <c r="GM43" s="216">
        <v>897</v>
      </c>
      <c r="GN43" s="216">
        <v>897</v>
      </c>
      <c r="GO43" s="200">
        <v>0</v>
      </c>
      <c r="GP43" s="216">
        <v>897</v>
      </c>
      <c r="GQ43" s="200">
        <v>0</v>
      </c>
      <c r="GR43" s="216">
        <v>897</v>
      </c>
      <c r="GS43" s="200">
        <f t="shared" ref="GS43:GS53" si="114">GT43*0.9</f>
        <v>0</v>
      </c>
      <c r="GT43" s="6">
        <v>0</v>
      </c>
      <c r="GU43" s="6">
        <v>0</v>
      </c>
      <c r="GV43" s="6">
        <v>0</v>
      </c>
      <c r="GW43" s="6">
        <v>0</v>
      </c>
      <c r="GX43" s="6">
        <f>GS43*0.9</f>
        <v>0</v>
      </c>
    </row>
    <row r="44" spans="1:206" ht="26">
      <c r="A44" s="32" t="s">
        <v>417</v>
      </c>
      <c r="B44" s="29" t="s">
        <v>404</v>
      </c>
      <c r="C44" s="46" t="s">
        <v>418</v>
      </c>
      <c r="D44" s="41"/>
      <c r="E44" s="41" t="s">
        <v>405</v>
      </c>
      <c r="F44" s="47" t="s">
        <v>418</v>
      </c>
      <c r="G44" s="40" t="s">
        <v>396</v>
      </c>
      <c r="H44" s="41" t="s">
        <v>419</v>
      </c>
      <c r="I44" s="41" t="s">
        <v>415</v>
      </c>
      <c r="J44" s="81">
        <v>262.5</v>
      </c>
      <c r="K44" s="61"/>
      <c r="L44" s="61"/>
      <c r="M44" s="61"/>
      <c r="N44" s="62">
        <f t="shared" si="37"/>
        <v>165.375</v>
      </c>
      <c r="O44" s="73">
        <f>J44*1.7-J44</f>
        <v>183.75</v>
      </c>
      <c r="P44" s="62">
        <f t="shared" si="38"/>
        <v>0</v>
      </c>
      <c r="Q44" s="73"/>
      <c r="R44" s="62">
        <f t="shared" si="39"/>
        <v>0</v>
      </c>
      <c r="S44" s="73"/>
      <c r="T44" s="62">
        <f t="shared" si="40"/>
        <v>0</v>
      </c>
      <c r="U44" s="63"/>
      <c r="V44" s="62">
        <f t="shared" si="41"/>
        <v>161.51310000000001</v>
      </c>
      <c r="W44" s="63">
        <v>179.459</v>
      </c>
      <c r="X44" s="62">
        <f t="shared" ref="X44:X51" si="115">Y44*0.9</f>
        <v>161.51310000000001</v>
      </c>
      <c r="Y44" s="63">
        <v>179.459</v>
      </c>
      <c r="Z44" s="62">
        <f t="shared" ref="Z44:Z51" si="116">AA44*0.9</f>
        <v>161.51310000000001</v>
      </c>
      <c r="AA44" s="63">
        <v>179.459</v>
      </c>
      <c r="AB44" s="62">
        <f t="shared" ref="AB44:AB51" si="117">AC44*0.9</f>
        <v>0</v>
      </c>
      <c r="AC44" s="63"/>
      <c r="AD44" s="62">
        <f t="shared" ref="AD44:AD51" si="118">AE44*0.9</f>
        <v>0</v>
      </c>
      <c r="AE44" s="98"/>
      <c r="AF44" s="62">
        <v>270</v>
      </c>
      <c r="AG44" s="98">
        <v>300</v>
      </c>
      <c r="AH44" s="62">
        <v>0</v>
      </c>
      <c r="AI44" s="98"/>
      <c r="AJ44" s="62">
        <v>0</v>
      </c>
      <c r="AK44" s="98"/>
      <c r="AL44" s="106">
        <v>263.25</v>
      </c>
      <c r="AM44" s="3">
        <v>325</v>
      </c>
      <c r="AN44" s="106">
        <v>263.25</v>
      </c>
      <c r="AO44" s="3">
        <v>325</v>
      </c>
      <c r="AP44" s="106"/>
      <c r="AQ44" s="3">
        <v>0</v>
      </c>
      <c r="AR44" s="98"/>
      <c r="AS44" s="3"/>
      <c r="AT44" s="3"/>
      <c r="AU44" s="106">
        <v>314.34480000000002</v>
      </c>
      <c r="AV44" s="3">
        <v>475.2</v>
      </c>
      <c r="AW44" s="106">
        <v>314.34480000000002</v>
      </c>
      <c r="AX44" s="3"/>
      <c r="AY44" s="98"/>
      <c r="AZ44" s="3"/>
      <c r="BA44" s="98"/>
      <c r="BB44" s="117">
        <f>577*1.05*0.7</f>
        <v>424.09500000000003</v>
      </c>
      <c r="BC44" s="119">
        <v>577</v>
      </c>
      <c r="BD44" s="117">
        <f>BC44*1.05*0.7</f>
        <v>424.09500000000003</v>
      </c>
      <c r="BE44" s="3"/>
      <c r="BF44" s="98"/>
      <c r="BG44" s="3"/>
      <c r="BH44" s="98"/>
      <c r="BI44" s="122"/>
      <c r="BJ44" s="122"/>
      <c r="BK44" s="122"/>
      <c r="BL44" s="123"/>
      <c r="BM44" s="130">
        <f t="shared" si="42"/>
        <v>0</v>
      </c>
      <c r="BN44" s="131">
        <f t="shared" si="43"/>
        <v>0</v>
      </c>
      <c r="BO44" s="132">
        <v>0</v>
      </c>
      <c r="BP44" s="132">
        <f t="shared" si="44"/>
        <v>0</v>
      </c>
      <c r="BQ44" s="132">
        <f t="shared" si="45"/>
        <v>0</v>
      </c>
      <c r="BR44" s="132">
        <f t="shared" si="46"/>
        <v>0</v>
      </c>
      <c r="BS44" s="132">
        <f t="shared" si="47"/>
        <v>0</v>
      </c>
      <c r="BT44" s="130">
        <f t="shared" ref="BT44:BT51" si="119">AK44*0.9</f>
        <v>0</v>
      </c>
      <c r="BU44" s="5">
        <v>0</v>
      </c>
      <c r="BV44" s="5">
        <f t="shared" si="48"/>
        <v>0</v>
      </c>
      <c r="BW44" s="5">
        <v>0</v>
      </c>
      <c r="BX44" s="139">
        <f t="shared" si="49"/>
        <v>0</v>
      </c>
      <c r="BY44" s="5">
        <f t="shared" si="50"/>
        <v>0</v>
      </c>
      <c r="BZ44" s="5">
        <f t="shared" si="51"/>
        <v>0</v>
      </c>
      <c r="CA44" s="5">
        <f t="shared" si="52"/>
        <v>0</v>
      </c>
      <c r="CB44" s="5">
        <f t="shared" si="53"/>
        <v>0</v>
      </c>
      <c r="CC44" s="130">
        <v>0</v>
      </c>
      <c r="CD44" s="143">
        <f t="shared" si="54"/>
        <v>0</v>
      </c>
      <c r="CE44" s="143">
        <v>0</v>
      </c>
      <c r="CF44" s="143">
        <f t="shared" si="55"/>
        <v>0</v>
      </c>
      <c r="CG44" s="143">
        <v>0</v>
      </c>
      <c r="CH44" s="143">
        <f t="shared" si="56"/>
        <v>0</v>
      </c>
      <c r="CI44" s="143">
        <f t="shared" si="57"/>
        <v>0</v>
      </c>
      <c r="CJ44" s="144">
        <f t="shared" si="58"/>
        <v>0</v>
      </c>
      <c r="CK44" s="149">
        <f t="shared" si="59"/>
        <v>0</v>
      </c>
      <c r="CL44" s="149">
        <f t="shared" si="60"/>
        <v>0</v>
      </c>
      <c r="CM44" s="149">
        <f t="shared" si="61"/>
        <v>0</v>
      </c>
      <c r="CN44" s="149">
        <f t="shared" si="62"/>
        <v>0</v>
      </c>
      <c r="CO44" s="150">
        <v>0</v>
      </c>
      <c r="CP44" s="151">
        <f t="shared" si="63"/>
        <v>0</v>
      </c>
      <c r="CQ44" s="150">
        <v>0</v>
      </c>
      <c r="CR44" s="151">
        <f t="shared" si="64"/>
        <v>0</v>
      </c>
      <c r="CS44" s="150">
        <f t="shared" si="65"/>
        <v>0</v>
      </c>
      <c r="CT44" s="151">
        <f t="shared" si="66"/>
        <v>0</v>
      </c>
      <c r="CU44" s="72">
        <f t="shared" si="67"/>
        <v>0</v>
      </c>
      <c r="CV44" s="157">
        <f t="shared" si="68"/>
        <v>0</v>
      </c>
      <c r="CW44" s="158"/>
      <c r="CX44" s="143">
        <f t="shared" si="69"/>
        <v>0</v>
      </c>
      <c r="CY44" s="126"/>
      <c r="CZ44" s="126">
        <f t="shared" si="70"/>
        <v>0</v>
      </c>
      <c r="DA44" s="126"/>
      <c r="DB44" s="126">
        <f t="shared" si="71"/>
        <v>0</v>
      </c>
      <c r="DC44" s="126">
        <f t="shared" si="72"/>
        <v>0</v>
      </c>
      <c r="DD44" s="158"/>
      <c r="DE44" s="9" t="s">
        <v>420</v>
      </c>
      <c r="DF44" s="149">
        <f t="shared" si="73"/>
        <v>0</v>
      </c>
      <c r="DG44" s="149">
        <f t="shared" si="74"/>
        <v>0</v>
      </c>
      <c r="DH44" s="149">
        <f t="shared" si="75"/>
        <v>0</v>
      </c>
      <c r="DI44" s="149">
        <f t="shared" si="76"/>
        <v>0</v>
      </c>
      <c r="DJ44" s="149">
        <f t="shared" si="77"/>
        <v>0</v>
      </c>
      <c r="DK44" s="149">
        <f t="shared" si="78"/>
        <v>0</v>
      </c>
      <c r="DL44" s="149">
        <f t="shared" si="79"/>
        <v>0</v>
      </c>
      <c r="DM44" s="149">
        <f t="shared" si="80"/>
        <v>0</v>
      </c>
      <c r="DP44" s="158">
        <v>988.8</v>
      </c>
      <c r="DQ44" s="136">
        <f>DP44*0.7*1.05*0.9</f>
        <v>654.09119999999996</v>
      </c>
      <c r="DR44" s="136">
        <v>988.8</v>
      </c>
      <c r="DS44" s="136">
        <f>DR44*0.7*1.05*0.9</f>
        <v>654.09119999999996</v>
      </c>
      <c r="DT44" s="136">
        <v>988.8</v>
      </c>
      <c r="DU44" s="136">
        <f>DT44*0.7*1.05*0.9</f>
        <v>654.09119999999996</v>
      </c>
      <c r="DV44" s="136">
        <v>988.8</v>
      </c>
      <c r="DW44" s="136">
        <f>DV44*0.7*1.05*0.9</f>
        <v>654.09119999999996</v>
      </c>
      <c r="DX44" s="149">
        <f t="shared" si="81"/>
        <v>588.68208000000004</v>
      </c>
      <c r="DY44" s="149">
        <f t="shared" si="82"/>
        <v>529.81387199999995</v>
      </c>
      <c r="DZ44" s="149">
        <f t="shared" si="83"/>
        <v>588.68208000000004</v>
      </c>
      <c r="EA44" s="149">
        <f t="shared" si="84"/>
        <v>529.81387199999995</v>
      </c>
      <c r="EB44" s="149">
        <f t="shared" si="85"/>
        <v>588.68208000000004</v>
      </c>
      <c r="EC44" s="149">
        <f t="shared" si="86"/>
        <v>529.81387199999995</v>
      </c>
      <c r="ED44" s="149">
        <f t="shared" si="87"/>
        <v>529.81387199999995</v>
      </c>
      <c r="EE44" s="149">
        <f t="shared" si="88"/>
        <v>588.68208000000004</v>
      </c>
      <c r="EF44" s="136">
        <v>690.69</v>
      </c>
      <c r="EG44" s="180">
        <f>EF44*0.7*1.05</f>
        <v>507.65715</v>
      </c>
      <c r="EH44" s="180">
        <f>EF44*0.7*1.05</f>
        <v>507.65715</v>
      </c>
      <c r="EI44" s="180">
        <f>EF44*0.7*1.05</f>
        <v>507.65715</v>
      </c>
      <c r="EJ44" s="180">
        <f>EF44*0.7*1.05</f>
        <v>507.65715</v>
      </c>
      <c r="EK44" s="149">
        <f t="shared" si="89"/>
        <v>456.891435</v>
      </c>
      <c r="EL44" s="149">
        <f t="shared" si="90"/>
        <v>411.2022915</v>
      </c>
      <c r="EM44" s="149">
        <f t="shared" si="91"/>
        <v>456.891435</v>
      </c>
      <c r="EN44" s="149">
        <f t="shared" si="92"/>
        <v>411.2022915</v>
      </c>
      <c r="EO44" s="149">
        <f t="shared" si="93"/>
        <v>456.891435</v>
      </c>
      <c r="EP44" s="149">
        <f t="shared" si="94"/>
        <v>411.2022915</v>
      </c>
      <c r="EQ44" s="149">
        <f t="shared" si="95"/>
        <v>411.2022915</v>
      </c>
      <c r="ER44" s="149">
        <f t="shared" si="96"/>
        <v>456.891435</v>
      </c>
      <c r="ET44" s="180">
        <v>993.45</v>
      </c>
      <c r="EU44" s="180">
        <v>993.45</v>
      </c>
      <c r="EV44" s="180">
        <v>993.45</v>
      </c>
      <c r="EW44" s="180">
        <v>993.45</v>
      </c>
      <c r="EX44" s="186">
        <f t="shared" si="97"/>
        <v>1043.1224999999999</v>
      </c>
      <c r="EY44" s="186">
        <f t="shared" si="98"/>
        <v>1043.1224999999999</v>
      </c>
      <c r="EZ44" s="186">
        <f t="shared" si="99"/>
        <v>1043.1224999999999</v>
      </c>
      <c r="FA44" s="186">
        <f t="shared" si="100"/>
        <v>1043.1224999999999</v>
      </c>
      <c r="FB44" s="187">
        <f t="shared" si="101"/>
        <v>730.18574999999998</v>
      </c>
      <c r="FC44" s="187">
        <f t="shared" si="102"/>
        <v>730.18574999999998</v>
      </c>
      <c r="FD44" s="187">
        <f t="shared" si="103"/>
        <v>730.18574999999998</v>
      </c>
      <c r="FE44" s="187">
        <f t="shared" si="104"/>
        <v>730.18574999999998</v>
      </c>
      <c r="FF44" s="190">
        <v>730.18574999999998</v>
      </c>
      <c r="FG44" s="190">
        <f t="shared" si="12"/>
        <v>479.07487057499998</v>
      </c>
      <c r="FH44" s="190">
        <v>730.18574999999998</v>
      </c>
      <c r="FI44" s="190">
        <f t="shared" si="35"/>
        <v>479.07487057499998</v>
      </c>
      <c r="FJ44" s="190">
        <v>730.18574999999998</v>
      </c>
      <c r="FK44" s="190">
        <f t="shared" si="105"/>
        <v>479.07487057499998</v>
      </c>
      <c r="FL44" s="190">
        <f t="shared" si="106"/>
        <v>479.07487057499998</v>
      </c>
      <c r="FM44" s="195">
        <v>730.18574999999998</v>
      </c>
      <c r="FN44" s="72">
        <v>997.5</v>
      </c>
      <c r="FO44" s="197">
        <f t="shared" si="13"/>
        <v>593.861625</v>
      </c>
      <c r="FP44" s="202">
        <f t="shared" si="107"/>
        <v>481.02791624999998</v>
      </c>
      <c r="FQ44" s="197">
        <f t="shared" si="108"/>
        <v>353.55551844374997</v>
      </c>
      <c r="FR44" s="197">
        <v>997.5</v>
      </c>
      <c r="FS44" s="197">
        <f t="shared" si="109"/>
        <v>593.861625</v>
      </c>
      <c r="FT44" s="197"/>
      <c r="FU44" s="197">
        <f t="shared" si="110"/>
        <v>0</v>
      </c>
      <c r="FV44" s="207">
        <v>733.16250000000002</v>
      </c>
      <c r="FW44" s="208">
        <f t="shared" si="14"/>
        <v>593.861625</v>
      </c>
      <c r="FX44" s="202">
        <f t="shared" si="36"/>
        <v>534.47546250000005</v>
      </c>
      <c r="FY44" s="208">
        <v>733.16250000000002</v>
      </c>
      <c r="FZ44" s="208">
        <f t="shared" si="32"/>
        <v>659.84625000000005</v>
      </c>
      <c r="GA44" s="208">
        <v>733.16250000000002</v>
      </c>
      <c r="GB44" s="208">
        <f t="shared" si="111"/>
        <v>431.16738351750001</v>
      </c>
      <c r="GC44" s="208">
        <v>0</v>
      </c>
      <c r="GD44" s="207">
        <v>659.85</v>
      </c>
      <c r="GE44" s="213">
        <f t="shared" si="33"/>
        <v>593.86500000000001</v>
      </c>
      <c r="GF44" s="213">
        <f t="shared" si="112"/>
        <v>593.86500000000001</v>
      </c>
      <c r="GG44" s="217">
        <v>659.85</v>
      </c>
      <c r="GH44" s="213">
        <f t="shared" si="34"/>
        <v>593.86500000000001</v>
      </c>
      <c r="GI44" s="217">
        <v>659.85</v>
      </c>
      <c r="GJ44" s="213">
        <f t="shared" si="113"/>
        <v>471.35700000000003</v>
      </c>
      <c r="GK44" s="208"/>
      <c r="GL44" s="208">
        <v>523.73</v>
      </c>
      <c r="GM44" s="216">
        <v>1069</v>
      </c>
      <c r="GN44" s="216">
        <v>1069</v>
      </c>
      <c r="GO44" s="200">
        <v>0</v>
      </c>
      <c r="GP44" s="216">
        <v>1069</v>
      </c>
      <c r="GQ44" s="200">
        <v>0</v>
      </c>
      <c r="GR44" s="216">
        <v>1069</v>
      </c>
      <c r="GS44" s="200">
        <f t="shared" si="114"/>
        <v>0</v>
      </c>
      <c r="GT44" s="6">
        <v>0</v>
      </c>
      <c r="GU44" s="6">
        <v>0</v>
      </c>
      <c r="GV44" s="6">
        <v>0</v>
      </c>
      <c r="GW44" s="6">
        <v>0</v>
      </c>
      <c r="GX44" s="6">
        <v>0</v>
      </c>
    </row>
    <row r="45" spans="1:206" ht="26">
      <c r="A45" s="32" t="s">
        <v>421</v>
      </c>
      <c r="B45" s="312" t="s">
        <v>404</v>
      </c>
      <c r="C45" s="314" t="s">
        <v>422</v>
      </c>
      <c r="D45" s="41"/>
      <c r="E45" s="41" t="s">
        <v>405</v>
      </c>
      <c r="F45" s="318" t="s">
        <v>422</v>
      </c>
      <c r="G45" s="40" t="s">
        <v>396</v>
      </c>
      <c r="H45" s="41" t="s">
        <v>423</v>
      </c>
      <c r="I45" s="41" t="s">
        <v>424</v>
      </c>
      <c r="J45" s="81">
        <v>260.39999999999998</v>
      </c>
      <c r="K45" s="61"/>
      <c r="L45" s="61"/>
      <c r="M45" s="81">
        <v>472.5</v>
      </c>
      <c r="N45" s="62">
        <f t="shared" si="37"/>
        <v>164.05199999999999</v>
      </c>
      <c r="O45" s="73">
        <f>J45*1.7-J45</f>
        <v>182.28</v>
      </c>
      <c r="P45" s="62">
        <f t="shared" si="38"/>
        <v>0</v>
      </c>
      <c r="Q45" s="73"/>
      <c r="R45" s="62">
        <f t="shared" si="39"/>
        <v>0</v>
      </c>
      <c r="S45" s="73"/>
      <c r="T45" s="62">
        <f t="shared" si="40"/>
        <v>297.67500000000001</v>
      </c>
      <c r="U45" s="63">
        <f>M45*1.7-M45</f>
        <v>330.75</v>
      </c>
      <c r="V45" s="62">
        <f t="shared" si="41"/>
        <v>164.05199999999999</v>
      </c>
      <c r="W45" s="63">
        <v>182.28</v>
      </c>
      <c r="X45" s="62">
        <f t="shared" si="115"/>
        <v>0</v>
      </c>
      <c r="Y45" s="63"/>
      <c r="Z45" s="62">
        <f t="shared" si="116"/>
        <v>0</v>
      </c>
      <c r="AA45" s="63"/>
      <c r="AB45" s="62">
        <f t="shared" si="117"/>
        <v>297.67500000000001</v>
      </c>
      <c r="AC45" s="63">
        <v>330.75</v>
      </c>
      <c r="AD45" s="62">
        <f t="shared" si="118"/>
        <v>0</v>
      </c>
      <c r="AE45" s="98"/>
      <c r="AF45" s="62">
        <v>198.76499999999999</v>
      </c>
      <c r="AG45" s="98">
        <v>220.85</v>
      </c>
      <c r="AH45" s="62">
        <v>198.76499999999999</v>
      </c>
      <c r="AI45" s="98">
        <v>220.85</v>
      </c>
      <c r="AJ45" s="62">
        <v>314.34300000000002</v>
      </c>
      <c r="AK45" s="98">
        <v>349.27</v>
      </c>
      <c r="AL45" s="106"/>
      <c r="AM45" s="3">
        <v>0</v>
      </c>
      <c r="AN45" s="106">
        <v>194.4</v>
      </c>
      <c r="AO45" s="3">
        <v>240</v>
      </c>
      <c r="AP45" s="106">
        <v>194.4</v>
      </c>
      <c r="AQ45" s="3">
        <v>240</v>
      </c>
      <c r="AR45" s="98"/>
      <c r="AS45" s="3"/>
      <c r="AT45" s="3"/>
      <c r="AU45" s="106">
        <v>236.45979</v>
      </c>
      <c r="AV45" s="3">
        <v>357.46</v>
      </c>
      <c r="AW45" s="106">
        <v>236.45979</v>
      </c>
      <c r="AX45" s="3">
        <v>357.46</v>
      </c>
      <c r="AY45" s="106">
        <v>236.45979</v>
      </c>
      <c r="AZ45" s="3"/>
      <c r="BA45" s="98"/>
      <c r="BB45" s="117">
        <f>363.85*1.05*0.7</f>
        <v>267.42975000000001</v>
      </c>
      <c r="BC45" s="110">
        <v>363.85</v>
      </c>
      <c r="BD45" s="117">
        <f>BC45*1.05*0.7</f>
        <v>267.42975000000001</v>
      </c>
      <c r="BE45" s="110">
        <v>363.85</v>
      </c>
      <c r="BF45" s="117">
        <f>BE45*1.05*0.7</f>
        <v>267.42975000000001</v>
      </c>
      <c r="BG45" s="3"/>
      <c r="BH45" s="98"/>
      <c r="BM45" s="130">
        <f t="shared" si="42"/>
        <v>0</v>
      </c>
      <c r="BN45" s="131">
        <f t="shared" si="43"/>
        <v>0</v>
      </c>
      <c r="BO45" s="132">
        <f t="shared" ref="BO45:BO51" si="120">AG45*0.9</f>
        <v>198.76499999999999</v>
      </c>
      <c r="BP45" s="132">
        <f t="shared" si="44"/>
        <v>178.88849999999999</v>
      </c>
      <c r="BQ45" s="132">
        <f t="shared" si="45"/>
        <v>198.76499999999999</v>
      </c>
      <c r="BR45" s="132">
        <f t="shared" si="46"/>
        <v>178.88849999999999</v>
      </c>
      <c r="BS45" s="132">
        <f t="shared" si="47"/>
        <v>282.90870000000001</v>
      </c>
      <c r="BT45" s="130">
        <f t="shared" si="119"/>
        <v>314.34300000000002</v>
      </c>
      <c r="BU45" s="5">
        <f t="shared" ref="BU45:BU51" si="121">AL45*0.9</f>
        <v>0</v>
      </c>
      <c r="BV45" s="5">
        <f t="shared" si="48"/>
        <v>0</v>
      </c>
      <c r="BW45" s="5">
        <f t="shared" ref="BW45:BW51" si="122">AN45*0.9</f>
        <v>174.96</v>
      </c>
      <c r="BX45" s="139">
        <f t="shared" si="49"/>
        <v>157.464</v>
      </c>
      <c r="BY45" s="5">
        <f t="shared" si="50"/>
        <v>174.96</v>
      </c>
      <c r="BZ45" s="5">
        <f t="shared" si="51"/>
        <v>157.464</v>
      </c>
      <c r="CA45" s="5">
        <f t="shared" si="52"/>
        <v>0</v>
      </c>
      <c r="CB45" s="5">
        <f t="shared" si="53"/>
        <v>0</v>
      </c>
      <c r="CC45" s="130">
        <f t="shared" ref="CC45:CC51" si="123">AU45*0.9</f>
        <v>212.81381099999999</v>
      </c>
      <c r="CD45" s="143">
        <f t="shared" si="54"/>
        <v>172.37918690999999</v>
      </c>
      <c r="CE45" s="143">
        <f t="shared" ref="CE45:CE51" si="124">AW45*0.9</f>
        <v>212.81381099999999</v>
      </c>
      <c r="CF45" s="143">
        <f t="shared" si="55"/>
        <v>172.37918690999999</v>
      </c>
      <c r="CG45" s="143">
        <f t="shared" ref="CG45:CG51" si="125">AY45*0.9</f>
        <v>212.81381099999999</v>
      </c>
      <c r="CH45" s="143">
        <f t="shared" si="56"/>
        <v>172.37918690999999</v>
      </c>
      <c r="CI45" s="143">
        <f t="shared" si="57"/>
        <v>0</v>
      </c>
      <c r="CJ45" s="144">
        <f t="shared" si="58"/>
        <v>0</v>
      </c>
      <c r="CK45" s="149">
        <f t="shared" si="59"/>
        <v>155.14126821900001</v>
      </c>
      <c r="CL45" s="149">
        <f t="shared" si="60"/>
        <v>155.14126821900001</v>
      </c>
      <c r="CM45" s="149">
        <f t="shared" si="61"/>
        <v>155.14126821900001</v>
      </c>
      <c r="CN45" s="149">
        <f t="shared" si="62"/>
        <v>0</v>
      </c>
      <c r="CO45" s="150">
        <f t="shared" ref="CO45:CO51" si="126">BB45*0.9</f>
        <v>240.68677500000001</v>
      </c>
      <c r="CP45" s="151">
        <f t="shared" si="63"/>
        <v>194.95628775</v>
      </c>
      <c r="CQ45" s="150">
        <f t="shared" ref="CQ45:CQ51" si="127">BD45*0.9</f>
        <v>240.68677500000001</v>
      </c>
      <c r="CR45" s="151">
        <f t="shared" si="64"/>
        <v>194.95628775</v>
      </c>
      <c r="CS45" s="150">
        <f t="shared" si="65"/>
        <v>240.68677500000001</v>
      </c>
      <c r="CT45" s="151">
        <f t="shared" si="66"/>
        <v>194.95628775</v>
      </c>
      <c r="CU45" s="72">
        <f t="shared" si="67"/>
        <v>0</v>
      </c>
      <c r="CV45" s="157">
        <f t="shared" si="68"/>
        <v>0</v>
      </c>
      <c r="CW45" s="158">
        <v>283.48950000000002</v>
      </c>
      <c r="CX45" s="143">
        <f t="shared" si="69"/>
        <v>229.62649500000001</v>
      </c>
      <c r="CY45" s="126">
        <v>283.48950000000002</v>
      </c>
      <c r="CZ45" s="126">
        <f t="shared" si="70"/>
        <v>229.62649500000001</v>
      </c>
      <c r="DA45" s="126">
        <v>283.48950000000002</v>
      </c>
      <c r="DB45" s="126">
        <f t="shared" si="71"/>
        <v>229.62649500000001</v>
      </c>
      <c r="DC45" s="126">
        <f t="shared" si="72"/>
        <v>0</v>
      </c>
      <c r="DD45" s="158"/>
      <c r="DF45" s="149">
        <f t="shared" si="73"/>
        <v>206.66384550000001</v>
      </c>
      <c r="DG45" s="149">
        <f t="shared" si="74"/>
        <v>185.99746095</v>
      </c>
      <c r="DH45" s="149">
        <f t="shared" si="75"/>
        <v>206.66384550000001</v>
      </c>
      <c r="DI45" s="149">
        <f t="shared" si="76"/>
        <v>185.99746095</v>
      </c>
      <c r="DJ45" s="149">
        <f t="shared" si="77"/>
        <v>206.66384550000001</v>
      </c>
      <c r="DK45" s="149">
        <f t="shared" si="78"/>
        <v>185.99746095</v>
      </c>
      <c r="DL45" s="149">
        <f t="shared" si="79"/>
        <v>0</v>
      </c>
      <c r="DM45" s="149">
        <f t="shared" si="80"/>
        <v>0</v>
      </c>
      <c r="DP45" s="158">
        <v>385.7</v>
      </c>
      <c r="DQ45" s="136">
        <f>DP45*0.7*1.05*0.9</f>
        <v>255.14054999999999</v>
      </c>
      <c r="DR45" s="136">
        <v>385.7</v>
      </c>
      <c r="DS45" s="136">
        <f>DR45*0.7*1.05*0.9</f>
        <v>255.14054999999999</v>
      </c>
      <c r="DT45" s="136">
        <v>385.7</v>
      </c>
      <c r="DU45" s="136">
        <f>DT45*0.7*1.05*0.9</f>
        <v>255.14054999999999</v>
      </c>
      <c r="DV45" s="177"/>
      <c r="DW45" s="136">
        <f>DV45*0.7*1.05</f>
        <v>0</v>
      </c>
      <c r="DX45" s="149">
        <f t="shared" si="81"/>
        <v>229.62649500000001</v>
      </c>
      <c r="DY45" s="149">
        <f t="shared" si="82"/>
        <v>206.66384550000001</v>
      </c>
      <c r="DZ45" s="149">
        <f t="shared" si="83"/>
        <v>229.62649500000001</v>
      </c>
      <c r="EA45" s="149">
        <f t="shared" si="84"/>
        <v>206.66384550000001</v>
      </c>
      <c r="EB45" s="149">
        <f t="shared" si="85"/>
        <v>229.62649500000001</v>
      </c>
      <c r="EC45" s="149">
        <f t="shared" si="86"/>
        <v>206.66384550000001</v>
      </c>
      <c r="ED45" s="149">
        <f t="shared" si="87"/>
        <v>0</v>
      </c>
      <c r="EE45" s="149">
        <f t="shared" si="88"/>
        <v>0</v>
      </c>
      <c r="EF45" s="136">
        <v>380</v>
      </c>
      <c r="EG45" s="180">
        <f>EF45*0.7*1.05</f>
        <v>279.3</v>
      </c>
      <c r="EH45" s="180">
        <f>EF45*0.7*1.05</f>
        <v>279.3</v>
      </c>
      <c r="EI45" s="180">
        <f>EF45*0.7*1.05</f>
        <v>279.3</v>
      </c>
      <c r="EJ45" s="180">
        <v>0</v>
      </c>
      <c r="EK45" s="149">
        <f t="shared" si="89"/>
        <v>251.37</v>
      </c>
      <c r="EL45" s="149">
        <f t="shared" si="90"/>
        <v>226.233</v>
      </c>
      <c r="EM45" s="149">
        <f t="shared" si="91"/>
        <v>251.37</v>
      </c>
      <c r="EN45" s="149">
        <f t="shared" si="92"/>
        <v>226.233</v>
      </c>
      <c r="EO45" s="149">
        <f t="shared" si="93"/>
        <v>251.37</v>
      </c>
      <c r="EP45" s="149">
        <f t="shared" si="94"/>
        <v>226.233</v>
      </c>
      <c r="EQ45" s="149">
        <f t="shared" si="95"/>
        <v>0</v>
      </c>
      <c r="ER45" s="149">
        <f t="shared" si="96"/>
        <v>0</v>
      </c>
      <c r="ET45" s="180">
        <v>379.61</v>
      </c>
      <c r="EU45" s="180">
        <v>379.61</v>
      </c>
      <c r="EV45" s="180">
        <v>379.61</v>
      </c>
      <c r="EW45" s="180">
        <v>890.12</v>
      </c>
      <c r="EX45" s="186">
        <f t="shared" si="97"/>
        <v>398.59050000000002</v>
      </c>
      <c r="EY45" s="186">
        <f t="shared" si="98"/>
        <v>398.59050000000002</v>
      </c>
      <c r="EZ45" s="186">
        <f t="shared" si="99"/>
        <v>398.59050000000002</v>
      </c>
      <c r="FA45" s="186">
        <f t="shared" si="100"/>
        <v>934.62599999999998</v>
      </c>
      <c r="FB45" s="187">
        <f t="shared" si="101"/>
        <v>279.01335</v>
      </c>
      <c r="FC45" s="187">
        <f t="shared" si="102"/>
        <v>279.01335</v>
      </c>
      <c r="FD45" s="187">
        <f t="shared" si="103"/>
        <v>279.01335</v>
      </c>
      <c r="FE45" s="187">
        <f t="shared" si="104"/>
        <v>654.23820000000001</v>
      </c>
      <c r="FF45" s="190">
        <v>279.01335</v>
      </c>
      <c r="FG45" s="190">
        <f t="shared" si="12"/>
        <v>183.06065893499999</v>
      </c>
      <c r="FH45" s="190">
        <v>279.01335</v>
      </c>
      <c r="FI45" s="190">
        <f t="shared" si="35"/>
        <v>183.06065893499999</v>
      </c>
      <c r="FJ45" s="190">
        <v>279.01335</v>
      </c>
      <c r="FK45" s="190">
        <f t="shared" si="105"/>
        <v>183.06065893499999</v>
      </c>
      <c r="FL45" s="190">
        <f t="shared" si="106"/>
        <v>429.24568302</v>
      </c>
      <c r="FM45" s="195">
        <v>654.23820000000001</v>
      </c>
      <c r="FN45" s="72">
        <v>401.8</v>
      </c>
      <c r="FO45" s="197">
        <f t="shared" si="13"/>
        <v>239.21163000000001</v>
      </c>
      <c r="FP45" s="202">
        <f t="shared" si="107"/>
        <v>193.7614203</v>
      </c>
      <c r="FQ45" s="197">
        <f t="shared" si="108"/>
        <v>142.4146439205</v>
      </c>
      <c r="FR45" s="197">
        <v>401.8</v>
      </c>
      <c r="FS45" s="197">
        <f t="shared" si="109"/>
        <v>239.21163000000001</v>
      </c>
      <c r="FT45" s="197"/>
      <c r="FU45" s="197">
        <f t="shared" si="110"/>
        <v>0</v>
      </c>
      <c r="FV45" s="207">
        <v>295.32299999999998</v>
      </c>
      <c r="FW45" s="208">
        <f t="shared" si="14"/>
        <v>239.21163000000001</v>
      </c>
      <c r="FX45" s="202">
        <f t="shared" si="36"/>
        <v>215.29046700000001</v>
      </c>
      <c r="FY45" s="208">
        <v>295.32299999999998</v>
      </c>
      <c r="FZ45" s="208">
        <f t="shared" si="32"/>
        <v>265.79070000000002</v>
      </c>
      <c r="GA45" s="208">
        <v>295.32299999999998</v>
      </c>
      <c r="GB45" s="208">
        <f t="shared" si="111"/>
        <v>386.32111471799999</v>
      </c>
      <c r="GC45" s="208">
        <v>0</v>
      </c>
      <c r="GD45" s="207">
        <v>0</v>
      </c>
      <c r="GE45" s="213">
        <f t="shared" si="33"/>
        <v>0</v>
      </c>
      <c r="GF45" s="213">
        <f t="shared" si="112"/>
        <v>0</v>
      </c>
      <c r="GG45" s="213">
        <v>0</v>
      </c>
      <c r="GH45" s="213">
        <f t="shared" si="34"/>
        <v>0</v>
      </c>
      <c r="GI45" s="213">
        <v>0</v>
      </c>
      <c r="GJ45" s="213">
        <f t="shared" si="113"/>
        <v>0</v>
      </c>
      <c r="GK45" s="208"/>
      <c r="GL45" s="208">
        <v>0</v>
      </c>
      <c r="GM45" s="216">
        <f>GL45*0.9</f>
        <v>0</v>
      </c>
      <c r="GN45" s="200">
        <f t="shared" ref="GN45:GN53" si="128">GO45*0.9</f>
        <v>0</v>
      </c>
      <c r="GO45" s="200">
        <v>0</v>
      </c>
      <c r="GP45" s="200">
        <f t="shared" ref="GP45:GP53" si="129">GQ45*0.9</f>
        <v>0</v>
      </c>
      <c r="GQ45" s="200">
        <v>0</v>
      </c>
      <c r="GR45" s="200">
        <f t="shared" ref="GR45:GR53" si="130">GS45*0.9</f>
        <v>0</v>
      </c>
      <c r="GS45" s="200">
        <f t="shared" si="114"/>
        <v>0</v>
      </c>
      <c r="GT45" s="6">
        <f t="shared" si="22"/>
        <v>0</v>
      </c>
      <c r="GU45" s="6">
        <f t="shared" ref="GU45:GU53" si="131">GN45*0.9</f>
        <v>0</v>
      </c>
      <c r="GV45" s="6">
        <f t="shared" si="18"/>
        <v>0</v>
      </c>
      <c r="GW45" s="6">
        <f t="shared" si="19"/>
        <v>0</v>
      </c>
      <c r="GX45" s="6">
        <f t="shared" ref="GX45:GX53" si="132">GS45*0.9</f>
        <v>0</v>
      </c>
    </row>
    <row r="46" spans="1:206">
      <c r="A46" s="32"/>
      <c r="B46" s="313"/>
      <c r="C46" s="315"/>
      <c r="D46" s="41"/>
      <c r="E46" s="41" t="s">
        <v>405</v>
      </c>
      <c r="F46" s="319"/>
      <c r="G46" s="40" t="s">
        <v>396</v>
      </c>
      <c r="H46" s="41"/>
      <c r="I46" s="41"/>
      <c r="J46" s="81"/>
      <c r="K46" s="61"/>
      <c r="L46" s="61"/>
      <c r="M46" s="81"/>
      <c r="N46" s="62">
        <f t="shared" si="37"/>
        <v>0</v>
      </c>
      <c r="O46" s="73"/>
      <c r="P46" s="62">
        <f t="shared" si="38"/>
        <v>0</v>
      </c>
      <c r="Q46" s="73"/>
      <c r="R46" s="62">
        <f t="shared" si="39"/>
        <v>0</v>
      </c>
      <c r="S46" s="73"/>
      <c r="T46" s="62">
        <f t="shared" si="40"/>
        <v>0</v>
      </c>
      <c r="U46" s="63"/>
      <c r="V46" s="62">
        <f t="shared" si="41"/>
        <v>0</v>
      </c>
      <c r="W46" s="63"/>
      <c r="X46" s="62">
        <f t="shared" si="115"/>
        <v>0</v>
      </c>
      <c r="Y46" s="63"/>
      <c r="Z46" s="62">
        <f t="shared" si="116"/>
        <v>0</v>
      </c>
      <c r="AA46" s="63"/>
      <c r="AB46" s="62">
        <f t="shared" si="117"/>
        <v>0</v>
      </c>
      <c r="AC46" s="63"/>
      <c r="AD46" s="62">
        <f t="shared" si="118"/>
        <v>189.9</v>
      </c>
      <c r="AE46" s="98">
        <v>211</v>
      </c>
      <c r="AF46" s="62">
        <v>0</v>
      </c>
      <c r="AG46" s="98"/>
      <c r="AH46" s="62">
        <v>0</v>
      </c>
      <c r="AI46" s="98"/>
      <c r="AJ46" s="62">
        <v>0</v>
      </c>
      <c r="AK46" s="98"/>
      <c r="AL46" s="106"/>
      <c r="AM46" s="3">
        <v>0</v>
      </c>
      <c r="AN46" s="106"/>
      <c r="AO46" s="3">
        <v>0</v>
      </c>
      <c r="AP46" s="106"/>
      <c r="AQ46" s="3">
        <v>0</v>
      </c>
      <c r="AR46" s="98"/>
      <c r="AS46" s="3"/>
      <c r="AT46" s="3"/>
      <c r="AU46" s="106">
        <v>198.45</v>
      </c>
      <c r="AV46" s="3"/>
      <c r="AW46" s="98"/>
      <c r="AX46" s="3"/>
      <c r="AY46" s="98"/>
      <c r="AZ46" s="3"/>
      <c r="BA46" s="98"/>
      <c r="BB46" s="117">
        <f>295*1.05*0.7</f>
        <v>216.82499999999999</v>
      </c>
      <c r="BC46" s="3"/>
      <c r="BD46" s="98"/>
      <c r="BE46" s="3"/>
      <c r="BF46" s="98"/>
      <c r="BG46" s="3"/>
      <c r="BH46" s="98"/>
      <c r="BM46" s="130">
        <f t="shared" si="42"/>
        <v>189.9</v>
      </c>
      <c r="BN46" s="131">
        <f t="shared" si="43"/>
        <v>170.91</v>
      </c>
      <c r="BO46" s="132">
        <f t="shared" si="120"/>
        <v>0</v>
      </c>
      <c r="BP46" s="132">
        <f t="shared" si="44"/>
        <v>0</v>
      </c>
      <c r="BQ46" s="132">
        <f t="shared" si="45"/>
        <v>0</v>
      </c>
      <c r="BR46" s="132">
        <f t="shared" si="46"/>
        <v>0</v>
      </c>
      <c r="BS46" s="132">
        <f t="shared" si="47"/>
        <v>0</v>
      </c>
      <c r="BT46" s="130">
        <f t="shared" si="119"/>
        <v>0</v>
      </c>
      <c r="BU46" s="5">
        <f t="shared" si="121"/>
        <v>0</v>
      </c>
      <c r="BV46" s="5">
        <f t="shared" si="48"/>
        <v>0</v>
      </c>
      <c r="BW46" s="5">
        <f t="shared" si="122"/>
        <v>0</v>
      </c>
      <c r="BX46" s="139">
        <f t="shared" si="49"/>
        <v>0</v>
      </c>
      <c r="BY46" s="5">
        <f t="shared" si="50"/>
        <v>0</v>
      </c>
      <c r="BZ46" s="5">
        <f t="shared" si="51"/>
        <v>0</v>
      </c>
      <c r="CA46" s="5">
        <f t="shared" si="52"/>
        <v>0</v>
      </c>
      <c r="CB46" s="5">
        <f t="shared" si="53"/>
        <v>0</v>
      </c>
      <c r="CC46" s="130">
        <f t="shared" si="123"/>
        <v>178.60499999999999</v>
      </c>
      <c r="CD46" s="143">
        <f t="shared" si="54"/>
        <v>144.67005</v>
      </c>
      <c r="CE46" s="143">
        <f t="shared" si="124"/>
        <v>0</v>
      </c>
      <c r="CF46" s="143">
        <f t="shared" si="55"/>
        <v>0</v>
      </c>
      <c r="CG46" s="143">
        <f t="shared" si="125"/>
        <v>0</v>
      </c>
      <c r="CH46" s="143">
        <f t="shared" si="56"/>
        <v>0</v>
      </c>
      <c r="CI46" s="143">
        <f t="shared" si="57"/>
        <v>0</v>
      </c>
      <c r="CJ46" s="144">
        <f t="shared" si="58"/>
        <v>0</v>
      </c>
      <c r="CK46" s="149">
        <f t="shared" si="59"/>
        <v>130.203045</v>
      </c>
      <c r="CL46" s="149">
        <f t="shared" si="60"/>
        <v>0</v>
      </c>
      <c r="CM46" s="149">
        <f t="shared" si="61"/>
        <v>0</v>
      </c>
      <c r="CN46" s="149">
        <f t="shared" si="62"/>
        <v>0</v>
      </c>
      <c r="CO46" s="150">
        <f t="shared" si="126"/>
        <v>195.14250000000001</v>
      </c>
      <c r="CP46" s="151">
        <f t="shared" si="63"/>
        <v>158.065425</v>
      </c>
      <c r="CQ46" s="150">
        <f t="shared" si="127"/>
        <v>0</v>
      </c>
      <c r="CR46" s="151">
        <f t="shared" si="64"/>
        <v>0</v>
      </c>
      <c r="CS46" s="150">
        <f t="shared" si="65"/>
        <v>0</v>
      </c>
      <c r="CT46" s="151">
        <f t="shared" si="66"/>
        <v>0</v>
      </c>
      <c r="CU46" s="72">
        <f t="shared" si="67"/>
        <v>0</v>
      </c>
      <c r="CV46" s="157">
        <f t="shared" si="68"/>
        <v>0</v>
      </c>
      <c r="CW46" s="158">
        <v>216.38399999999999</v>
      </c>
      <c r="CX46" s="143">
        <f t="shared" si="69"/>
        <v>175.27104</v>
      </c>
      <c r="CY46" s="126"/>
      <c r="CZ46" s="126">
        <f t="shared" si="70"/>
        <v>0</v>
      </c>
      <c r="DA46" s="126"/>
      <c r="DB46" s="126">
        <f t="shared" si="71"/>
        <v>0</v>
      </c>
      <c r="DC46" s="126">
        <f t="shared" si="72"/>
        <v>0</v>
      </c>
      <c r="DD46" s="158"/>
      <c r="DF46" s="149">
        <f t="shared" si="73"/>
        <v>157.74393599999999</v>
      </c>
      <c r="DG46" s="149">
        <f t="shared" si="74"/>
        <v>141.96954239999999</v>
      </c>
      <c r="DH46" s="149">
        <f t="shared" si="75"/>
        <v>0</v>
      </c>
      <c r="DI46" s="149">
        <f t="shared" si="76"/>
        <v>0</v>
      </c>
      <c r="DJ46" s="149">
        <f t="shared" si="77"/>
        <v>0</v>
      </c>
      <c r="DK46" s="149">
        <f t="shared" si="78"/>
        <v>0</v>
      </c>
      <c r="DL46" s="149">
        <f t="shared" si="79"/>
        <v>0</v>
      </c>
      <c r="DM46" s="149">
        <f t="shared" si="80"/>
        <v>0</v>
      </c>
      <c r="DP46" s="158">
        <v>310.39999999999998</v>
      </c>
      <c r="DQ46" s="136">
        <f>DP46*0.7*1.05*0.9</f>
        <v>205.3296</v>
      </c>
      <c r="DR46" s="136"/>
      <c r="DS46" s="136">
        <f>DR46*0.7*1.05</f>
        <v>0</v>
      </c>
      <c r="DT46" s="136"/>
      <c r="DU46" s="136">
        <f>DT46*0.7*1.05</f>
        <v>0</v>
      </c>
      <c r="DV46" s="177"/>
      <c r="DW46" s="136">
        <f>DV46*0.7*1.05</f>
        <v>0</v>
      </c>
      <c r="DX46" s="149">
        <f t="shared" si="81"/>
        <v>184.79664</v>
      </c>
      <c r="DY46" s="149">
        <f t="shared" si="82"/>
        <v>166.31697600000001</v>
      </c>
      <c r="DZ46" s="149">
        <f t="shared" si="83"/>
        <v>0</v>
      </c>
      <c r="EA46" s="149">
        <f t="shared" si="84"/>
        <v>0</v>
      </c>
      <c r="EB46" s="149">
        <f t="shared" si="85"/>
        <v>0</v>
      </c>
      <c r="EC46" s="149">
        <f t="shared" si="86"/>
        <v>0</v>
      </c>
      <c r="ED46" s="149">
        <f t="shared" si="87"/>
        <v>0</v>
      </c>
      <c r="EE46" s="149">
        <f t="shared" si="88"/>
        <v>0</v>
      </c>
      <c r="EF46" s="136">
        <v>310.39999999999998</v>
      </c>
      <c r="EG46" s="180">
        <f>EF46*0.7*1.05</f>
        <v>228.14400000000001</v>
      </c>
      <c r="EH46" s="180">
        <v>0</v>
      </c>
      <c r="EI46" s="180">
        <v>0</v>
      </c>
      <c r="EJ46" s="180">
        <v>0</v>
      </c>
      <c r="EK46" s="149">
        <f t="shared" si="89"/>
        <v>205.3296</v>
      </c>
      <c r="EL46" s="149">
        <f t="shared" si="90"/>
        <v>184.79664</v>
      </c>
      <c r="EM46" s="149">
        <f t="shared" si="91"/>
        <v>0</v>
      </c>
      <c r="EN46" s="149">
        <f t="shared" si="92"/>
        <v>0</v>
      </c>
      <c r="EO46" s="149">
        <f t="shared" si="93"/>
        <v>0</v>
      </c>
      <c r="EP46" s="149">
        <f t="shared" si="94"/>
        <v>0</v>
      </c>
      <c r="EQ46" s="149">
        <f t="shared" si="95"/>
        <v>0</v>
      </c>
      <c r="ER46" s="149">
        <f t="shared" si="96"/>
        <v>0</v>
      </c>
      <c r="ET46" s="180">
        <v>339.5</v>
      </c>
      <c r="EU46" s="180">
        <v>0</v>
      </c>
      <c r="EV46" s="180">
        <v>0</v>
      </c>
      <c r="EW46" s="180">
        <v>0</v>
      </c>
      <c r="EX46" s="186">
        <f t="shared" si="97"/>
        <v>356.47500000000002</v>
      </c>
      <c r="EY46" s="186">
        <f t="shared" si="98"/>
        <v>0</v>
      </c>
      <c r="EZ46" s="186">
        <f t="shared" si="99"/>
        <v>0</v>
      </c>
      <c r="FA46" s="186">
        <f t="shared" si="100"/>
        <v>0</v>
      </c>
      <c r="FB46" s="187">
        <f t="shared" si="101"/>
        <v>249.5325</v>
      </c>
      <c r="FC46" s="187">
        <f t="shared" si="102"/>
        <v>0</v>
      </c>
      <c r="FD46" s="187">
        <f t="shared" si="103"/>
        <v>0</v>
      </c>
      <c r="FE46" s="187">
        <f t="shared" si="104"/>
        <v>0</v>
      </c>
      <c r="FF46" s="190">
        <v>249.5325</v>
      </c>
      <c r="FG46" s="190">
        <f t="shared" si="12"/>
        <v>163.71827325000001</v>
      </c>
      <c r="FH46" s="190">
        <v>0</v>
      </c>
      <c r="FI46" s="190">
        <f t="shared" si="35"/>
        <v>0</v>
      </c>
      <c r="FJ46" s="190">
        <v>0</v>
      </c>
      <c r="FK46" s="190">
        <f t="shared" si="105"/>
        <v>0</v>
      </c>
      <c r="FL46" s="190">
        <f t="shared" si="106"/>
        <v>0</v>
      </c>
      <c r="FM46" s="195">
        <v>0</v>
      </c>
      <c r="FN46" s="72">
        <v>224.58</v>
      </c>
      <c r="FO46" s="197">
        <f t="shared" si="13"/>
        <v>133.70370299999999</v>
      </c>
      <c r="FP46" s="202">
        <f t="shared" si="107"/>
        <v>108.29999943</v>
      </c>
      <c r="FQ46" s="197">
        <f t="shared" si="108"/>
        <v>79.600499581050002</v>
      </c>
      <c r="FR46" s="197"/>
      <c r="FS46" s="197">
        <f t="shared" si="109"/>
        <v>0</v>
      </c>
      <c r="FT46" s="197"/>
      <c r="FU46" s="197">
        <f t="shared" si="110"/>
        <v>0</v>
      </c>
      <c r="FV46" s="207">
        <v>202.12</v>
      </c>
      <c r="FW46" s="208">
        <f t="shared" si="14"/>
        <v>163.71719999999999</v>
      </c>
      <c r="FX46" s="202">
        <f t="shared" si="36"/>
        <v>147.34548000000001</v>
      </c>
      <c r="FY46" s="208">
        <v>0</v>
      </c>
      <c r="FZ46" s="208">
        <f t="shared" si="32"/>
        <v>0</v>
      </c>
      <c r="GA46" s="208">
        <v>0</v>
      </c>
      <c r="GB46" s="208">
        <f t="shared" si="111"/>
        <v>0</v>
      </c>
      <c r="GC46" s="208">
        <v>0</v>
      </c>
      <c r="GD46" s="207">
        <v>0</v>
      </c>
      <c r="GE46" s="213">
        <f t="shared" si="33"/>
        <v>0</v>
      </c>
      <c r="GF46" s="213">
        <f t="shared" si="112"/>
        <v>0</v>
      </c>
      <c r="GG46" s="213">
        <v>0</v>
      </c>
      <c r="GH46" s="213">
        <f t="shared" si="34"/>
        <v>0</v>
      </c>
      <c r="GI46" s="213">
        <v>0</v>
      </c>
      <c r="GJ46" s="213">
        <f t="shared" si="113"/>
        <v>0</v>
      </c>
      <c r="GK46" s="208"/>
      <c r="GL46" s="208">
        <v>0</v>
      </c>
      <c r="GM46" s="216">
        <f>GL46*0.9</f>
        <v>0</v>
      </c>
      <c r="GN46" s="200">
        <f t="shared" si="128"/>
        <v>0</v>
      </c>
      <c r="GO46" s="200">
        <v>0</v>
      </c>
      <c r="GP46" s="200">
        <f t="shared" si="129"/>
        <v>0</v>
      </c>
      <c r="GQ46" s="200">
        <v>0</v>
      </c>
      <c r="GR46" s="200">
        <f t="shared" si="130"/>
        <v>0</v>
      </c>
      <c r="GS46" s="200">
        <f t="shared" si="114"/>
        <v>0</v>
      </c>
      <c r="GT46" s="6">
        <f t="shared" si="22"/>
        <v>0</v>
      </c>
      <c r="GU46" s="6">
        <f t="shared" si="131"/>
        <v>0</v>
      </c>
      <c r="GV46" s="6">
        <f t="shared" si="18"/>
        <v>0</v>
      </c>
      <c r="GW46" s="6">
        <f t="shared" si="19"/>
        <v>0</v>
      </c>
      <c r="GX46" s="6">
        <f t="shared" si="132"/>
        <v>0</v>
      </c>
    </row>
    <row r="47" spans="1:206" ht="26">
      <c r="A47" s="32" t="s">
        <v>425</v>
      </c>
      <c r="B47" s="29" t="s">
        <v>404</v>
      </c>
      <c r="C47" s="45" t="s">
        <v>426</v>
      </c>
      <c r="D47" s="41"/>
      <c r="E47" s="41" t="s">
        <v>405</v>
      </c>
      <c r="F47" s="41" t="s">
        <v>427</v>
      </c>
      <c r="G47" s="40" t="s">
        <v>396</v>
      </c>
      <c r="H47" s="41" t="s">
        <v>428</v>
      </c>
      <c r="I47" s="41"/>
      <c r="J47" s="81">
        <v>119.72</v>
      </c>
      <c r="K47" s="82">
        <v>125.706</v>
      </c>
      <c r="L47" s="82">
        <v>127.428</v>
      </c>
      <c r="M47" s="82"/>
      <c r="N47" s="62">
        <f t="shared" si="37"/>
        <v>75.423599999999993</v>
      </c>
      <c r="O47" s="73">
        <f>J47*1.7-J47</f>
        <v>83.804000000000002</v>
      </c>
      <c r="P47" s="62">
        <f t="shared" si="38"/>
        <v>79.194779999999994</v>
      </c>
      <c r="Q47" s="73">
        <f>K47*1.7-K47</f>
        <v>87.994200000000006</v>
      </c>
      <c r="R47" s="62">
        <f t="shared" si="39"/>
        <v>80.279640000000001</v>
      </c>
      <c r="S47" s="73">
        <f>L47*1.7-L47</f>
        <v>89.199600000000004</v>
      </c>
      <c r="T47" s="62">
        <f t="shared" si="40"/>
        <v>0</v>
      </c>
      <c r="U47" s="63"/>
      <c r="V47" s="62">
        <f t="shared" si="41"/>
        <v>210.53970000000001</v>
      </c>
      <c r="W47" s="63">
        <v>233.93299999999999</v>
      </c>
      <c r="X47" s="62">
        <f t="shared" si="115"/>
        <v>210.53970000000001</v>
      </c>
      <c r="Y47" s="63">
        <v>233.93299999999999</v>
      </c>
      <c r="Z47" s="62">
        <f t="shared" si="116"/>
        <v>210.53970000000001</v>
      </c>
      <c r="AA47" s="63">
        <v>233.93299999999999</v>
      </c>
      <c r="AB47" s="62">
        <f t="shared" si="117"/>
        <v>210.53970000000001</v>
      </c>
      <c r="AC47" s="63">
        <v>233.93299999999999</v>
      </c>
      <c r="AD47" s="62">
        <f t="shared" si="118"/>
        <v>284.904</v>
      </c>
      <c r="AE47" s="98">
        <v>316.56</v>
      </c>
      <c r="AF47" s="62">
        <v>284.90805</v>
      </c>
      <c r="AG47" s="98">
        <v>316.56450000000001</v>
      </c>
      <c r="AH47" s="62">
        <v>284.90805</v>
      </c>
      <c r="AI47" s="98">
        <v>316.56450000000001</v>
      </c>
      <c r="AJ47" s="62">
        <v>288.8109</v>
      </c>
      <c r="AK47" s="98">
        <v>320.90100000000001</v>
      </c>
      <c r="AL47" s="106">
        <v>256.77</v>
      </c>
      <c r="AM47" s="3">
        <v>317</v>
      </c>
      <c r="AN47" s="106">
        <v>256.77</v>
      </c>
      <c r="AO47" s="3">
        <v>317</v>
      </c>
      <c r="AP47" s="106">
        <v>256.77</v>
      </c>
      <c r="AQ47" s="3">
        <v>317</v>
      </c>
      <c r="AR47" s="106">
        <v>260.01</v>
      </c>
      <c r="AS47" s="3"/>
      <c r="AT47" s="3"/>
      <c r="AU47" s="106">
        <v>91.611135000000004</v>
      </c>
      <c r="AV47" s="3">
        <v>138.49</v>
      </c>
      <c r="AW47" s="106">
        <v>91.611135000000004</v>
      </c>
      <c r="AX47" s="3">
        <v>138.49</v>
      </c>
      <c r="AY47" s="106">
        <v>91.611135000000004</v>
      </c>
      <c r="AZ47" s="3">
        <v>138.49</v>
      </c>
      <c r="BA47" s="106">
        <v>91.611135000000004</v>
      </c>
      <c r="BB47" s="98">
        <v>101.79</v>
      </c>
      <c r="BC47" s="3">
        <v>138.49</v>
      </c>
      <c r="BD47" s="98">
        <v>101.79</v>
      </c>
      <c r="BE47" s="98">
        <v>101.79</v>
      </c>
      <c r="BF47" s="98">
        <v>101.79</v>
      </c>
      <c r="BG47" s="98">
        <v>101.79</v>
      </c>
      <c r="BH47" s="98">
        <v>101.79</v>
      </c>
      <c r="BM47" s="130">
        <f t="shared" si="42"/>
        <v>284.904</v>
      </c>
      <c r="BN47" s="131">
        <f t="shared" si="43"/>
        <v>256.41359999999997</v>
      </c>
      <c r="BO47" s="132">
        <f t="shared" si="120"/>
        <v>284.90805</v>
      </c>
      <c r="BP47" s="132">
        <f t="shared" si="44"/>
        <v>256.41724499999998</v>
      </c>
      <c r="BQ47" s="132">
        <f t="shared" si="45"/>
        <v>284.90805</v>
      </c>
      <c r="BR47" s="132">
        <f t="shared" si="46"/>
        <v>256.41724499999998</v>
      </c>
      <c r="BS47" s="132">
        <f t="shared" si="47"/>
        <v>259.92980999999997</v>
      </c>
      <c r="BT47" s="130">
        <f t="shared" si="119"/>
        <v>288.8109</v>
      </c>
      <c r="BU47" s="5">
        <f t="shared" si="121"/>
        <v>231.09299999999999</v>
      </c>
      <c r="BV47" s="5">
        <f t="shared" si="48"/>
        <v>207.9837</v>
      </c>
      <c r="BW47" s="5">
        <f t="shared" si="122"/>
        <v>231.09299999999999</v>
      </c>
      <c r="BX47" s="139">
        <f t="shared" si="49"/>
        <v>207.9837</v>
      </c>
      <c r="BY47" s="5">
        <f t="shared" si="50"/>
        <v>231.09299999999999</v>
      </c>
      <c r="BZ47" s="5">
        <f t="shared" si="51"/>
        <v>207.9837</v>
      </c>
      <c r="CA47" s="5">
        <f t="shared" si="52"/>
        <v>210.60810000000001</v>
      </c>
      <c r="CB47" s="5">
        <f t="shared" si="53"/>
        <v>234.00899999999999</v>
      </c>
      <c r="CC47" s="130">
        <f t="shared" si="123"/>
        <v>82.450021500000005</v>
      </c>
      <c r="CD47" s="143">
        <f t="shared" si="54"/>
        <v>66.784517414999996</v>
      </c>
      <c r="CE47" s="143">
        <f t="shared" si="124"/>
        <v>82.450021500000005</v>
      </c>
      <c r="CF47" s="143">
        <f t="shared" si="55"/>
        <v>66.784517414999996</v>
      </c>
      <c r="CG47" s="143">
        <f t="shared" si="125"/>
        <v>82.450021500000005</v>
      </c>
      <c r="CH47" s="143">
        <f t="shared" si="56"/>
        <v>66.784517414999996</v>
      </c>
      <c r="CI47" s="143">
        <f t="shared" si="57"/>
        <v>66.784517414999996</v>
      </c>
      <c r="CJ47" s="144">
        <f t="shared" si="58"/>
        <v>82.450021500000005</v>
      </c>
      <c r="CK47" s="149">
        <f t="shared" si="59"/>
        <v>60.106065673499998</v>
      </c>
      <c r="CL47" s="149">
        <f t="shared" si="60"/>
        <v>60.106065673499998</v>
      </c>
      <c r="CM47" s="149">
        <f t="shared" si="61"/>
        <v>60.106065673499998</v>
      </c>
      <c r="CN47" s="149">
        <f t="shared" si="62"/>
        <v>60.106065673499998</v>
      </c>
      <c r="CO47" s="150">
        <f t="shared" si="126"/>
        <v>91.611000000000004</v>
      </c>
      <c r="CP47" s="151">
        <f t="shared" si="63"/>
        <v>74.204909999999998</v>
      </c>
      <c r="CQ47" s="150">
        <f t="shared" si="127"/>
        <v>91.611000000000004</v>
      </c>
      <c r="CR47" s="151">
        <f t="shared" si="64"/>
        <v>74.204909999999998</v>
      </c>
      <c r="CS47" s="150">
        <f t="shared" si="65"/>
        <v>91.611000000000004</v>
      </c>
      <c r="CT47" s="151">
        <f t="shared" si="66"/>
        <v>74.204909999999998</v>
      </c>
      <c r="CU47" s="72">
        <f t="shared" si="67"/>
        <v>74.204909999999998</v>
      </c>
      <c r="CV47" s="157">
        <f t="shared" si="68"/>
        <v>91.611000000000004</v>
      </c>
      <c r="CW47" s="144">
        <v>91.611000000000004</v>
      </c>
      <c r="CX47" s="143">
        <f t="shared" si="69"/>
        <v>74.204909999999998</v>
      </c>
      <c r="CY47" s="143">
        <v>91.611000000000004</v>
      </c>
      <c r="CZ47" s="126">
        <f t="shared" si="70"/>
        <v>74.204909999999998</v>
      </c>
      <c r="DA47" s="143">
        <v>91.611000000000004</v>
      </c>
      <c r="DB47" s="126">
        <f t="shared" si="71"/>
        <v>74.204909999999998</v>
      </c>
      <c r="DC47" s="126">
        <f t="shared" si="72"/>
        <v>74.204909999999998</v>
      </c>
      <c r="DD47" s="144">
        <v>91.611000000000004</v>
      </c>
      <c r="DF47" s="149">
        <f t="shared" si="73"/>
        <v>66.784419</v>
      </c>
      <c r="DG47" s="149">
        <f t="shared" si="74"/>
        <v>60.105977099999997</v>
      </c>
      <c r="DH47" s="149">
        <f t="shared" si="75"/>
        <v>66.784419</v>
      </c>
      <c r="DI47" s="149">
        <f t="shared" si="76"/>
        <v>60.105977099999997</v>
      </c>
      <c r="DJ47" s="149">
        <f t="shared" si="77"/>
        <v>66.784419</v>
      </c>
      <c r="DK47" s="149">
        <f t="shared" si="78"/>
        <v>60.105977099999997</v>
      </c>
      <c r="DL47" s="149">
        <f t="shared" si="79"/>
        <v>60.105977099999997</v>
      </c>
      <c r="DM47" s="149">
        <f t="shared" si="80"/>
        <v>66.784419</v>
      </c>
      <c r="DP47" s="144"/>
      <c r="DQ47" s="136">
        <f>82.44*0.9</f>
        <v>74.195999999999998</v>
      </c>
      <c r="DR47" s="136">
        <f t="shared" ref="DR47:DW47" si="133">82.44*0.9</f>
        <v>74.195999999999998</v>
      </c>
      <c r="DS47" s="136">
        <f t="shared" si="133"/>
        <v>74.195999999999998</v>
      </c>
      <c r="DT47" s="136">
        <f t="shared" si="133"/>
        <v>74.195999999999998</v>
      </c>
      <c r="DU47" s="136">
        <f t="shared" si="133"/>
        <v>74.195999999999998</v>
      </c>
      <c r="DV47" s="136">
        <f t="shared" si="133"/>
        <v>74.195999999999998</v>
      </c>
      <c r="DW47" s="136">
        <f t="shared" si="133"/>
        <v>74.195999999999998</v>
      </c>
      <c r="DX47" s="149">
        <f t="shared" si="81"/>
        <v>66.776399999999995</v>
      </c>
      <c r="DY47" s="149">
        <f t="shared" si="82"/>
        <v>60.098759999999999</v>
      </c>
      <c r="DZ47" s="149">
        <f t="shared" si="83"/>
        <v>66.776399999999995</v>
      </c>
      <c r="EA47" s="149">
        <f t="shared" si="84"/>
        <v>60.098759999999999</v>
      </c>
      <c r="EB47" s="149">
        <f t="shared" si="85"/>
        <v>66.776399999999995</v>
      </c>
      <c r="EC47" s="149">
        <f t="shared" si="86"/>
        <v>60.098759999999999</v>
      </c>
      <c r="ED47" s="149">
        <f t="shared" si="87"/>
        <v>60.098759999999999</v>
      </c>
      <c r="EE47" s="149">
        <f t="shared" si="88"/>
        <v>66.776399999999995</v>
      </c>
      <c r="EF47" s="136"/>
      <c r="EG47" s="180">
        <f>DQ47+EF47</f>
        <v>74.195999999999998</v>
      </c>
      <c r="EH47" s="180">
        <f>DS47+EF47</f>
        <v>74.195999999999998</v>
      </c>
      <c r="EI47" s="180">
        <f>DU47+EF47</f>
        <v>74.195999999999998</v>
      </c>
      <c r="EJ47" s="180">
        <f>DW47+EF47</f>
        <v>74.195999999999998</v>
      </c>
      <c r="EK47" s="149">
        <f t="shared" si="89"/>
        <v>66.776399999999995</v>
      </c>
      <c r="EL47" s="149">
        <f t="shared" si="90"/>
        <v>60.098759999999999</v>
      </c>
      <c r="EM47" s="149">
        <f t="shared" si="91"/>
        <v>66.776399999999995</v>
      </c>
      <c r="EN47" s="149">
        <f t="shared" si="92"/>
        <v>60.098759999999999</v>
      </c>
      <c r="EO47" s="149">
        <f t="shared" si="93"/>
        <v>66.776399999999995</v>
      </c>
      <c r="EP47" s="149">
        <f t="shared" si="94"/>
        <v>60.098759999999999</v>
      </c>
      <c r="EQ47" s="149">
        <f t="shared" si="95"/>
        <v>60.098759999999999</v>
      </c>
      <c r="ER47" s="149">
        <f t="shared" si="96"/>
        <v>66.776399999999995</v>
      </c>
      <c r="ET47" s="180">
        <v>0</v>
      </c>
      <c r="EU47" s="180">
        <v>0</v>
      </c>
      <c r="EV47" s="180">
        <v>0</v>
      </c>
      <c r="EW47" s="180">
        <v>0</v>
      </c>
      <c r="EX47" s="186">
        <f t="shared" si="97"/>
        <v>0</v>
      </c>
      <c r="EY47" s="186">
        <f t="shared" si="98"/>
        <v>0</v>
      </c>
      <c r="EZ47" s="186">
        <f t="shared" si="99"/>
        <v>0</v>
      </c>
      <c r="FA47" s="186">
        <f t="shared" si="100"/>
        <v>0</v>
      </c>
      <c r="FB47" s="187">
        <f t="shared" si="101"/>
        <v>0</v>
      </c>
      <c r="FC47" s="187">
        <f t="shared" si="102"/>
        <v>0</v>
      </c>
      <c r="FD47" s="187">
        <f t="shared" si="103"/>
        <v>0</v>
      </c>
      <c r="FE47" s="187">
        <f t="shared" si="104"/>
        <v>0</v>
      </c>
      <c r="FF47" s="190">
        <v>0</v>
      </c>
      <c r="FG47" s="190">
        <f t="shared" si="12"/>
        <v>0</v>
      </c>
      <c r="FH47" s="190">
        <v>0</v>
      </c>
      <c r="FI47" s="190">
        <f t="shared" si="35"/>
        <v>0</v>
      </c>
      <c r="FJ47" s="190">
        <v>0</v>
      </c>
      <c r="FK47" s="190">
        <f t="shared" si="105"/>
        <v>0</v>
      </c>
      <c r="FL47" s="190">
        <f t="shared" si="106"/>
        <v>0</v>
      </c>
      <c r="FM47" s="195">
        <v>0</v>
      </c>
      <c r="FN47" s="196">
        <v>312.66000000000003</v>
      </c>
      <c r="FO47" s="197">
        <f t="shared" si="13"/>
        <v>186.14213100000001</v>
      </c>
      <c r="FP47" s="202">
        <f t="shared" si="107"/>
        <v>150.77512611</v>
      </c>
      <c r="FQ47" s="197">
        <v>0</v>
      </c>
      <c r="FR47" s="197"/>
      <c r="FS47" s="197">
        <f t="shared" si="109"/>
        <v>0</v>
      </c>
      <c r="FT47" s="197"/>
      <c r="FU47" s="197">
        <v>0</v>
      </c>
      <c r="FV47" s="207">
        <v>260.45</v>
      </c>
      <c r="FW47" s="208">
        <f t="shared" si="14"/>
        <v>210.96449999999999</v>
      </c>
      <c r="FX47" s="202">
        <f t="shared" si="36"/>
        <v>189.86805000000001</v>
      </c>
      <c r="FY47" s="208">
        <v>260.45</v>
      </c>
      <c r="FZ47" s="208">
        <f t="shared" si="32"/>
        <v>558.41399999999999</v>
      </c>
      <c r="GA47" s="208">
        <v>620.46</v>
      </c>
      <c r="GB47" s="208">
        <f t="shared" si="111"/>
        <v>0</v>
      </c>
      <c r="GC47" s="208">
        <v>799.84</v>
      </c>
      <c r="GD47" s="207">
        <v>191.43</v>
      </c>
      <c r="GE47" s="213">
        <f t="shared" si="33"/>
        <v>172.28700000000001</v>
      </c>
      <c r="GF47" s="213">
        <f t="shared" si="112"/>
        <v>172.28700000000001</v>
      </c>
      <c r="GG47" s="217">
        <v>191.43</v>
      </c>
      <c r="GH47" s="213">
        <f>GI47*0.7*1.05</f>
        <v>335.18939999999998</v>
      </c>
      <c r="GI47" s="213">
        <v>456.04</v>
      </c>
      <c r="GJ47" s="213">
        <f t="shared" si="113"/>
        <v>529.09199999999998</v>
      </c>
      <c r="GK47" s="208"/>
      <c r="GL47" s="208">
        <v>587.88</v>
      </c>
      <c r="GM47" s="216">
        <v>464</v>
      </c>
      <c r="GN47" s="200">
        <f t="shared" si="128"/>
        <v>0</v>
      </c>
      <c r="GO47" s="200">
        <v>0</v>
      </c>
      <c r="GP47" s="200">
        <f t="shared" si="129"/>
        <v>0</v>
      </c>
      <c r="GQ47" s="200">
        <v>0</v>
      </c>
      <c r="GR47" s="200">
        <f t="shared" si="130"/>
        <v>0</v>
      </c>
      <c r="GS47" s="200">
        <f t="shared" si="114"/>
        <v>0</v>
      </c>
      <c r="GT47" s="6">
        <v>0</v>
      </c>
      <c r="GU47" s="6">
        <f t="shared" si="131"/>
        <v>0</v>
      </c>
      <c r="GV47" s="6">
        <f t="shared" si="18"/>
        <v>0</v>
      </c>
      <c r="GW47" s="6">
        <v>0</v>
      </c>
      <c r="GX47" s="6">
        <f t="shared" si="132"/>
        <v>0</v>
      </c>
    </row>
    <row r="48" spans="1:206" ht="26">
      <c r="A48" s="32" t="s">
        <v>429</v>
      </c>
      <c r="B48" s="29" t="s">
        <v>404</v>
      </c>
      <c r="C48" s="48" t="s">
        <v>86</v>
      </c>
      <c r="D48" s="41"/>
      <c r="E48" s="41" t="s">
        <v>405</v>
      </c>
      <c r="F48" s="318" t="s">
        <v>430</v>
      </c>
      <c r="G48" s="40" t="s">
        <v>396</v>
      </c>
      <c r="H48" s="41" t="s">
        <v>431</v>
      </c>
      <c r="I48" s="41"/>
      <c r="J48" s="81">
        <v>169</v>
      </c>
      <c r="K48" s="61">
        <v>219.2</v>
      </c>
      <c r="L48" s="61"/>
      <c r="M48" s="81">
        <v>472.5</v>
      </c>
      <c r="N48" s="62">
        <f t="shared" si="37"/>
        <v>106.47</v>
      </c>
      <c r="O48" s="73">
        <f>J48*1.7-J48</f>
        <v>118.3</v>
      </c>
      <c r="P48" s="62">
        <f t="shared" si="38"/>
        <v>138.096</v>
      </c>
      <c r="Q48" s="73">
        <f>K48*1.7-K48</f>
        <v>153.44</v>
      </c>
      <c r="R48" s="62">
        <f t="shared" si="39"/>
        <v>0</v>
      </c>
      <c r="S48" s="73"/>
      <c r="T48" s="62">
        <f t="shared" si="40"/>
        <v>297.67500000000001</v>
      </c>
      <c r="U48" s="63">
        <f>M48*1.7-M48</f>
        <v>330.75</v>
      </c>
      <c r="V48" s="62">
        <f t="shared" si="41"/>
        <v>109.5444</v>
      </c>
      <c r="W48" s="63">
        <v>121.71599999999999</v>
      </c>
      <c r="X48" s="62">
        <f t="shared" si="115"/>
        <v>109.5444</v>
      </c>
      <c r="Y48" s="63">
        <v>121.71599999999999</v>
      </c>
      <c r="Z48" s="62">
        <f t="shared" si="116"/>
        <v>109.5444</v>
      </c>
      <c r="AA48" s="63">
        <v>121.71599999999999</v>
      </c>
      <c r="AB48" s="62">
        <f t="shared" si="117"/>
        <v>0</v>
      </c>
      <c r="AC48" s="63"/>
      <c r="AD48" s="62">
        <f t="shared" si="118"/>
        <v>128.916</v>
      </c>
      <c r="AE48" s="98">
        <v>143.24</v>
      </c>
      <c r="AF48" s="62">
        <v>0</v>
      </c>
      <c r="AG48" s="98"/>
      <c r="AH48" s="62">
        <v>128.916</v>
      </c>
      <c r="AI48" s="98">
        <v>143.24</v>
      </c>
      <c r="AJ48" s="62">
        <v>314.34300000000002</v>
      </c>
      <c r="AK48" s="98">
        <v>349.27</v>
      </c>
      <c r="AL48" s="106">
        <v>133.65</v>
      </c>
      <c r="AM48" s="3">
        <v>165</v>
      </c>
      <c r="AN48" s="106">
        <v>133.65</v>
      </c>
      <c r="AO48" s="3">
        <v>165</v>
      </c>
      <c r="AP48" s="106">
        <v>133.65</v>
      </c>
      <c r="AQ48" s="3">
        <v>165</v>
      </c>
      <c r="AR48" s="98"/>
      <c r="AS48" s="3"/>
      <c r="AT48" s="3"/>
      <c r="AU48" s="106">
        <v>161.756595</v>
      </c>
      <c r="AV48" s="3">
        <v>244.53</v>
      </c>
      <c r="AW48" s="106">
        <v>161.756595</v>
      </c>
      <c r="AX48" s="3">
        <v>244.53</v>
      </c>
      <c r="AY48" s="106">
        <v>161.756595</v>
      </c>
      <c r="AZ48" s="3">
        <v>462.93</v>
      </c>
      <c r="BA48" s="106">
        <v>306.22819500000003</v>
      </c>
      <c r="BB48" s="117">
        <f>248.9*1.05*0.7</f>
        <v>182.94149999999999</v>
      </c>
      <c r="BC48" s="110">
        <v>248.9</v>
      </c>
      <c r="BD48" s="117">
        <f>BC48*1.05*0.7</f>
        <v>182.94149999999999</v>
      </c>
      <c r="BE48" s="110">
        <v>904.4</v>
      </c>
      <c r="BF48" s="117">
        <f>BE48*1.05*0.7</f>
        <v>664.73400000000004</v>
      </c>
      <c r="BG48" s="3">
        <v>0</v>
      </c>
      <c r="BH48" s="98">
        <f>BG48*1.05*0.7</f>
        <v>0</v>
      </c>
      <c r="BM48" s="130">
        <f t="shared" si="42"/>
        <v>128.916</v>
      </c>
      <c r="BN48" s="131">
        <f t="shared" si="43"/>
        <v>116.0244</v>
      </c>
      <c r="BO48" s="132">
        <f t="shared" si="120"/>
        <v>0</v>
      </c>
      <c r="BP48" s="132">
        <f t="shared" si="44"/>
        <v>0</v>
      </c>
      <c r="BQ48" s="132">
        <f t="shared" si="45"/>
        <v>128.916</v>
      </c>
      <c r="BR48" s="132">
        <f t="shared" si="46"/>
        <v>116.0244</v>
      </c>
      <c r="BS48" s="132">
        <f t="shared" si="47"/>
        <v>282.90870000000001</v>
      </c>
      <c r="BT48" s="130">
        <f t="shared" si="119"/>
        <v>314.34300000000002</v>
      </c>
      <c r="BU48" s="5">
        <f t="shared" si="121"/>
        <v>120.285</v>
      </c>
      <c r="BV48" s="5">
        <f t="shared" si="48"/>
        <v>108.2565</v>
      </c>
      <c r="BW48" s="5">
        <f t="shared" si="122"/>
        <v>120.285</v>
      </c>
      <c r="BX48" s="139">
        <f t="shared" si="49"/>
        <v>108.2565</v>
      </c>
      <c r="BY48" s="5">
        <f t="shared" si="50"/>
        <v>120.285</v>
      </c>
      <c r="BZ48" s="5">
        <f t="shared" si="51"/>
        <v>108.2565</v>
      </c>
      <c r="CA48" s="5">
        <f t="shared" si="52"/>
        <v>0</v>
      </c>
      <c r="CB48" s="5">
        <f t="shared" si="53"/>
        <v>0</v>
      </c>
      <c r="CC48" s="130">
        <f t="shared" si="123"/>
        <v>145.58093550000001</v>
      </c>
      <c r="CD48" s="143">
        <f t="shared" si="54"/>
        <v>117.920557755</v>
      </c>
      <c r="CE48" s="143">
        <f t="shared" si="124"/>
        <v>145.58093550000001</v>
      </c>
      <c r="CF48" s="143">
        <f t="shared" si="55"/>
        <v>117.920557755</v>
      </c>
      <c r="CG48" s="143">
        <f t="shared" si="125"/>
        <v>145.58093550000001</v>
      </c>
      <c r="CH48" s="143">
        <f t="shared" si="56"/>
        <v>117.920557755</v>
      </c>
      <c r="CI48" s="143">
        <f t="shared" si="57"/>
        <v>223.24035415500001</v>
      </c>
      <c r="CJ48" s="144">
        <f t="shared" si="58"/>
        <v>275.60537549999998</v>
      </c>
      <c r="CK48" s="149">
        <f t="shared" si="59"/>
        <v>106.1285019795</v>
      </c>
      <c r="CL48" s="149">
        <f t="shared" si="60"/>
        <v>106.1285019795</v>
      </c>
      <c r="CM48" s="149">
        <f t="shared" si="61"/>
        <v>106.1285019795</v>
      </c>
      <c r="CN48" s="149">
        <f t="shared" si="62"/>
        <v>200.91631873950001</v>
      </c>
      <c r="CO48" s="150">
        <f t="shared" si="126"/>
        <v>164.64734999999999</v>
      </c>
      <c r="CP48" s="151">
        <f t="shared" si="63"/>
        <v>133.36435349999999</v>
      </c>
      <c r="CQ48" s="150">
        <f t="shared" si="127"/>
        <v>164.64734999999999</v>
      </c>
      <c r="CR48" s="151">
        <f t="shared" si="64"/>
        <v>133.36435349999999</v>
      </c>
      <c r="CS48" s="150">
        <f t="shared" si="65"/>
        <v>598.26059999999995</v>
      </c>
      <c r="CT48" s="151">
        <f t="shared" si="66"/>
        <v>484.59108600000002</v>
      </c>
      <c r="CU48" s="72">
        <f t="shared" si="67"/>
        <v>0</v>
      </c>
      <c r="CV48" s="157">
        <f t="shared" si="68"/>
        <v>0</v>
      </c>
      <c r="CW48" s="158">
        <v>194.11349999999999</v>
      </c>
      <c r="CX48" s="143">
        <f t="shared" si="69"/>
        <v>157.23193499999999</v>
      </c>
      <c r="CY48" s="126">
        <v>194.11349999999999</v>
      </c>
      <c r="CZ48" s="126">
        <f t="shared" si="70"/>
        <v>157.23193499999999</v>
      </c>
      <c r="DA48" s="126">
        <f>904.4*0.7*1.05</f>
        <v>664.73400000000004</v>
      </c>
      <c r="DB48" s="126">
        <f t="shared" si="71"/>
        <v>538.43453999999997</v>
      </c>
      <c r="DC48" s="126">
        <f t="shared" si="72"/>
        <v>538.43453999999997</v>
      </c>
      <c r="DD48" s="158">
        <f>904.4*0.7*1.05</f>
        <v>664.73400000000004</v>
      </c>
      <c r="DF48" s="149">
        <f t="shared" si="73"/>
        <v>141.50874150000001</v>
      </c>
      <c r="DG48" s="149">
        <f t="shared" si="74"/>
        <v>127.35786735000001</v>
      </c>
      <c r="DH48" s="149">
        <f t="shared" si="75"/>
        <v>141.50874150000001</v>
      </c>
      <c r="DI48" s="149">
        <f t="shared" si="76"/>
        <v>127.35786735000001</v>
      </c>
      <c r="DJ48" s="149">
        <f t="shared" si="77"/>
        <v>484.59108600000002</v>
      </c>
      <c r="DK48" s="149">
        <f t="shared" si="78"/>
        <v>436.13197739999998</v>
      </c>
      <c r="DL48" s="149">
        <f t="shared" si="79"/>
        <v>436.13197739999998</v>
      </c>
      <c r="DM48" s="149">
        <f t="shared" si="80"/>
        <v>484.59108600000002</v>
      </c>
      <c r="DP48" s="158">
        <v>264.10000000000002</v>
      </c>
      <c r="DQ48" s="136">
        <f>DP48*0.7*1.05*0.9</f>
        <v>174.70214999999999</v>
      </c>
      <c r="DR48" s="136">
        <v>264.10000000000002</v>
      </c>
      <c r="DS48" s="136">
        <f>DR48*0.7*1.05*0.9</f>
        <v>174.70214999999999</v>
      </c>
      <c r="DT48" s="136">
        <v>904.4</v>
      </c>
      <c r="DU48" s="136">
        <f>DT48*0.7*1.05*0.9</f>
        <v>598.26059999999995</v>
      </c>
      <c r="DV48" s="177"/>
      <c r="DW48" s="136">
        <f>DV48*0.7*1.05</f>
        <v>0</v>
      </c>
      <c r="DX48" s="149">
        <f t="shared" si="81"/>
        <v>157.23193499999999</v>
      </c>
      <c r="DY48" s="149">
        <f t="shared" si="82"/>
        <v>141.50874150000001</v>
      </c>
      <c r="DZ48" s="149">
        <f t="shared" si="83"/>
        <v>157.23193499999999</v>
      </c>
      <c r="EA48" s="149">
        <f t="shared" si="84"/>
        <v>141.50874150000001</v>
      </c>
      <c r="EB48" s="149">
        <f t="shared" si="85"/>
        <v>538.43453999999997</v>
      </c>
      <c r="EC48" s="149">
        <f t="shared" si="86"/>
        <v>484.59108600000002</v>
      </c>
      <c r="ED48" s="149">
        <f t="shared" si="87"/>
        <v>0</v>
      </c>
      <c r="EE48" s="149">
        <f t="shared" si="88"/>
        <v>0</v>
      </c>
      <c r="EF48" s="136">
        <v>265.2</v>
      </c>
      <c r="EG48" s="180">
        <f>EF48*0.7*1.05</f>
        <v>194.922</v>
      </c>
      <c r="EH48" s="180">
        <f>EF48*0.7*1.05</f>
        <v>194.922</v>
      </c>
      <c r="EI48" s="180">
        <f>ES48*0.7*1.05</f>
        <v>475.80959999999999</v>
      </c>
      <c r="EJ48" s="180">
        <f>ES48*0.7*1.05</f>
        <v>475.80959999999999</v>
      </c>
      <c r="EK48" s="149">
        <f t="shared" si="89"/>
        <v>175.4298</v>
      </c>
      <c r="EL48" s="149">
        <f t="shared" si="90"/>
        <v>157.88682</v>
      </c>
      <c r="EM48" s="149">
        <f t="shared" si="91"/>
        <v>175.4298</v>
      </c>
      <c r="EN48" s="149">
        <f t="shared" si="92"/>
        <v>157.88682</v>
      </c>
      <c r="EO48" s="149">
        <f t="shared" si="93"/>
        <v>428.22863999999998</v>
      </c>
      <c r="EP48" s="149">
        <f t="shared" si="94"/>
        <v>385.405776</v>
      </c>
      <c r="EQ48" s="149">
        <f t="shared" si="95"/>
        <v>385.405776</v>
      </c>
      <c r="ER48" s="149">
        <f t="shared" si="96"/>
        <v>428.22863999999998</v>
      </c>
      <c r="ES48" s="1">
        <v>647.36</v>
      </c>
      <c r="ET48" s="180">
        <v>259.93</v>
      </c>
      <c r="EU48" s="180">
        <v>259.93</v>
      </c>
      <c r="EV48" s="180">
        <v>890.12</v>
      </c>
      <c r="EW48" s="180">
        <v>890.12</v>
      </c>
      <c r="EX48" s="186">
        <f t="shared" si="97"/>
        <v>272.92649999999998</v>
      </c>
      <c r="EY48" s="186">
        <f t="shared" si="98"/>
        <v>272.92649999999998</v>
      </c>
      <c r="EZ48" s="186">
        <f t="shared" si="99"/>
        <v>934.62599999999998</v>
      </c>
      <c r="FA48" s="186">
        <f t="shared" si="100"/>
        <v>934.62599999999998</v>
      </c>
      <c r="FB48" s="187">
        <f t="shared" si="101"/>
        <v>191.04855000000001</v>
      </c>
      <c r="FC48" s="187">
        <f t="shared" si="102"/>
        <v>191.04855000000001</v>
      </c>
      <c r="FD48" s="187">
        <f t="shared" si="103"/>
        <v>654.23820000000001</v>
      </c>
      <c r="FE48" s="187">
        <f t="shared" si="104"/>
        <v>654.23820000000001</v>
      </c>
      <c r="FF48" s="190">
        <v>191.04855000000001</v>
      </c>
      <c r="FG48" s="190">
        <f t="shared" si="12"/>
        <v>125.34695365499999</v>
      </c>
      <c r="FH48" s="190">
        <v>191.04855000000001</v>
      </c>
      <c r="FI48" s="190">
        <f t="shared" si="35"/>
        <v>125.34695365499999</v>
      </c>
      <c r="FJ48" s="190">
        <v>654.23820000000001</v>
      </c>
      <c r="FK48" s="190">
        <f t="shared" si="105"/>
        <v>429.24568302</v>
      </c>
      <c r="FL48" s="190">
        <f t="shared" si="106"/>
        <v>429.24568302</v>
      </c>
      <c r="FM48" s="195">
        <v>654.23820000000001</v>
      </c>
      <c r="FN48" s="72">
        <v>294</v>
      </c>
      <c r="FO48" s="197">
        <f t="shared" si="13"/>
        <v>175.03290000000001</v>
      </c>
      <c r="FP48" s="202">
        <f t="shared" si="107"/>
        <v>141.77664899999999</v>
      </c>
      <c r="FQ48" s="197">
        <f t="shared" si="108"/>
        <v>104.205837015</v>
      </c>
      <c r="FR48" s="197">
        <v>932.96</v>
      </c>
      <c r="FS48" s="197">
        <f t="shared" si="109"/>
        <v>555.43773599999997</v>
      </c>
      <c r="FT48" s="197"/>
      <c r="FU48" s="197">
        <f t="shared" si="110"/>
        <v>0</v>
      </c>
      <c r="FV48" s="207">
        <v>216.09</v>
      </c>
      <c r="FW48" s="208">
        <f t="shared" si="14"/>
        <v>175.03290000000001</v>
      </c>
      <c r="FX48" s="202">
        <f t="shared" si="36"/>
        <v>157.52960999999999</v>
      </c>
      <c r="FY48" s="208">
        <v>260.45</v>
      </c>
      <c r="FZ48" s="208">
        <f t="shared" si="32"/>
        <v>617.15304000000003</v>
      </c>
      <c r="GA48" s="208">
        <v>685.72559999999999</v>
      </c>
      <c r="GB48" s="208">
        <f t="shared" si="111"/>
        <v>386.32111471799999</v>
      </c>
      <c r="GC48" s="208">
        <v>0</v>
      </c>
      <c r="GD48" s="207">
        <v>194.48</v>
      </c>
      <c r="GE48" s="213">
        <f>FW48*0.9</f>
        <v>157.52960999999999</v>
      </c>
      <c r="GF48" s="213">
        <f t="shared" si="112"/>
        <v>172.28700000000001</v>
      </c>
      <c r="GG48" s="213">
        <v>191.43</v>
      </c>
      <c r="GH48" s="213">
        <f t="shared" ref="GH48:GH51" si="134">GI48*0.9</f>
        <v>555.43499999999995</v>
      </c>
      <c r="GI48" s="213">
        <v>617.15</v>
      </c>
      <c r="GJ48" s="213">
        <v>0</v>
      </c>
      <c r="GK48" s="208"/>
      <c r="GL48" s="208">
        <v>471.05</v>
      </c>
      <c r="GM48" s="216">
        <v>0</v>
      </c>
      <c r="GN48" s="200">
        <f t="shared" si="128"/>
        <v>0</v>
      </c>
      <c r="GO48" s="200">
        <v>0</v>
      </c>
      <c r="GP48" s="200">
        <f t="shared" si="129"/>
        <v>0</v>
      </c>
      <c r="GQ48" s="200">
        <v>0</v>
      </c>
      <c r="GR48" s="200">
        <f t="shared" si="130"/>
        <v>0</v>
      </c>
      <c r="GS48" s="200">
        <f t="shared" si="114"/>
        <v>0</v>
      </c>
      <c r="GT48" s="6">
        <f t="shared" si="22"/>
        <v>0</v>
      </c>
      <c r="GU48" s="6">
        <f t="shared" si="131"/>
        <v>0</v>
      </c>
      <c r="GV48" s="6">
        <f t="shared" si="18"/>
        <v>0</v>
      </c>
      <c r="GW48" s="6">
        <f t="shared" si="19"/>
        <v>0</v>
      </c>
      <c r="GX48" s="6">
        <f t="shared" si="132"/>
        <v>0</v>
      </c>
    </row>
    <row r="49" spans="1:206" ht="26">
      <c r="A49" s="32" t="s">
        <v>432</v>
      </c>
      <c r="B49" s="29" t="s">
        <v>404</v>
      </c>
      <c r="C49" s="49" t="s">
        <v>433</v>
      </c>
      <c r="D49" s="41"/>
      <c r="E49" s="41" t="s">
        <v>405</v>
      </c>
      <c r="F49" s="319"/>
      <c r="G49" s="40" t="s">
        <v>396</v>
      </c>
      <c r="H49" s="41" t="s">
        <v>434</v>
      </c>
      <c r="I49" s="41"/>
      <c r="J49" s="81">
        <v>252</v>
      </c>
      <c r="K49" s="61"/>
      <c r="L49" s="61"/>
      <c r="M49" s="61"/>
      <c r="N49" s="62">
        <f t="shared" si="37"/>
        <v>158.76</v>
      </c>
      <c r="O49" s="73">
        <f>J49*1.7-J49</f>
        <v>176.4</v>
      </c>
      <c r="P49" s="62">
        <f t="shared" si="38"/>
        <v>0</v>
      </c>
      <c r="Q49" s="73"/>
      <c r="R49" s="62">
        <f t="shared" si="39"/>
        <v>0</v>
      </c>
      <c r="S49" s="73"/>
      <c r="T49" s="62">
        <f t="shared" si="40"/>
        <v>0</v>
      </c>
      <c r="U49" s="63"/>
      <c r="V49" s="62">
        <f t="shared" si="41"/>
        <v>158.76</v>
      </c>
      <c r="W49" s="63">
        <v>176.4</v>
      </c>
      <c r="X49" s="62">
        <f t="shared" si="115"/>
        <v>0</v>
      </c>
      <c r="Y49" s="63"/>
      <c r="Z49" s="62">
        <f t="shared" si="116"/>
        <v>0</v>
      </c>
      <c r="AA49" s="63"/>
      <c r="AB49" s="62">
        <f t="shared" si="117"/>
        <v>0</v>
      </c>
      <c r="AC49" s="63"/>
      <c r="AD49" s="62">
        <f t="shared" si="118"/>
        <v>0</v>
      </c>
      <c r="AE49" s="98"/>
      <c r="AF49" s="62">
        <v>0</v>
      </c>
      <c r="AG49" s="98"/>
      <c r="AH49" s="62">
        <v>0</v>
      </c>
      <c r="AI49" s="98"/>
      <c r="AJ49" s="62">
        <v>0</v>
      </c>
      <c r="AK49" s="98"/>
      <c r="AL49" s="106"/>
      <c r="AM49" s="3">
        <v>0</v>
      </c>
      <c r="AN49" s="106"/>
      <c r="AO49" s="3">
        <v>0</v>
      </c>
      <c r="AP49" s="106"/>
      <c r="AQ49" s="3">
        <v>0</v>
      </c>
      <c r="AR49" s="98"/>
      <c r="AS49" s="3"/>
      <c r="AT49" s="3"/>
      <c r="AU49" s="106">
        <v>233.37719999999999</v>
      </c>
      <c r="AV49" s="3"/>
      <c r="AW49" s="98"/>
      <c r="AX49" s="3"/>
      <c r="AY49" s="98"/>
      <c r="AZ49" s="3"/>
      <c r="BA49" s="98"/>
      <c r="BB49" s="117">
        <f>373.2*1.05*0.7</f>
        <v>274.30200000000002</v>
      </c>
      <c r="BC49" s="110"/>
      <c r="BD49" s="117"/>
      <c r="BE49" s="110"/>
      <c r="BF49" s="117"/>
      <c r="BG49" s="3"/>
      <c r="BH49" s="98"/>
      <c r="BM49" s="130">
        <f t="shared" si="42"/>
        <v>0</v>
      </c>
      <c r="BN49" s="131">
        <f t="shared" si="43"/>
        <v>0</v>
      </c>
      <c r="BO49" s="132">
        <f t="shared" si="120"/>
        <v>0</v>
      </c>
      <c r="BP49" s="132">
        <f t="shared" si="44"/>
        <v>0</v>
      </c>
      <c r="BQ49" s="132">
        <f t="shared" si="45"/>
        <v>0</v>
      </c>
      <c r="BR49" s="132">
        <f t="shared" si="46"/>
        <v>0</v>
      </c>
      <c r="BS49" s="132">
        <f t="shared" si="47"/>
        <v>0</v>
      </c>
      <c r="BT49" s="130">
        <f t="shared" si="119"/>
        <v>0</v>
      </c>
      <c r="BU49" s="5">
        <f t="shared" si="121"/>
        <v>0</v>
      </c>
      <c r="BV49" s="5">
        <f t="shared" si="48"/>
        <v>0</v>
      </c>
      <c r="BW49" s="5">
        <f t="shared" si="122"/>
        <v>0</v>
      </c>
      <c r="BX49" s="139">
        <f t="shared" si="49"/>
        <v>0</v>
      </c>
      <c r="BY49" s="5">
        <f t="shared" si="50"/>
        <v>0</v>
      </c>
      <c r="BZ49" s="5">
        <f t="shared" si="51"/>
        <v>0</v>
      </c>
      <c r="CA49" s="5">
        <f t="shared" si="52"/>
        <v>0</v>
      </c>
      <c r="CB49" s="5">
        <f t="shared" si="53"/>
        <v>0</v>
      </c>
      <c r="CC49" s="130">
        <f t="shared" si="123"/>
        <v>210.03948</v>
      </c>
      <c r="CD49" s="143">
        <f t="shared" si="54"/>
        <v>170.13197880000001</v>
      </c>
      <c r="CE49" s="143">
        <f t="shared" si="124"/>
        <v>0</v>
      </c>
      <c r="CF49" s="143">
        <f t="shared" si="55"/>
        <v>0</v>
      </c>
      <c r="CG49" s="143">
        <f t="shared" si="125"/>
        <v>0</v>
      </c>
      <c r="CH49" s="143">
        <f t="shared" si="56"/>
        <v>0</v>
      </c>
      <c r="CI49" s="143">
        <f t="shared" si="57"/>
        <v>0</v>
      </c>
      <c r="CJ49" s="144">
        <f t="shared" si="58"/>
        <v>0</v>
      </c>
      <c r="CK49" s="149">
        <f t="shared" si="59"/>
        <v>153.11878092000001</v>
      </c>
      <c r="CL49" s="149">
        <f t="shared" si="60"/>
        <v>0</v>
      </c>
      <c r="CM49" s="149">
        <f t="shared" si="61"/>
        <v>0</v>
      </c>
      <c r="CN49" s="149">
        <f t="shared" si="62"/>
        <v>0</v>
      </c>
      <c r="CO49" s="150">
        <f t="shared" si="126"/>
        <v>246.87180000000001</v>
      </c>
      <c r="CP49" s="151">
        <f t="shared" si="63"/>
        <v>199.96615800000001</v>
      </c>
      <c r="CQ49" s="150">
        <f t="shared" si="127"/>
        <v>0</v>
      </c>
      <c r="CR49" s="151">
        <f t="shared" si="64"/>
        <v>0</v>
      </c>
      <c r="CS49" s="150">
        <f t="shared" si="65"/>
        <v>0</v>
      </c>
      <c r="CT49" s="151">
        <f t="shared" si="66"/>
        <v>0</v>
      </c>
      <c r="CU49" s="72">
        <f t="shared" si="67"/>
        <v>0</v>
      </c>
      <c r="CV49" s="157">
        <f t="shared" si="68"/>
        <v>0</v>
      </c>
      <c r="CW49" s="158">
        <v>280.91699999999997</v>
      </c>
      <c r="CX49" s="143">
        <f t="shared" si="69"/>
        <v>227.54276999999999</v>
      </c>
      <c r="CY49" s="126"/>
      <c r="CZ49" s="126">
        <f t="shared" si="70"/>
        <v>0</v>
      </c>
      <c r="DA49" s="126"/>
      <c r="DB49" s="126">
        <f t="shared" si="71"/>
        <v>0</v>
      </c>
      <c r="DC49" s="126">
        <f t="shared" si="72"/>
        <v>0</v>
      </c>
      <c r="DD49" s="158"/>
      <c r="DF49" s="149">
        <f t="shared" si="73"/>
        <v>204.78849299999999</v>
      </c>
      <c r="DG49" s="149">
        <f t="shared" si="74"/>
        <v>184.30964370000001</v>
      </c>
      <c r="DH49" s="149">
        <f t="shared" si="75"/>
        <v>0</v>
      </c>
      <c r="DI49" s="149">
        <f t="shared" si="76"/>
        <v>0</v>
      </c>
      <c r="DJ49" s="149">
        <f t="shared" si="77"/>
        <v>0</v>
      </c>
      <c r="DK49" s="149">
        <f t="shared" si="78"/>
        <v>0</v>
      </c>
      <c r="DL49" s="149">
        <f t="shared" si="79"/>
        <v>0</v>
      </c>
      <c r="DM49" s="149">
        <f t="shared" si="80"/>
        <v>0</v>
      </c>
      <c r="DP49" s="158">
        <v>801</v>
      </c>
      <c r="DQ49" s="136">
        <f>DP49*0.7*1.05*0.9</f>
        <v>529.86149999999998</v>
      </c>
      <c r="DR49" s="136"/>
      <c r="DS49" s="136">
        <f>DR49*0.7*1.05</f>
        <v>0</v>
      </c>
      <c r="DT49" s="136"/>
      <c r="DU49" s="136">
        <f>DT49*0.7*1.05</f>
        <v>0</v>
      </c>
      <c r="DV49" s="177"/>
      <c r="DW49" s="136">
        <f>DV49*0.7*1.05</f>
        <v>0</v>
      </c>
      <c r="DX49" s="149">
        <f t="shared" si="81"/>
        <v>476.87535000000003</v>
      </c>
      <c r="DY49" s="149">
        <f t="shared" si="82"/>
        <v>429.187815</v>
      </c>
      <c r="DZ49" s="149">
        <f t="shared" si="83"/>
        <v>0</v>
      </c>
      <c r="EA49" s="149">
        <f t="shared" si="84"/>
        <v>0</v>
      </c>
      <c r="EB49" s="149">
        <f t="shared" si="85"/>
        <v>0</v>
      </c>
      <c r="EC49" s="149">
        <f t="shared" si="86"/>
        <v>0</v>
      </c>
      <c r="ED49" s="149">
        <f t="shared" si="87"/>
        <v>0</v>
      </c>
      <c r="EE49" s="149">
        <f t="shared" si="88"/>
        <v>0</v>
      </c>
      <c r="EF49" s="136">
        <v>916.75</v>
      </c>
      <c r="EG49" s="180">
        <f>EF49*0.7*1.05</f>
        <v>673.81124999999997</v>
      </c>
      <c r="EH49" s="180">
        <v>0</v>
      </c>
      <c r="EI49" s="180">
        <v>0</v>
      </c>
      <c r="EJ49" s="180">
        <v>0</v>
      </c>
      <c r="EK49" s="149">
        <f t="shared" si="89"/>
        <v>606.43012499999998</v>
      </c>
      <c r="EL49" s="149">
        <f t="shared" si="90"/>
        <v>545.78711250000003</v>
      </c>
      <c r="EM49" s="149">
        <f t="shared" si="91"/>
        <v>0</v>
      </c>
      <c r="EN49" s="149">
        <f t="shared" si="92"/>
        <v>0</v>
      </c>
      <c r="EO49" s="149">
        <f t="shared" si="93"/>
        <v>0</v>
      </c>
      <c r="EP49" s="149">
        <f t="shared" si="94"/>
        <v>0</v>
      </c>
      <c r="EQ49" s="149">
        <f t="shared" si="95"/>
        <v>0</v>
      </c>
      <c r="ER49" s="149">
        <f t="shared" si="96"/>
        <v>0</v>
      </c>
      <c r="ET49" s="180">
        <v>921.5</v>
      </c>
      <c r="EU49" s="180">
        <v>0</v>
      </c>
      <c r="EV49" s="180">
        <v>0</v>
      </c>
      <c r="EW49" s="180">
        <v>0</v>
      </c>
      <c r="EX49" s="186">
        <f t="shared" si="97"/>
        <v>967.57500000000005</v>
      </c>
      <c r="EY49" s="186">
        <f t="shared" si="98"/>
        <v>0</v>
      </c>
      <c r="EZ49" s="186">
        <f t="shared" si="99"/>
        <v>0</v>
      </c>
      <c r="FA49" s="186">
        <f t="shared" si="100"/>
        <v>0</v>
      </c>
      <c r="FB49" s="187">
        <f t="shared" si="101"/>
        <v>677.30250000000001</v>
      </c>
      <c r="FC49" s="187">
        <f t="shared" si="102"/>
        <v>0</v>
      </c>
      <c r="FD49" s="187">
        <f t="shared" si="103"/>
        <v>0</v>
      </c>
      <c r="FE49" s="187">
        <f t="shared" si="104"/>
        <v>0</v>
      </c>
      <c r="FF49" s="190">
        <v>677.30250000000001</v>
      </c>
      <c r="FG49" s="190">
        <f t="shared" si="12"/>
        <v>444.37817024999998</v>
      </c>
      <c r="FH49" s="190">
        <v>0</v>
      </c>
      <c r="FI49" s="190">
        <f t="shared" si="35"/>
        <v>0</v>
      </c>
      <c r="FJ49" s="190">
        <v>0</v>
      </c>
      <c r="FK49" s="190">
        <f t="shared" si="105"/>
        <v>0</v>
      </c>
      <c r="FL49" s="190">
        <f t="shared" si="106"/>
        <v>0</v>
      </c>
      <c r="FM49" s="195">
        <v>0</v>
      </c>
      <c r="FN49" s="72">
        <v>921.5</v>
      </c>
      <c r="FO49" s="197">
        <f t="shared" si="13"/>
        <v>548.61502499999995</v>
      </c>
      <c r="FP49" s="202">
        <f t="shared" si="107"/>
        <v>444.37817024999998</v>
      </c>
      <c r="FQ49" s="197">
        <f t="shared" si="108"/>
        <v>326.61795513375</v>
      </c>
      <c r="FR49" s="197"/>
      <c r="FS49" s="197">
        <f t="shared" si="109"/>
        <v>0</v>
      </c>
      <c r="FT49" s="197"/>
      <c r="FU49" s="197">
        <f t="shared" si="110"/>
        <v>0</v>
      </c>
      <c r="FV49" s="207">
        <v>677.30250000000001</v>
      </c>
      <c r="FW49" s="208">
        <f t="shared" si="14"/>
        <v>548.61502499999995</v>
      </c>
      <c r="FX49" s="202">
        <f t="shared" si="36"/>
        <v>493.75352249999997</v>
      </c>
      <c r="FY49" s="208">
        <v>0</v>
      </c>
      <c r="FZ49" s="208">
        <f t="shared" si="32"/>
        <v>0</v>
      </c>
      <c r="GA49" s="208">
        <v>0</v>
      </c>
      <c r="GB49" s="208">
        <f t="shared" si="111"/>
        <v>0</v>
      </c>
      <c r="GC49" s="208">
        <v>0</v>
      </c>
      <c r="GD49" s="207">
        <v>609.57000000000005</v>
      </c>
      <c r="GE49" s="213">
        <f t="shared" ref="GE49:GE53" si="135">GD49*0.9</f>
        <v>548.61300000000006</v>
      </c>
      <c r="GF49" s="213">
        <f t="shared" si="112"/>
        <v>0</v>
      </c>
      <c r="GG49" s="213">
        <v>0</v>
      </c>
      <c r="GH49" s="213">
        <f t="shared" si="134"/>
        <v>0</v>
      </c>
      <c r="GI49" s="213">
        <v>0</v>
      </c>
      <c r="GJ49" s="213">
        <f>GL49*0.9</f>
        <v>0</v>
      </c>
      <c r="GK49" s="208"/>
      <c r="GL49" s="208">
        <v>0</v>
      </c>
      <c r="GM49" s="216">
        <f>GL49*0.9</f>
        <v>0</v>
      </c>
      <c r="GN49" s="200">
        <f t="shared" si="128"/>
        <v>0</v>
      </c>
      <c r="GO49" s="200">
        <v>0</v>
      </c>
      <c r="GP49" s="200">
        <f t="shared" si="129"/>
        <v>0</v>
      </c>
      <c r="GQ49" s="200">
        <v>0</v>
      </c>
      <c r="GR49" s="200">
        <f t="shared" si="130"/>
        <v>0</v>
      </c>
      <c r="GS49" s="200">
        <f t="shared" si="114"/>
        <v>0</v>
      </c>
      <c r="GT49" s="6">
        <f t="shared" si="22"/>
        <v>0</v>
      </c>
      <c r="GU49" s="6">
        <f t="shared" si="131"/>
        <v>0</v>
      </c>
      <c r="GV49" s="6">
        <f t="shared" si="18"/>
        <v>0</v>
      </c>
      <c r="GW49" s="6">
        <f t="shared" si="19"/>
        <v>0</v>
      </c>
      <c r="GX49" s="6">
        <f t="shared" si="132"/>
        <v>0</v>
      </c>
    </row>
    <row r="50" spans="1:206" ht="39">
      <c r="A50" s="32" t="s">
        <v>435</v>
      </c>
      <c r="B50" s="29" t="s">
        <v>404</v>
      </c>
      <c r="C50" s="40" t="s">
        <v>351</v>
      </c>
      <c r="D50" s="41"/>
      <c r="E50" s="41" t="s">
        <v>405</v>
      </c>
      <c r="F50" s="41" t="s">
        <v>436</v>
      </c>
      <c r="G50" s="40" t="s">
        <v>396</v>
      </c>
      <c r="H50" s="41" t="s">
        <v>437</v>
      </c>
      <c r="I50" s="80" t="s">
        <v>438</v>
      </c>
      <c r="J50" s="81">
        <v>169</v>
      </c>
      <c r="K50" s="61">
        <v>219.2</v>
      </c>
      <c r="L50" s="61"/>
      <c r="M50" s="81">
        <v>472.5</v>
      </c>
      <c r="N50" s="62">
        <f t="shared" si="37"/>
        <v>106.47</v>
      </c>
      <c r="O50" s="73">
        <f>J50*1.7-J50</f>
        <v>118.3</v>
      </c>
      <c r="P50" s="62">
        <f t="shared" si="38"/>
        <v>138.096</v>
      </c>
      <c r="Q50" s="73">
        <f>K50*1.7-K50</f>
        <v>153.44</v>
      </c>
      <c r="R50" s="62">
        <f t="shared" si="39"/>
        <v>0</v>
      </c>
      <c r="S50" s="73"/>
      <c r="T50" s="62">
        <f t="shared" si="40"/>
        <v>297.67500000000001</v>
      </c>
      <c r="U50" s="63">
        <f>M50*1.7-M50</f>
        <v>330.75</v>
      </c>
      <c r="V50" s="62">
        <f t="shared" si="41"/>
        <v>106.47</v>
      </c>
      <c r="W50" s="63">
        <v>118.3</v>
      </c>
      <c r="X50" s="62">
        <f t="shared" si="115"/>
        <v>138.096</v>
      </c>
      <c r="Y50" s="63">
        <v>153.44</v>
      </c>
      <c r="Z50" s="62">
        <f t="shared" si="116"/>
        <v>0</v>
      </c>
      <c r="AA50" s="63">
        <v>0</v>
      </c>
      <c r="AB50" s="62">
        <f t="shared" si="117"/>
        <v>297.67500000000001</v>
      </c>
      <c r="AC50" s="63">
        <v>330.75</v>
      </c>
      <c r="AD50" s="62">
        <f t="shared" si="118"/>
        <v>0</v>
      </c>
      <c r="AE50" s="98"/>
      <c r="AF50" s="62">
        <v>128.916</v>
      </c>
      <c r="AG50" s="98">
        <v>143.24</v>
      </c>
      <c r="AH50" s="62">
        <v>128.916</v>
      </c>
      <c r="AI50" s="98">
        <v>143.24</v>
      </c>
      <c r="AJ50" s="62">
        <v>314.34300000000002</v>
      </c>
      <c r="AK50" s="98">
        <v>349.27</v>
      </c>
      <c r="AL50" s="106"/>
      <c r="AM50" s="3">
        <v>0</v>
      </c>
      <c r="AN50" s="106">
        <v>133.65</v>
      </c>
      <c r="AO50" s="3">
        <v>165</v>
      </c>
      <c r="AP50" s="106">
        <v>133.65</v>
      </c>
      <c r="AQ50" s="3">
        <v>165</v>
      </c>
      <c r="AR50" s="98"/>
      <c r="AS50" s="3"/>
      <c r="AT50" s="3"/>
      <c r="AU50" s="106">
        <v>161.756595</v>
      </c>
      <c r="AV50" s="3">
        <v>244.53</v>
      </c>
      <c r="AW50" s="106">
        <v>161.756595</v>
      </c>
      <c r="AX50" s="3">
        <v>244.53</v>
      </c>
      <c r="AY50" s="106">
        <v>161.756595</v>
      </c>
      <c r="AZ50" s="3"/>
      <c r="BA50" s="98"/>
      <c r="BB50" s="117">
        <f>248.9*1.05*0.7</f>
        <v>182.94149999999999</v>
      </c>
      <c r="BC50" s="110">
        <v>248.9</v>
      </c>
      <c r="BD50" s="117">
        <f>BC50*1.05*0.7</f>
        <v>182.94149999999999</v>
      </c>
      <c r="BE50" s="110">
        <v>248.9</v>
      </c>
      <c r="BF50" s="117">
        <f>BE50*1.05*0.7</f>
        <v>182.94149999999999</v>
      </c>
      <c r="BG50" s="3"/>
      <c r="BH50" s="98"/>
      <c r="BM50" s="130">
        <f t="shared" si="42"/>
        <v>0</v>
      </c>
      <c r="BN50" s="131">
        <f t="shared" si="43"/>
        <v>0</v>
      </c>
      <c r="BO50" s="132">
        <f t="shared" si="120"/>
        <v>128.916</v>
      </c>
      <c r="BP50" s="132">
        <f t="shared" si="44"/>
        <v>116.0244</v>
      </c>
      <c r="BQ50" s="132">
        <f t="shared" si="45"/>
        <v>128.916</v>
      </c>
      <c r="BR50" s="132">
        <f t="shared" si="46"/>
        <v>116.0244</v>
      </c>
      <c r="BS50" s="132">
        <f t="shared" si="47"/>
        <v>282.90870000000001</v>
      </c>
      <c r="BT50" s="130">
        <f t="shared" si="119"/>
        <v>314.34300000000002</v>
      </c>
      <c r="BU50" s="5">
        <f t="shared" si="121"/>
        <v>0</v>
      </c>
      <c r="BV50" s="5">
        <f t="shared" si="48"/>
        <v>0</v>
      </c>
      <c r="BW50" s="5">
        <f t="shared" si="122"/>
        <v>120.285</v>
      </c>
      <c r="BX50" s="139">
        <f t="shared" si="49"/>
        <v>108.2565</v>
      </c>
      <c r="BY50" s="5">
        <f t="shared" si="50"/>
        <v>120.285</v>
      </c>
      <c r="BZ50" s="5">
        <f t="shared" si="51"/>
        <v>108.2565</v>
      </c>
      <c r="CA50" s="5">
        <f t="shared" si="52"/>
        <v>0</v>
      </c>
      <c r="CB50" s="5">
        <f t="shared" si="53"/>
        <v>0</v>
      </c>
      <c r="CC50" s="130">
        <f t="shared" si="123"/>
        <v>145.58093550000001</v>
      </c>
      <c r="CD50" s="143">
        <f t="shared" si="54"/>
        <v>117.920557755</v>
      </c>
      <c r="CE50" s="143">
        <f t="shared" si="124"/>
        <v>145.58093550000001</v>
      </c>
      <c r="CF50" s="143">
        <f t="shared" si="55"/>
        <v>117.920557755</v>
      </c>
      <c r="CG50" s="143">
        <f t="shared" si="125"/>
        <v>145.58093550000001</v>
      </c>
      <c r="CH50" s="143">
        <f t="shared" si="56"/>
        <v>117.920557755</v>
      </c>
      <c r="CI50" s="143">
        <f t="shared" si="57"/>
        <v>0</v>
      </c>
      <c r="CJ50" s="144">
        <f t="shared" si="58"/>
        <v>0</v>
      </c>
      <c r="CK50" s="149">
        <f t="shared" si="59"/>
        <v>106.1285019795</v>
      </c>
      <c r="CL50" s="149">
        <f t="shared" si="60"/>
        <v>106.1285019795</v>
      </c>
      <c r="CM50" s="149">
        <f t="shared" si="61"/>
        <v>106.1285019795</v>
      </c>
      <c r="CN50" s="149">
        <f t="shared" si="62"/>
        <v>0</v>
      </c>
      <c r="CO50" s="150">
        <f t="shared" si="126"/>
        <v>164.64734999999999</v>
      </c>
      <c r="CP50" s="151">
        <f t="shared" si="63"/>
        <v>133.36435349999999</v>
      </c>
      <c r="CQ50" s="150">
        <f t="shared" si="127"/>
        <v>164.64734999999999</v>
      </c>
      <c r="CR50" s="151">
        <f t="shared" si="64"/>
        <v>133.36435349999999</v>
      </c>
      <c r="CS50" s="150">
        <f t="shared" si="65"/>
        <v>164.64734999999999</v>
      </c>
      <c r="CT50" s="151">
        <f t="shared" si="66"/>
        <v>133.36435349999999</v>
      </c>
      <c r="CU50" s="72">
        <f t="shared" si="67"/>
        <v>0</v>
      </c>
      <c r="CV50" s="157">
        <f t="shared" si="68"/>
        <v>0</v>
      </c>
      <c r="CW50" s="158">
        <v>194.11349999999999</v>
      </c>
      <c r="CX50" s="143">
        <f t="shared" si="69"/>
        <v>157.23193499999999</v>
      </c>
      <c r="CY50" s="126">
        <v>194.11349999999999</v>
      </c>
      <c r="CZ50" s="126">
        <f t="shared" si="70"/>
        <v>157.23193499999999</v>
      </c>
      <c r="DA50" s="126">
        <v>194.11349999999999</v>
      </c>
      <c r="DB50" s="126">
        <f t="shared" si="71"/>
        <v>157.23193499999999</v>
      </c>
      <c r="DC50" s="126">
        <f t="shared" si="72"/>
        <v>0</v>
      </c>
      <c r="DD50" s="158"/>
      <c r="DF50" s="149">
        <f t="shared" si="73"/>
        <v>141.50874150000001</v>
      </c>
      <c r="DG50" s="149">
        <f t="shared" si="74"/>
        <v>127.35786735000001</v>
      </c>
      <c r="DH50" s="149">
        <f t="shared" si="75"/>
        <v>141.50874150000001</v>
      </c>
      <c r="DI50" s="149">
        <f t="shared" ref="DI50:DI51" si="136">DH50*0.9</f>
        <v>127.35786735000001</v>
      </c>
      <c r="DJ50" s="149">
        <f t="shared" si="77"/>
        <v>141.50874150000001</v>
      </c>
      <c r="DK50" s="149">
        <f t="shared" ref="DK50:DK51" si="137">DJ50*0.9</f>
        <v>127.35786735000001</v>
      </c>
      <c r="DL50" s="149">
        <f t="shared" ref="DL50:DL51" si="138">DM50*0.9</f>
        <v>0</v>
      </c>
      <c r="DM50" s="149">
        <f t="shared" si="80"/>
        <v>0</v>
      </c>
      <c r="DP50" s="158">
        <v>264.10000000000002</v>
      </c>
      <c r="DQ50" s="136">
        <f>DP50*0.7*1.05*0.9</f>
        <v>174.70214999999999</v>
      </c>
      <c r="DR50" s="136">
        <v>264.10000000000002</v>
      </c>
      <c r="DS50" s="136">
        <f>DR50*0.7*1.05*0.9</f>
        <v>174.70214999999999</v>
      </c>
      <c r="DT50" s="136">
        <v>264.10000000000002</v>
      </c>
      <c r="DU50" s="136">
        <f>DT50*0.7*1.05*0.9</f>
        <v>174.70214999999999</v>
      </c>
      <c r="DV50" s="177"/>
      <c r="DW50" s="136">
        <f>DV50*0.7*1.05</f>
        <v>0</v>
      </c>
      <c r="DX50" s="149">
        <f t="shared" si="81"/>
        <v>157.23193499999999</v>
      </c>
      <c r="DY50" s="149">
        <f t="shared" ref="DY50:DY51" si="139">DX50*0.9</f>
        <v>141.50874150000001</v>
      </c>
      <c r="DZ50" s="149">
        <f t="shared" si="83"/>
        <v>157.23193499999999</v>
      </c>
      <c r="EA50" s="149">
        <f t="shared" ref="EA50:EA51" si="140">DZ50*0.9</f>
        <v>141.50874150000001</v>
      </c>
      <c r="EB50" s="149">
        <f t="shared" si="85"/>
        <v>157.23193499999999</v>
      </c>
      <c r="EC50" s="149">
        <f t="shared" ref="EC50:EC51" si="141">EB50*0.9</f>
        <v>141.50874150000001</v>
      </c>
      <c r="ED50" s="149">
        <f t="shared" ref="ED50:ED51" si="142">EE50*0.9</f>
        <v>0</v>
      </c>
      <c r="EE50" s="149">
        <f t="shared" si="88"/>
        <v>0</v>
      </c>
      <c r="EF50" s="136">
        <v>265.2</v>
      </c>
      <c r="EG50" s="180">
        <f>EF50*0.7*1.05</f>
        <v>194.922</v>
      </c>
      <c r="EH50" s="180">
        <f>EF50*0.7*1.05</f>
        <v>194.922</v>
      </c>
      <c r="EI50" s="180">
        <f>ES50*0.7*1.05</f>
        <v>449.82</v>
      </c>
      <c r="EJ50" s="180">
        <v>0</v>
      </c>
      <c r="EK50" s="149">
        <f t="shared" ref="EK50:EK51" si="143">EG50-EG50*10/100</f>
        <v>175.4298</v>
      </c>
      <c r="EL50" s="149">
        <f t="shared" ref="EL50:EL51" si="144">EK50*0.9</f>
        <v>157.88682</v>
      </c>
      <c r="EM50" s="149">
        <f t="shared" si="91"/>
        <v>175.4298</v>
      </c>
      <c r="EN50" s="149">
        <f t="shared" ref="EN50:EN51" si="145">EM50*0.9</f>
        <v>157.88682</v>
      </c>
      <c r="EO50" s="149">
        <f t="shared" si="93"/>
        <v>404.83800000000002</v>
      </c>
      <c r="EP50" s="149">
        <f t="shared" ref="EP50:EP51" si="146">EO50*0.9</f>
        <v>364.35419999999999</v>
      </c>
      <c r="EQ50" s="149">
        <f t="shared" ref="EQ50:EQ51" si="147">ER50*0.9</f>
        <v>0</v>
      </c>
      <c r="ER50" s="149">
        <f t="shared" si="96"/>
        <v>0</v>
      </c>
      <c r="ES50" s="1">
        <v>612</v>
      </c>
      <c r="ET50" s="180">
        <v>259.93</v>
      </c>
      <c r="EU50" s="180">
        <v>259.93</v>
      </c>
      <c r="EV50" s="180">
        <v>259.93</v>
      </c>
      <c r="EW50" s="180">
        <v>890.12</v>
      </c>
      <c r="EX50" s="186">
        <f t="shared" si="97"/>
        <v>272.92649999999998</v>
      </c>
      <c r="EY50" s="186">
        <f t="shared" si="98"/>
        <v>272.92649999999998</v>
      </c>
      <c r="EZ50" s="186">
        <f t="shared" si="99"/>
        <v>272.92649999999998</v>
      </c>
      <c r="FA50" s="186">
        <f t="shared" si="100"/>
        <v>934.62599999999998</v>
      </c>
      <c r="FB50" s="187">
        <f t="shared" ref="FB50:FB51" si="148">EX50-(EX50*30/100)</f>
        <v>191.04855000000001</v>
      </c>
      <c r="FC50" s="187">
        <f t="shared" si="102"/>
        <v>191.04855000000001</v>
      </c>
      <c r="FD50" s="187">
        <f t="shared" si="103"/>
        <v>191.04855000000001</v>
      </c>
      <c r="FE50" s="187">
        <f t="shared" si="104"/>
        <v>654.23820000000001</v>
      </c>
      <c r="FF50" s="190">
        <v>191.04855000000001</v>
      </c>
      <c r="FG50" s="190">
        <f t="shared" si="12"/>
        <v>125.34695365499999</v>
      </c>
      <c r="FH50" s="190">
        <v>191.04855000000001</v>
      </c>
      <c r="FI50" s="190">
        <f t="shared" si="35"/>
        <v>125.34695365499999</v>
      </c>
      <c r="FJ50" s="190">
        <v>191.04855000000001</v>
      </c>
      <c r="FK50" s="190">
        <f t="shared" si="105"/>
        <v>125.34695365499999</v>
      </c>
      <c r="FL50" s="190">
        <f t="shared" si="106"/>
        <v>429.24568302</v>
      </c>
      <c r="FM50" s="195">
        <v>654.23820000000001</v>
      </c>
      <c r="FN50" s="72">
        <v>294</v>
      </c>
      <c r="FO50" s="197">
        <f t="shared" si="13"/>
        <v>175.03290000000001</v>
      </c>
      <c r="FP50" s="202">
        <f t="shared" si="107"/>
        <v>141.77664899999999</v>
      </c>
      <c r="FQ50" s="197">
        <f t="shared" si="108"/>
        <v>104.205837015</v>
      </c>
      <c r="FR50" s="197">
        <v>294</v>
      </c>
      <c r="FS50" s="197">
        <f t="shared" si="109"/>
        <v>175.03290000000001</v>
      </c>
      <c r="FT50" s="197"/>
      <c r="FU50" s="197">
        <f t="shared" si="110"/>
        <v>0</v>
      </c>
      <c r="FV50" s="207">
        <v>216.09</v>
      </c>
      <c r="FW50" s="208">
        <f t="shared" si="14"/>
        <v>175.03290000000001</v>
      </c>
      <c r="FX50" s="202">
        <f t="shared" si="36"/>
        <v>157.52960999999999</v>
      </c>
      <c r="FY50" s="208">
        <v>216.09</v>
      </c>
      <c r="FZ50" s="208">
        <f t="shared" si="32"/>
        <v>194.48099999999999</v>
      </c>
      <c r="GA50" s="208">
        <v>216.09</v>
      </c>
      <c r="GB50" s="208">
        <f t="shared" si="111"/>
        <v>386.32111471799999</v>
      </c>
      <c r="GC50" s="208">
        <v>0</v>
      </c>
      <c r="GD50" s="207">
        <v>194.48</v>
      </c>
      <c r="GE50" s="213">
        <f t="shared" si="135"/>
        <v>175.03200000000001</v>
      </c>
      <c r="GF50" s="213">
        <f t="shared" si="112"/>
        <v>194.48099999999999</v>
      </c>
      <c r="GG50" s="213">
        <v>216.09</v>
      </c>
      <c r="GH50" s="213">
        <f t="shared" si="134"/>
        <v>194.48099999999999</v>
      </c>
      <c r="GI50" s="213">
        <v>216.09</v>
      </c>
      <c r="GJ50" s="213">
        <v>0</v>
      </c>
      <c r="GK50" s="208"/>
      <c r="GL50" s="208">
        <v>471.05</v>
      </c>
      <c r="GM50" s="216">
        <v>0</v>
      </c>
      <c r="GN50" s="200">
        <f t="shared" si="128"/>
        <v>0</v>
      </c>
      <c r="GO50" s="200">
        <v>0</v>
      </c>
      <c r="GP50" s="200">
        <f t="shared" si="129"/>
        <v>0</v>
      </c>
      <c r="GQ50" s="200">
        <v>0</v>
      </c>
      <c r="GR50" s="200">
        <f t="shared" si="130"/>
        <v>0</v>
      </c>
      <c r="GS50" s="200">
        <f t="shared" si="114"/>
        <v>0</v>
      </c>
      <c r="GT50" s="6">
        <f t="shared" si="22"/>
        <v>0</v>
      </c>
      <c r="GU50" s="6">
        <f t="shared" si="131"/>
        <v>0</v>
      </c>
      <c r="GV50" s="6">
        <f t="shared" si="18"/>
        <v>0</v>
      </c>
      <c r="GW50" s="6">
        <f t="shared" si="19"/>
        <v>0</v>
      </c>
      <c r="GX50" s="6">
        <f t="shared" si="132"/>
        <v>0</v>
      </c>
    </row>
    <row r="51" spans="1:206">
      <c r="A51" s="32"/>
      <c r="B51" s="29" t="s">
        <v>404</v>
      </c>
      <c r="C51" s="40" t="s">
        <v>439</v>
      </c>
      <c r="D51" s="41"/>
      <c r="E51" s="41" t="s">
        <v>405</v>
      </c>
      <c r="F51" s="41"/>
      <c r="G51" s="40" t="s">
        <v>396</v>
      </c>
      <c r="H51" s="41"/>
      <c r="I51" s="80"/>
      <c r="J51" s="81"/>
      <c r="K51" s="61"/>
      <c r="L51" s="61">
        <v>145.96</v>
      </c>
      <c r="M51" s="61"/>
      <c r="N51" s="62">
        <f t="shared" si="37"/>
        <v>0</v>
      </c>
      <c r="O51" s="73"/>
      <c r="P51" s="62">
        <f t="shared" si="38"/>
        <v>0</v>
      </c>
      <c r="Q51" s="73"/>
      <c r="R51" s="62">
        <f t="shared" si="39"/>
        <v>91.954800000000006</v>
      </c>
      <c r="S51" s="73">
        <f>L51*1.7-L51</f>
        <v>102.172</v>
      </c>
      <c r="T51" s="62">
        <f t="shared" si="40"/>
        <v>0</v>
      </c>
      <c r="U51" s="63"/>
      <c r="V51" s="62">
        <f t="shared" si="41"/>
        <v>0</v>
      </c>
      <c r="W51" s="63"/>
      <c r="X51" s="62">
        <f t="shared" si="115"/>
        <v>0</v>
      </c>
      <c r="Y51" s="63"/>
      <c r="Z51" s="62">
        <f t="shared" si="116"/>
        <v>225.18719999999999</v>
      </c>
      <c r="AA51" s="63">
        <v>250.208</v>
      </c>
      <c r="AB51" s="62">
        <f t="shared" si="117"/>
        <v>0</v>
      </c>
      <c r="AC51" s="63"/>
      <c r="AD51" s="62">
        <f t="shared" si="118"/>
        <v>0</v>
      </c>
      <c r="AE51" s="98"/>
      <c r="AF51" s="62">
        <v>0</v>
      </c>
      <c r="AG51" s="98"/>
      <c r="AH51" s="62">
        <v>347.35365000000002</v>
      </c>
      <c r="AI51" s="98">
        <v>385.94850000000002</v>
      </c>
      <c r="AJ51" s="62">
        <v>0</v>
      </c>
      <c r="AK51" s="98"/>
      <c r="AL51" s="106"/>
      <c r="AM51" s="3">
        <v>0</v>
      </c>
      <c r="AN51" s="106"/>
      <c r="AO51" s="3">
        <v>0</v>
      </c>
      <c r="AP51" s="106">
        <v>312.66000000000003</v>
      </c>
      <c r="AQ51" s="3">
        <v>386</v>
      </c>
      <c r="AR51" s="98"/>
      <c r="AS51" s="3"/>
      <c r="AT51" s="3"/>
      <c r="AU51" s="98"/>
      <c r="AV51" s="3"/>
      <c r="AW51" s="98"/>
      <c r="AX51" s="3">
        <v>168.85</v>
      </c>
      <c r="AY51" s="106">
        <v>111.694275</v>
      </c>
      <c r="AZ51" s="3"/>
      <c r="BA51" s="98"/>
      <c r="BB51" s="98"/>
      <c r="BC51" s="3"/>
      <c r="BD51" s="98"/>
      <c r="BE51" s="3">
        <v>168.85</v>
      </c>
      <c r="BF51" s="98">
        <v>124.1</v>
      </c>
      <c r="BG51" s="3"/>
      <c r="BH51" s="98"/>
      <c r="BM51" s="130">
        <f t="shared" si="42"/>
        <v>0</v>
      </c>
      <c r="BN51" s="131">
        <f t="shared" si="43"/>
        <v>0</v>
      </c>
      <c r="BO51" s="132">
        <f t="shared" si="120"/>
        <v>0</v>
      </c>
      <c r="BP51" s="132">
        <f t="shared" si="44"/>
        <v>0</v>
      </c>
      <c r="BQ51" s="132">
        <f t="shared" si="45"/>
        <v>347.35365000000002</v>
      </c>
      <c r="BR51" s="132">
        <f t="shared" si="46"/>
        <v>312.61828500000001</v>
      </c>
      <c r="BS51" s="132">
        <f t="shared" si="47"/>
        <v>0</v>
      </c>
      <c r="BT51" s="130">
        <f t="shared" si="119"/>
        <v>0</v>
      </c>
      <c r="BU51" s="5">
        <f t="shared" si="121"/>
        <v>0</v>
      </c>
      <c r="BV51" s="5">
        <f t="shared" si="48"/>
        <v>0</v>
      </c>
      <c r="BW51" s="5">
        <f t="shared" si="122"/>
        <v>0</v>
      </c>
      <c r="BX51" s="139">
        <f t="shared" si="49"/>
        <v>0</v>
      </c>
      <c r="BY51" s="5">
        <f t="shared" si="50"/>
        <v>281.39400000000001</v>
      </c>
      <c r="BZ51" s="5">
        <f t="shared" si="51"/>
        <v>253.25460000000001</v>
      </c>
      <c r="CA51" s="5">
        <f t="shared" si="52"/>
        <v>0</v>
      </c>
      <c r="CB51" s="5">
        <f t="shared" si="53"/>
        <v>0</v>
      </c>
      <c r="CC51" s="130">
        <f t="shared" si="123"/>
        <v>0</v>
      </c>
      <c r="CD51" s="143">
        <f t="shared" si="54"/>
        <v>0</v>
      </c>
      <c r="CE51" s="143">
        <f t="shared" si="124"/>
        <v>0</v>
      </c>
      <c r="CF51" s="143">
        <f t="shared" si="55"/>
        <v>0</v>
      </c>
      <c r="CG51" s="143">
        <f t="shared" si="125"/>
        <v>100.52484750000001</v>
      </c>
      <c r="CH51" s="143">
        <f t="shared" si="56"/>
        <v>81.425126474999999</v>
      </c>
      <c r="CI51" s="143">
        <f t="shared" si="57"/>
        <v>0</v>
      </c>
      <c r="CJ51" s="144">
        <f t="shared" si="58"/>
        <v>0</v>
      </c>
      <c r="CK51" s="149">
        <f t="shared" si="59"/>
        <v>0</v>
      </c>
      <c r="CL51" s="149">
        <f t="shared" si="60"/>
        <v>0</v>
      </c>
      <c r="CM51" s="149">
        <f t="shared" si="61"/>
        <v>73.282613827500001</v>
      </c>
      <c r="CN51" s="149">
        <f t="shared" si="62"/>
        <v>0</v>
      </c>
      <c r="CO51" s="150">
        <f t="shared" si="126"/>
        <v>0</v>
      </c>
      <c r="CP51" s="151">
        <f t="shared" si="63"/>
        <v>0</v>
      </c>
      <c r="CQ51" s="150">
        <f t="shared" si="127"/>
        <v>0</v>
      </c>
      <c r="CR51" s="151">
        <f t="shared" si="64"/>
        <v>0</v>
      </c>
      <c r="CS51" s="150">
        <f t="shared" si="65"/>
        <v>111.69</v>
      </c>
      <c r="CT51" s="151">
        <f t="shared" si="66"/>
        <v>90.468900000000005</v>
      </c>
      <c r="CU51" s="72">
        <f t="shared" si="67"/>
        <v>0</v>
      </c>
      <c r="CV51" s="157">
        <f t="shared" si="68"/>
        <v>0</v>
      </c>
      <c r="CW51" s="158"/>
      <c r="CX51" s="143">
        <f t="shared" si="69"/>
        <v>0</v>
      </c>
      <c r="CY51" s="126"/>
      <c r="CZ51" s="126">
        <f t="shared" si="70"/>
        <v>0</v>
      </c>
      <c r="DA51" s="143">
        <v>111.69</v>
      </c>
      <c r="DB51" s="126">
        <f t="shared" si="71"/>
        <v>90.468900000000005</v>
      </c>
      <c r="DC51" s="126">
        <f t="shared" si="72"/>
        <v>0</v>
      </c>
      <c r="DD51" s="158"/>
      <c r="DF51" s="149">
        <f t="shared" si="73"/>
        <v>0</v>
      </c>
      <c r="DG51" s="149">
        <f t="shared" si="74"/>
        <v>0</v>
      </c>
      <c r="DH51" s="149">
        <f t="shared" si="75"/>
        <v>0</v>
      </c>
      <c r="DI51" s="149">
        <f t="shared" si="136"/>
        <v>0</v>
      </c>
      <c r="DJ51" s="149">
        <f t="shared" si="77"/>
        <v>81.42201</v>
      </c>
      <c r="DK51" s="149">
        <f t="shared" si="137"/>
        <v>73.279809</v>
      </c>
      <c r="DL51" s="149">
        <f t="shared" si="138"/>
        <v>0</v>
      </c>
      <c r="DM51" s="149">
        <f t="shared" si="80"/>
        <v>0</v>
      </c>
      <c r="DP51" s="158"/>
      <c r="DQ51" s="136">
        <f>DP51*0.7*1.05</f>
        <v>0</v>
      </c>
      <c r="DR51" s="136"/>
      <c r="DS51" s="136">
        <f>DR51*0.7*1.05</f>
        <v>0</v>
      </c>
      <c r="DT51" s="72"/>
      <c r="DU51" s="136">
        <f>100.52*0.9</f>
        <v>90.468000000000004</v>
      </c>
      <c r="DV51" s="177"/>
      <c r="DW51" s="136">
        <f>DV51*0.7*1.05</f>
        <v>0</v>
      </c>
      <c r="DX51" s="149">
        <f t="shared" si="81"/>
        <v>0</v>
      </c>
      <c r="DY51" s="149">
        <f t="shared" si="139"/>
        <v>0</v>
      </c>
      <c r="DZ51" s="149">
        <f t="shared" si="83"/>
        <v>0</v>
      </c>
      <c r="EA51" s="149">
        <f t="shared" si="140"/>
        <v>0</v>
      </c>
      <c r="EB51" s="149">
        <f t="shared" si="85"/>
        <v>81.421199999999999</v>
      </c>
      <c r="EC51" s="149">
        <f t="shared" si="141"/>
        <v>73.279079999999993</v>
      </c>
      <c r="ED51" s="149">
        <f t="shared" si="142"/>
        <v>0</v>
      </c>
      <c r="EE51" s="149">
        <f t="shared" si="88"/>
        <v>0</v>
      </c>
      <c r="EF51" s="136"/>
      <c r="EG51" s="180">
        <f>DQ51+EF51</f>
        <v>0</v>
      </c>
      <c r="EH51" s="180">
        <f>DS51+EF51</f>
        <v>0</v>
      </c>
      <c r="EI51" s="180">
        <f>DU51+EF51</f>
        <v>90.468000000000004</v>
      </c>
      <c r="EJ51" s="180">
        <f>DW51+EF51</f>
        <v>0</v>
      </c>
      <c r="EK51" s="149">
        <f t="shared" si="143"/>
        <v>0</v>
      </c>
      <c r="EL51" s="149">
        <f t="shared" si="144"/>
        <v>0</v>
      </c>
      <c r="EM51" s="149">
        <f t="shared" si="91"/>
        <v>0</v>
      </c>
      <c r="EN51" s="149">
        <f t="shared" si="145"/>
        <v>0</v>
      </c>
      <c r="EO51" s="149">
        <f t="shared" si="93"/>
        <v>81.421199999999999</v>
      </c>
      <c r="EP51" s="149">
        <f t="shared" si="146"/>
        <v>73.279079999999993</v>
      </c>
      <c r="EQ51" s="149">
        <f t="shared" si="147"/>
        <v>0</v>
      </c>
      <c r="ER51" s="149">
        <f t="shared" si="96"/>
        <v>0</v>
      </c>
      <c r="ET51" s="180">
        <v>0</v>
      </c>
      <c r="EU51" s="180">
        <v>0</v>
      </c>
      <c r="EV51" s="180">
        <v>0</v>
      </c>
      <c r="EW51" s="180">
        <v>0</v>
      </c>
      <c r="EX51" s="186">
        <f t="shared" si="97"/>
        <v>0</v>
      </c>
      <c r="EY51" s="186">
        <f t="shared" si="98"/>
        <v>0</v>
      </c>
      <c r="EZ51" s="186">
        <f t="shared" si="99"/>
        <v>0</v>
      </c>
      <c r="FA51" s="186">
        <f t="shared" si="100"/>
        <v>0</v>
      </c>
      <c r="FB51" s="187">
        <f t="shared" si="148"/>
        <v>0</v>
      </c>
      <c r="FC51" s="187">
        <f t="shared" si="102"/>
        <v>0</v>
      </c>
      <c r="FD51" s="187">
        <f t="shared" si="103"/>
        <v>0</v>
      </c>
      <c r="FE51" s="187">
        <f t="shared" si="104"/>
        <v>0</v>
      </c>
      <c r="FF51" s="190">
        <v>0</v>
      </c>
      <c r="FG51" s="190">
        <f t="shared" si="12"/>
        <v>0</v>
      </c>
      <c r="FH51" s="190">
        <v>0</v>
      </c>
      <c r="FI51" s="190">
        <f t="shared" si="35"/>
        <v>0</v>
      </c>
      <c r="FJ51" s="190">
        <v>73.278000000000006</v>
      </c>
      <c r="FK51" s="190">
        <f t="shared" si="105"/>
        <v>48.077695800000001</v>
      </c>
      <c r="FL51" s="190">
        <f t="shared" si="106"/>
        <v>0</v>
      </c>
      <c r="FM51" s="195">
        <v>0</v>
      </c>
      <c r="FN51" s="72"/>
      <c r="FO51" s="197">
        <f t="shared" si="13"/>
        <v>0</v>
      </c>
      <c r="FP51" s="202">
        <f t="shared" si="107"/>
        <v>0</v>
      </c>
      <c r="FQ51" s="197">
        <f t="shared" si="108"/>
        <v>0</v>
      </c>
      <c r="FR51" s="197">
        <v>732.16</v>
      </c>
      <c r="FS51" s="197">
        <f t="shared" si="109"/>
        <v>435.89145600000001</v>
      </c>
      <c r="FT51" s="197"/>
      <c r="FU51" s="197">
        <f t="shared" si="110"/>
        <v>0</v>
      </c>
      <c r="FV51" s="207">
        <v>0</v>
      </c>
      <c r="FW51" s="208">
        <f t="shared" si="14"/>
        <v>0</v>
      </c>
      <c r="FX51" s="202">
        <f t="shared" si="36"/>
        <v>0</v>
      </c>
      <c r="FY51" s="208">
        <v>0</v>
      </c>
      <c r="FZ51" s="208">
        <f t="shared" si="32"/>
        <v>658.94399999999996</v>
      </c>
      <c r="GA51" s="208">
        <v>732.16</v>
      </c>
      <c r="GB51" s="208">
        <f t="shared" si="111"/>
        <v>0</v>
      </c>
      <c r="GC51" s="208">
        <v>0</v>
      </c>
      <c r="GD51" s="207">
        <v>0</v>
      </c>
      <c r="GE51" s="213">
        <f t="shared" si="135"/>
        <v>0</v>
      </c>
      <c r="GF51" s="213">
        <f t="shared" si="112"/>
        <v>0</v>
      </c>
      <c r="GG51" s="213">
        <v>0</v>
      </c>
      <c r="GH51" s="213">
        <f t="shared" si="134"/>
        <v>593.04600000000005</v>
      </c>
      <c r="GI51" s="213">
        <v>658.94</v>
      </c>
      <c r="GJ51" s="213">
        <f>GL51*0.9</f>
        <v>0</v>
      </c>
      <c r="GK51" s="208"/>
      <c r="GL51" s="208">
        <v>0</v>
      </c>
      <c r="GM51" s="216">
        <f>GL51*0.9</f>
        <v>0</v>
      </c>
      <c r="GN51" s="200">
        <f t="shared" si="128"/>
        <v>0</v>
      </c>
      <c r="GO51" s="200">
        <v>0</v>
      </c>
      <c r="GP51" s="200">
        <f t="shared" si="129"/>
        <v>0</v>
      </c>
      <c r="GQ51" s="200">
        <v>0</v>
      </c>
      <c r="GR51" s="200">
        <f t="shared" si="130"/>
        <v>0</v>
      </c>
      <c r="GS51" s="200">
        <f t="shared" si="114"/>
        <v>0</v>
      </c>
      <c r="GT51" s="6">
        <f t="shared" si="22"/>
        <v>0</v>
      </c>
      <c r="GU51" s="6">
        <f t="shared" si="131"/>
        <v>0</v>
      </c>
      <c r="GV51" s="6">
        <f t="shared" si="18"/>
        <v>0</v>
      </c>
      <c r="GW51" s="6">
        <f t="shared" si="19"/>
        <v>0</v>
      </c>
      <c r="GX51" s="6">
        <f t="shared" si="132"/>
        <v>0</v>
      </c>
    </row>
    <row r="52" spans="1:206">
      <c r="A52" s="32"/>
      <c r="B52" s="29" t="s">
        <v>404</v>
      </c>
      <c r="C52" s="45" t="s">
        <v>440</v>
      </c>
      <c r="D52" s="41"/>
      <c r="E52" s="41" t="s">
        <v>360</v>
      </c>
      <c r="F52" s="41"/>
      <c r="G52" s="40" t="s">
        <v>396</v>
      </c>
      <c r="H52" s="41"/>
      <c r="I52" s="80"/>
      <c r="J52" s="81"/>
      <c r="K52" s="61"/>
      <c r="L52" s="61"/>
      <c r="M52" s="61"/>
      <c r="N52" s="62"/>
      <c r="O52" s="73"/>
      <c r="P52" s="62"/>
      <c r="Q52" s="73"/>
      <c r="R52" s="62"/>
      <c r="S52" s="73"/>
      <c r="T52" s="62"/>
      <c r="U52" s="63"/>
      <c r="V52" s="62"/>
      <c r="W52" s="95"/>
      <c r="X52" s="62"/>
      <c r="Y52" s="95"/>
      <c r="Z52" s="62"/>
      <c r="AA52" s="95"/>
      <c r="AB52" s="62"/>
      <c r="AC52" s="95"/>
      <c r="AD52" s="62"/>
      <c r="AE52" s="99"/>
      <c r="AF52" s="62"/>
      <c r="AG52" s="99"/>
      <c r="AH52" s="62"/>
      <c r="AI52" s="99"/>
      <c r="AJ52" s="62"/>
      <c r="AK52" s="99"/>
      <c r="AL52" s="106"/>
      <c r="AM52" s="3"/>
      <c r="AN52" s="106"/>
      <c r="AO52" s="3"/>
      <c r="AP52" s="106"/>
      <c r="AQ52" s="3"/>
      <c r="AR52" s="106"/>
      <c r="AS52" s="3"/>
      <c r="AT52" s="3"/>
      <c r="AU52" s="106"/>
      <c r="AV52" s="3"/>
      <c r="AW52" s="106"/>
      <c r="AX52" s="3"/>
      <c r="AY52" s="106"/>
      <c r="AZ52" s="3"/>
      <c r="BA52" s="106"/>
      <c r="BB52" s="98"/>
      <c r="BC52" s="3"/>
      <c r="BD52" s="98"/>
      <c r="BE52" s="3"/>
      <c r="BF52" s="98"/>
      <c r="BG52" s="3"/>
      <c r="BH52" s="98"/>
      <c r="BM52" s="130"/>
      <c r="BN52" s="131"/>
      <c r="BO52" s="132"/>
      <c r="BP52" s="132"/>
      <c r="BQ52" s="132"/>
      <c r="BR52" s="132"/>
      <c r="BS52" s="132"/>
      <c r="BT52" s="130"/>
      <c r="BU52" s="5"/>
      <c r="BV52" s="5"/>
      <c r="BW52" s="5"/>
      <c r="BX52" s="139"/>
      <c r="BY52" s="5"/>
      <c r="BZ52" s="5"/>
      <c r="CA52" s="5"/>
      <c r="CB52" s="5"/>
      <c r="CC52" s="130"/>
      <c r="CD52" s="143"/>
      <c r="CE52" s="143"/>
      <c r="CF52" s="143"/>
      <c r="CG52" s="143"/>
      <c r="CH52" s="143"/>
      <c r="CI52" s="143"/>
      <c r="CJ52" s="144"/>
      <c r="CK52" s="149"/>
      <c r="CL52" s="149"/>
      <c r="CM52" s="149"/>
      <c r="CN52" s="149"/>
      <c r="CO52" s="150"/>
      <c r="CP52" s="151"/>
      <c r="CQ52" s="150"/>
      <c r="CR52" s="151"/>
      <c r="CS52" s="150"/>
      <c r="CT52" s="151"/>
      <c r="CU52" s="72"/>
      <c r="CV52" s="157"/>
      <c r="CW52" s="158"/>
      <c r="CX52" s="143"/>
      <c r="CY52" s="126"/>
      <c r="CZ52" s="126"/>
      <c r="DA52" s="143"/>
      <c r="DB52" s="126"/>
      <c r="DC52" s="126"/>
      <c r="DD52" s="158"/>
      <c r="DF52" s="149"/>
      <c r="DG52" s="149"/>
      <c r="DH52" s="149"/>
      <c r="DI52" s="149"/>
      <c r="DJ52" s="149"/>
      <c r="DK52" s="149"/>
      <c r="DL52" s="149"/>
      <c r="DM52" s="149"/>
      <c r="DP52" s="158"/>
      <c r="DQ52" s="136"/>
      <c r="DR52" s="136"/>
      <c r="DS52" s="136"/>
      <c r="DT52" s="72"/>
      <c r="DU52" s="136"/>
      <c r="DV52" s="177"/>
      <c r="DW52" s="136"/>
      <c r="DX52" s="149"/>
      <c r="DY52" s="149"/>
      <c r="DZ52" s="149"/>
      <c r="EA52" s="149"/>
      <c r="EB52" s="149"/>
      <c r="EC52" s="149"/>
      <c r="ED52" s="149"/>
      <c r="EE52" s="149"/>
      <c r="EF52" s="136"/>
      <c r="EG52" s="180"/>
      <c r="EH52" s="180"/>
      <c r="EI52" s="180"/>
      <c r="EJ52" s="180"/>
      <c r="EK52" s="149"/>
      <c r="EL52" s="149"/>
      <c r="EM52" s="149"/>
      <c r="EN52" s="149"/>
      <c r="EO52" s="149"/>
      <c r="EP52" s="149"/>
      <c r="EQ52" s="149"/>
      <c r="ER52" s="149"/>
      <c r="ET52" s="180"/>
      <c r="EU52" s="180"/>
      <c r="EV52" s="180"/>
      <c r="EW52" s="180"/>
      <c r="EX52" s="186"/>
      <c r="EY52" s="186"/>
      <c r="EZ52" s="186"/>
      <c r="FA52" s="186"/>
      <c r="FB52" s="187"/>
      <c r="FC52" s="187"/>
      <c r="FD52" s="187"/>
      <c r="FE52" s="187"/>
      <c r="FF52" s="190"/>
      <c r="FG52" s="190">
        <f t="shared" si="12"/>
        <v>0</v>
      </c>
      <c r="FH52" s="190"/>
      <c r="FI52" s="190">
        <f t="shared" si="35"/>
        <v>0</v>
      </c>
      <c r="FJ52" s="190"/>
      <c r="FK52" s="190">
        <f t="shared" si="105"/>
        <v>0</v>
      </c>
      <c r="FL52" s="190">
        <f t="shared" si="106"/>
        <v>0</v>
      </c>
      <c r="FM52" s="195"/>
      <c r="FN52" s="72"/>
      <c r="FO52" s="197">
        <f t="shared" si="13"/>
        <v>0</v>
      </c>
      <c r="FP52" s="202">
        <f t="shared" si="107"/>
        <v>0</v>
      </c>
      <c r="FQ52" s="197"/>
      <c r="FR52" s="197"/>
      <c r="FS52" s="197">
        <f t="shared" si="109"/>
        <v>0</v>
      </c>
      <c r="FT52" s="197"/>
      <c r="FU52" s="197"/>
      <c r="FV52" s="207">
        <v>592.47</v>
      </c>
      <c r="FW52" s="208">
        <f t="shared" si="14"/>
        <v>479.90069999999997</v>
      </c>
      <c r="FX52" s="202">
        <f t="shared" si="36"/>
        <v>431.91063000000003</v>
      </c>
      <c r="FY52" s="208"/>
      <c r="FZ52" s="208">
        <f t="shared" si="32"/>
        <v>0</v>
      </c>
      <c r="GA52" s="208"/>
      <c r="GB52" s="208">
        <f t="shared" si="111"/>
        <v>0</v>
      </c>
      <c r="GC52" s="208"/>
      <c r="GD52" s="207">
        <v>435.47</v>
      </c>
      <c r="GE52" s="213">
        <f t="shared" si="135"/>
        <v>391.923</v>
      </c>
      <c r="GF52" s="213">
        <f t="shared" si="112"/>
        <v>0</v>
      </c>
      <c r="GG52" s="213">
        <v>0</v>
      </c>
      <c r="GH52" s="213">
        <v>0</v>
      </c>
      <c r="GI52" s="213">
        <v>0</v>
      </c>
      <c r="GJ52" s="213">
        <f>GL52*0.9</f>
        <v>0</v>
      </c>
      <c r="GK52" s="208"/>
      <c r="GL52" s="208">
        <v>0</v>
      </c>
      <c r="GM52" s="216">
        <f>GL52*0.9</f>
        <v>0</v>
      </c>
      <c r="GN52" s="200">
        <f t="shared" si="128"/>
        <v>0</v>
      </c>
      <c r="GO52" s="200">
        <v>0</v>
      </c>
      <c r="GP52" s="200">
        <f t="shared" si="129"/>
        <v>0</v>
      </c>
      <c r="GQ52" s="200">
        <v>0</v>
      </c>
      <c r="GR52" s="200">
        <f t="shared" si="130"/>
        <v>0</v>
      </c>
      <c r="GS52" s="200">
        <f t="shared" si="114"/>
        <v>0</v>
      </c>
      <c r="GT52" s="6">
        <f t="shared" si="22"/>
        <v>0</v>
      </c>
      <c r="GU52" s="6">
        <f t="shared" si="131"/>
        <v>0</v>
      </c>
      <c r="GV52" s="6">
        <f t="shared" si="18"/>
        <v>0</v>
      </c>
      <c r="GW52" s="6">
        <f t="shared" si="19"/>
        <v>0</v>
      </c>
      <c r="GX52" s="6">
        <f t="shared" si="132"/>
        <v>0</v>
      </c>
    </row>
    <row r="53" spans="1:206" ht="26">
      <c r="A53" s="32"/>
      <c r="B53" s="29" t="s">
        <v>404</v>
      </c>
      <c r="C53" s="45" t="s">
        <v>370</v>
      </c>
      <c r="D53" s="41"/>
      <c r="E53" s="41" t="s">
        <v>360</v>
      </c>
      <c r="F53" s="41"/>
      <c r="G53" s="40" t="s">
        <v>396</v>
      </c>
      <c r="H53" s="41"/>
      <c r="I53" s="80"/>
      <c r="J53" s="81"/>
      <c r="K53" s="61"/>
      <c r="L53" s="61"/>
      <c r="M53" s="61"/>
      <c r="N53" s="62"/>
      <c r="O53" s="73"/>
      <c r="P53" s="62"/>
      <c r="Q53" s="73"/>
      <c r="R53" s="62"/>
      <c r="S53" s="73"/>
      <c r="T53" s="62"/>
      <c r="U53" s="63"/>
      <c r="V53" s="62"/>
      <c r="W53" s="95"/>
      <c r="X53" s="62"/>
      <c r="Y53" s="95"/>
      <c r="Z53" s="62"/>
      <c r="AA53" s="95"/>
      <c r="AB53" s="62"/>
      <c r="AC53" s="95"/>
      <c r="AD53" s="62"/>
      <c r="AE53" s="99"/>
      <c r="AF53" s="62"/>
      <c r="AG53" s="99"/>
      <c r="AH53" s="62"/>
      <c r="AI53" s="99"/>
      <c r="AJ53" s="62"/>
      <c r="AK53" s="99"/>
      <c r="AL53" s="106"/>
      <c r="AM53" s="3"/>
      <c r="AN53" s="106"/>
      <c r="AO53" s="3"/>
      <c r="AP53" s="106"/>
      <c r="AQ53" s="3"/>
      <c r="AR53" s="106"/>
      <c r="AS53" s="3"/>
      <c r="AT53" s="3"/>
      <c r="AU53" s="106"/>
      <c r="AV53" s="3"/>
      <c r="AW53" s="106"/>
      <c r="AX53" s="3"/>
      <c r="AY53" s="106"/>
      <c r="AZ53" s="3"/>
      <c r="BA53" s="106"/>
      <c r="BB53" s="98"/>
      <c r="BC53" s="3"/>
      <c r="BD53" s="98"/>
      <c r="BE53" s="3"/>
      <c r="BF53" s="98"/>
      <c r="BG53" s="3"/>
      <c r="BH53" s="98"/>
      <c r="BM53" s="130"/>
      <c r="BN53" s="131"/>
      <c r="BO53" s="132"/>
      <c r="BP53" s="132"/>
      <c r="BQ53" s="132"/>
      <c r="BR53" s="132"/>
      <c r="BS53" s="132"/>
      <c r="BT53" s="130"/>
      <c r="BU53" s="5"/>
      <c r="BV53" s="5"/>
      <c r="BW53" s="5"/>
      <c r="BX53" s="139"/>
      <c r="BY53" s="5"/>
      <c r="BZ53" s="5"/>
      <c r="CA53" s="5"/>
      <c r="CB53" s="5"/>
      <c r="CC53" s="130"/>
      <c r="CD53" s="143"/>
      <c r="CE53" s="143"/>
      <c r="CF53" s="143"/>
      <c r="CG53" s="143"/>
      <c r="CH53" s="143"/>
      <c r="CI53" s="143"/>
      <c r="CJ53" s="144"/>
      <c r="CK53" s="149"/>
      <c r="CL53" s="149"/>
      <c r="CM53" s="149"/>
      <c r="CN53" s="149"/>
      <c r="CO53" s="150"/>
      <c r="CP53" s="151"/>
      <c r="CQ53" s="150"/>
      <c r="CR53" s="151"/>
      <c r="CS53" s="150"/>
      <c r="CT53" s="151"/>
      <c r="CU53" s="72"/>
      <c r="CV53" s="157"/>
      <c r="CW53" s="158"/>
      <c r="CX53" s="143"/>
      <c r="CY53" s="126"/>
      <c r="CZ53" s="126"/>
      <c r="DA53" s="143"/>
      <c r="DB53" s="126"/>
      <c r="DC53" s="126"/>
      <c r="DD53" s="158"/>
      <c r="DF53" s="149"/>
      <c r="DG53" s="149"/>
      <c r="DH53" s="149"/>
      <c r="DI53" s="149"/>
      <c r="DJ53" s="149"/>
      <c r="DK53" s="149"/>
      <c r="DL53" s="149"/>
      <c r="DM53" s="149"/>
      <c r="DP53" s="158"/>
      <c r="DQ53" s="136"/>
      <c r="DR53" s="136"/>
      <c r="DS53" s="136"/>
      <c r="DT53" s="72"/>
      <c r="DU53" s="136"/>
      <c r="DV53" s="177"/>
      <c r="DW53" s="136"/>
      <c r="DX53" s="149"/>
      <c r="DY53" s="149"/>
      <c r="DZ53" s="149"/>
      <c r="EA53" s="149"/>
      <c r="EB53" s="149"/>
      <c r="EC53" s="149"/>
      <c r="ED53" s="149"/>
      <c r="EE53" s="149"/>
      <c r="EF53" s="136"/>
      <c r="EG53" s="180"/>
      <c r="EH53" s="180"/>
      <c r="EI53" s="180"/>
      <c r="EJ53" s="180"/>
      <c r="EK53" s="149"/>
      <c r="EL53" s="149"/>
      <c r="EM53" s="149"/>
      <c r="EN53" s="149"/>
      <c r="EO53" s="149"/>
      <c r="EP53" s="149"/>
      <c r="EQ53" s="149"/>
      <c r="ER53" s="149"/>
      <c r="ET53" s="180"/>
      <c r="EU53" s="180"/>
      <c r="EV53" s="180"/>
      <c r="EW53" s="180"/>
      <c r="EX53" s="186"/>
      <c r="EY53" s="186"/>
      <c r="EZ53" s="186"/>
      <c r="FA53" s="186"/>
      <c r="FB53" s="187"/>
      <c r="FC53" s="187"/>
      <c r="FD53" s="187"/>
      <c r="FE53" s="187"/>
      <c r="FF53" s="190"/>
      <c r="FG53" s="190">
        <f t="shared" si="12"/>
        <v>0</v>
      </c>
      <c r="FH53" s="190"/>
      <c r="FI53" s="190">
        <f t="shared" si="35"/>
        <v>0</v>
      </c>
      <c r="FJ53" s="190"/>
      <c r="FK53" s="190">
        <f t="shared" si="105"/>
        <v>0</v>
      </c>
      <c r="FL53" s="190">
        <f t="shared" si="106"/>
        <v>0</v>
      </c>
      <c r="FM53" s="195"/>
      <c r="FN53" s="196">
        <v>807.04</v>
      </c>
      <c r="FO53" s="197">
        <f t="shared" si="13"/>
        <v>480.47126400000002</v>
      </c>
      <c r="FP53" s="202">
        <f t="shared" si="107"/>
        <v>389.18172384000002</v>
      </c>
      <c r="FQ53" s="197">
        <f t="shared" si="108"/>
        <v>286.04856702239999</v>
      </c>
      <c r="FR53" s="197"/>
      <c r="FS53" s="197">
        <f t="shared" si="109"/>
        <v>0</v>
      </c>
      <c r="FT53" s="197"/>
      <c r="FU53" s="197">
        <f t="shared" si="110"/>
        <v>0</v>
      </c>
      <c r="FV53" s="207">
        <v>957.83</v>
      </c>
      <c r="FW53" s="208">
        <f t="shared" si="14"/>
        <v>775.84230000000002</v>
      </c>
      <c r="FX53" s="202">
        <f t="shared" si="36"/>
        <v>698.25806999999998</v>
      </c>
      <c r="FY53" s="208">
        <v>0</v>
      </c>
      <c r="FZ53" s="208">
        <f t="shared" si="32"/>
        <v>0</v>
      </c>
      <c r="GA53" s="208">
        <v>0</v>
      </c>
      <c r="GB53" s="208">
        <f t="shared" si="111"/>
        <v>0</v>
      </c>
      <c r="GC53" s="208">
        <v>0</v>
      </c>
      <c r="GD53" s="207">
        <v>704.01</v>
      </c>
      <c r="GE53" s="213">
        <f t="shared" si="135"/>
        <v>633.60900000000004</v>
      </c>
      <c r="GF53" s="213">
        <f t="shared" si="112"/>
        <v>0</v>
      </c>
      <c r="GG53" s="213">
        <v>0</v>
      </c>
      <c r="GH53" s="213">
        <f>GI53*0.9</f>
        <v>0</v>
      </c>
      <c r="GI53" s="213">
        <v>0</v>
      </c>
      <c r="GJ53" s="213">
        <f>GL53*0.9</f>
        <v>0</v>
      </c>
      <c r="GK53" s="208"/>
      <c r="GL53" s="208">
        <v>0</v>
      </c>
      <c r="GM53" s="216">
        <v>556</v>
      </c>
      <c r="GN53" s="200">
        <f t="shared" si="128"/>
        <v>0</v>
      </c>
      <c r="GO53" s="200">
        <v>0</v>
      </c>
      <c r="GP53" s="200">
        <f t="shared" si="129"/>
        <v>0</v>
      </c>
      <c r="GQ53" s="200">
        <v>0</v>
      </c>
      <c r="GR53" s="200">
        <f t="shared" si="130"/>
        <v>0</v>
      </c>
      <c r="GS53" s="200">
        <f t="shared" si="114"/>
        <v>0</v>
      </c>
      <c r="GT53" s="6">
        <v>0</v>
      </c>
      <c r="GU53" s="6">
        <f t="shared" si="131"/>
        <v>0</v>
      </c>
      <c r="GV53" s="6">
        <f t="shared" si="18"/>
        <v>0</v>
      </c>
      <c r="GW53" s="6">
        <v>0</v>
      </c>
      <c r="GX53" s="6">
        <f t="shared" si="132"/>
        <v>0</v>
      </c>
    </row>
    <row r="54" spans="1:206">
      <c r="A54" s="305" t="s">
        <v>441</v>
      </c>
      <c r="B54" s="306"/>
      <c r="C54" s="307"/>
      <c r="D54" s="306"/>
      <c r="E54" s="306"/>
      <c r="F54" s="306"/>
      <c r="G54" s="307"/>
      <c r="H54" s="306"/>
      <c r="I54" s="308"/>
      <c r="J54" s="68" t="s">
        <v>374</v>
      </c>
      <c r="K54" s="68" t="s">
        <v>375</v>
      </c>
      <c r="L54" s="68" t="s">
        <v>376</v>
      </c>
      <c r="M54" s="68" t="s">
        <v>377</v>
      </c>
      <c r="N54" s="79" t="s">
        <v>338</v>
      </c>
      <c r="O54" s="70" t="s">
        <v>338</v>
      </c>
      <c r="P54" s="70" t="s">
        <v>339</v>
      </c>
      <c r="Q54" s="70" t="s">
        <v>339</v>
      </c>
      <c r="R54" s="70" t="s">
        <v>340</v>
      </c>
      <c r="S54" s="70" t="s">
        <v>340</v>
      </c>
      <c r="T54" s="93" t="s">
        <v>341</v>
      </c>
      <c r="U54" s="92" t="s">
        <v>341</v>
      </c>
      <c r="V54" s="70" t="s">
        <v>338</v>
      </c>
      <c r="W54" s="70" t="s">
        <v>338</v>
      </c>
      <c r="X54" s="70" t="s">
        <v>339</v>
      </c>
      <c r="Y54" s="70" t="s">
        <v>339</v>
      </c>
      <c r="Z54" s="70" t="s">
        <v>340</v>
      </c>
      <c r="AA54" s="70" t="s">
        <v>340</v>
      </c>
      <c r="AB54" s="103" t="s">
        <v>341</v>
      </c>
      <c r="AC54" s="103" t="s">
        <v>341</v>
      </c>
      <c r="AD54" s="105" t="s">
        <v>338</v>
      </c>
      <c r="AE54" s="105" t="s">
        <v>338</v>
      </c>
      <c r="AF54" s="105" t="s">
        <v>339</v>
      </c>
      <c r="AG54" s="105" t="s">
        <v>339</v>
      </c>
      <c r="AH54" s="105" t="s">
        <v>340</v>
      </c>
      <c r="AI54" s="105" t="s">
        <v>340</v>
      </c>
      <c r="AJ54" s="109" t="s">
        <v>341</v>
      </c>
      <c r="AK54" s="109" t="s">
        <v>341</v>
      </c>
      <c r="AL54" s="105" t="s">
        <v>338</v>
      </c>
      <c r="AM54" s="105" t="s">
        <v>338</v>
      </c>
      <c r="AN54" s="105" t="s">
        <v>339</v>
      </c>
      <c r="AO54" s="105" t="s">
        <v>339</v>
      </c>
      <c r="AP54" s="105" t="s">
        <v>340</v>
      </c>
      <c r="AQ54" s="105" t="s">
        <v>340</v>
      </c>
      <c r="AR54" s="109" t="s">
        <v>341</v>
      </c>
      <c r="AS54" s="109"/>
      <c r="AT54" s="116"/>
      <c r="AU54" s="105" t="s">
        <v>338</v>
      </c>
      <c r="AV54" s="116" t="s">
        <v>339</v>
      </c>
      <c r="AW54" s="105" t="s">
        <v>339</v>
      </c>
      <c r="AX54" s="116" t="s">
        <v>340</v>
      </c>
      <c r="AY54" s="105" t="s">
        <v>340</v>
      </c>
      <c r="AZ54" s="108" t="s">
        <v>341</v>
      </c>
      <c r="BA54" s="109" t="s">
        <v>341</v>
      </c>
      <c r="BB54" s="105" t="s">
        <v>338</v>
      </c>
      <c r="BC54" s="116" t="s">
        <v>339</v>
      </c>
      <c r="BD54" s="109" t="s">
        <v>339</v>
      </c>
      <c r="BE54" s="116" t="s">
        <v>340</v>
      </c>
      <c r="BF54" s="105" t="s">
        <v>340</v>
      </c>
      <c r="BG54" s="108" t="s">
        <v>341</v>
      </c>
      <c r="BH54" s="109" t="s">
        <v>341</v>
      </c>
      <c r="BM54" s="128"/>
      <c r="BN54" s="129"/>
      <c r="BO54" s="128"/>
      <c r="BP54" s="128"/>
      <c r="BQ54" s="128"/>
      <c r="BR54" s="128"/>
      <c r="BS54" s="128"/>
      <c r="BT54" s="128"/>
      <c r="BU54" s="137"/>
      <c r="BV54" s="137"/>
      <c r="BW54" s="137"/>
      <c r="BX54" s="138"/>
      <c r="BY54" s="137"/>
      <c r="BZ54" s="137"/>
      <c r="CA54" s="137"/>
      <c r="CB54" s="137"/>
      <c r="CC54" s="128"/>
      <c r="CD54" s="103"/>
      <c r="CE54" s="103"/>
      <c r="CF54" s="103"/>
      <c r="CG54" s="103"/>
      <c r="CH54" s="103"/>
      <c r="CI54" s="103"/>
      <c r="CJ54" s="103"/>
      <c r="CK54" s="105"/>
      <c r="CL54" s="105"/>
      <c r="CM54" s="105"/>
      <c r="CN54" s="105"/>
      <c r="CO54" s="148"/>
      <c r="CP54" s="147"/>
      <c r="CQ54" s="148"/>
      <c r="CR54" s="147"/>
      <c r="CS54" s="148"/>
      <c r="CT54" s="147"/>
      <c r="CU54" s="103"/>
      <c r="CV54" s="156"/>
      <c r="CW54" s="155"/>
      <c r="CX54" s="103"/>
      <c r="CY54" s="155"/>
      <c r="CZ54" s="70"/>
      <c r="DA54" s="155"/>
      <c r="DB54" s="70"/>
      <c r="DC54" s="70"/>
      <c r="DD54" s="155"/>
      <c r="DE54" s="167"/>
      <c r="DF54" s="105"/>
      <c r="DG54" s="105"/>
      <c r="DH54" s="105"/>
      <c r="DI54" s="105"/>
      <c r="DJ54" s="105"/>
      <c r="DK54" s="105"/>
      <c r="DL54" s="105"/>
      <c r="DM54" s="105"/>
      <c r="DN54" s="167"/>
      <c r="DO54" s="167"/>
      <c r="DP54" s="155"/>
      <c r="DQ54" s="70"/>
      <c r="DR54" s="155"/>
      <c r="DS54" s="70"/>
      <c r="DT54" s="155"/>
      <c r="DU54" s="70"/>
      <c r="DV54" s="155"/>
      <c r="DW54" s="70"/>
      <c r="DX54" s="105"/>
      <c r="DY54" s="105"/>
      <c r="DZ54" s="105"/>
      <c r="EA54" s="105"/>
      <c r="EB54" s="105"/>
      <c r="EC54" s="105"/>
      <c r="ED54" s="105"/>
      <c r="EE54" s="105"/>
      <c r="EF54" s="70"/>
      <c r="EG54" s="105"/>
      <c r="EH54" s="105"/>
      <c r="EI54" s="105"/>
      <c r="EJ54" s="105"/>
      <c r="EK54" s="105"/>
      <c r="EL54" s="105"/>
      <c r="EM54" s="105"/>
      <c r="EN54" s="105"/>
      <c r="EO54" s="105"/>
      <c r="EP54" s="105"/>
      <c r="EQ54" s="105"/>
      <c r="ER54" s="105"/>
      <c r="ET54" s="105"/>
      <c r="EU54" s="105"/>
      <c r="EV54" s="105"/>
      <c r="EW54" s="105"/>
      <c r="EX54" s="105"/>
      <c r="EY54" s="105"/>
      <c r="EZ54" s="105"/>
      <c r="FA54" s="105"/>
      <c r="FB54" s="105"/>
      <c r="FC54" s="105"/>
      <c r="FD54" s="105"/>
      <c r="FE54" s="105"/>
      <c r="FF54" s="105"/>
      <c r="FG54" s="105"/>
      <c r="FH54" s="105"/>
      <c r="FI54" s="105"/>
      <c r="FJ54" s="105"/>
      <c r="FK54" s="105"/>
      <c r="FL54" s="105"/>
      <c r="FM54" s="201"/>
      <c r="FN54" s="103"/>
      <c r="FO54" s="103"/>
      <c r="FP54" s="87"/>
      <c r="FQ54" s="103"/>
      <c r="FR54" s="103"/>
      <c r="FS54" s="103"/>
      <c r="FT54" s="103"/>
      <c r="FU54" s="103"/>
      <c r="FV54" s="211"/>
      <c r="FW54" s="103"/>
      <c r="FX54" s="87"/>
      <c r="FY54" s="103"/>
      <c r="FZ54" s="103"/>
      <c r="GA54" s="103"/>
      <c r="GB54" s="103"/>
      <c r="GC54" s="103"/>
      <c r="GD54" s="211"/>
      <c r="GE54" s="109"/>
      <c r="GF54" s="109"/>
      <c r="GG54" s="109"/>
      <c r="GH54" s="109"/>
      <c r="GI54" s="109"/>
      <c r="GJ54" s="109"/>
      <c r="GK54" s="103"/>
      <c r="GL54" s="103"/>
      <c r="GM54" s="109"/>
      <c r="GN54" s="103"/>
      <c r="GO54" s="103"/>
      <c r="GP54" s="103"/>
      <c r="GQ54" s="103"/>
      <c r="GR54" s="103"/>
      <c r="GS54" s="103"/>
      <c r="GT54" s="219"/>
      <c r="GU54" s="219"/>
      <c r="GV54" s="219"/>
      <c r="GW54" s="219"/>
      <c r="GX54" s="219"/>
    </row>
    <row r="55" spans="1:206" ht="26">
      <c r="A55" s="41" t="s">
        <v>442</v>
      </c>
      <c r="B55" s="50" t="s">
        <v>443</v>
      </c>
      <c r="C55" s="45" t="s">
        <v>379</v>
      </c>
      <c r="D55" s="41" t="s">
        <v>444</v>
      </c>
      <c r="E55" s="41" t="s">
        <v>405</v>
      </c>
      <c r="F55" s="41" t="s">
        <v>379</v>
      </c>
      <c r="G55" s="40" t="s">
        <v>445</v>
      </c>
      <c r="H55" s="41" t="s">
        <v>446</v>
      </c>
      <c r="I55" s="80"/>
      <c r="J55" s="81">
        <v>111.93</v>
      </c>
      <c r="K55" s="61"/>
      <c r="L55" s="61"/>
      <c r="M55" s="61"/>
      <c r="N55" s="62">
        <f>O55*0.9</f>
        <v>70.515900000000002</v>
      </c>
      <c r="O55" s="73">
        <f>J55*1.7-J55</f>
        <v>78.350999999999999</v>
      </c>
      <c r="P55" s="62">
        <f>Q55*0.9</f>
        <v>0</v>
      </c>
      <c r="Q55" s="73"/>
      <c r="R55" s="62">
        <f>S55*0.9</f>
        <v>0</v>
      </c>
      <c r="S55" s="73"/>
      <c r="T55" s="62">
        <f>U55*0.9</f>
        <v>0</v>
      </c>
      <c r="U55" s="63"/>
      <c r="V55" s="62">
        <f>W55*0.9</f>
        <v>187.4691</v>
      </c>
      <c r="W55" s="94">
        <v>208.29900000000001</v>
      </c>
      <c r="X55" s="62">
        <f>Y55*0.9</f>
        <v>0</v>
      </c>
      <c r="Y55" s="94"/>
      <c r="Z55" s="62">
        <f>AA55*0.9</f>
        <v>0</v>
      </c>
      <c r="AA55" s="94"/>
      <c r="AB55" s="62">
        <f>AC55*0.9</f>
        <v>0</v>
      </c>
      <c r="AC55" s="94"/>
      <c r="AD55" s="62">
        <f>AE55*0.9</f>
        <v>253.68525</v>
      </c>
      <c r="AE55" s="106">
        <v>281.8725</v>
      </c>
      <c r="AF55" s="62">
        <v>0</v>
      </c>
      <c r="AG55" s="106"/>
      <c r="AH55" s="62">
        <v>0</v>
      </c>
      <c r="AI55" s="106"/>
      <c r="AJ55" s="62">
        <v>0</v>
      </c>
      <c r="AK55" s="106"/>
      <c r="AL55" s="106">
        <v>228.42</v>
      </c>
      <c r="AM55" s="110">
        <v>282</v>
      </c>
      <c r="AN55" s="106"/>
      <c r="AO55" s="110">
        <v>0</v>
      </c>
      <c r="AP55" s="106"/>
      <c r="AQ55" s="110">
        <v>0</v>
      </c>
      <c r="AR55" s="117"/>
      <c r="AS55" s="110"/>
      <c r="AT55" s="110"/>
      <c r="AU55" s="106">
        <v>81.576179999999994</v>
      </c>
      <c r="AV55" s="110"/>
      <c r="AW55" s="98"/>
      <c r="AX55" s="110"/>
      <c r="AY55" s="98"/>
      <c r="AZ55" s="110"/>
      <c r="BA55" s="98"/>
      <c r="BB55" s="98">
        <v>90.64</v>
      </c>
      <c r="BC55" s="110"/>
      <c r="BD55" s="98"/>
      <c r="BE55" s="110"/>
      <c r="BF55" s="98"/>
      <c r="BG55" s="110"/>
      <c r="BH55" s="98"/>
      <c r="BM55" s="130">
        <f>AE55*0.9</f>
        <v>253.68525</v>
      </c>
      <c r="BN55" s="131">
        <f>BM55*0.9</f>
        <v>228.31672499999999</v>
      </c>
      <c r="BO55" s="132">
        <f>AG55*0.9</f>
        <v>0</v>
      </c>
      <c r="BP55" s="132">
        <f>BO55*0.9</f>
        <v>0</v>
      </c>
      <c r="BQ55" s="132">
        <f>AI55*0.9</f>
        <v>0</v>
      </c>
      <c r="BR55" s="132">
        <f>BQ55*0.9</f>
        <v>0</v>
      </c>
      <c r="BS55" s="132">
        <f>BT55*0.9</f>
        <v>0</v>
      </c>
      <c r="BT55" s="130">
        <f t="shared" ref="BT55:BU59" si="149">AK55*0.9</f>
        <v>0</v>
      </c>
      <c r="BU55" s="5">
        <f t="shared" si="149"/>
        <v>205.578</v>
      </c>
      <c r="BV55" s="5">
        <f>BU55*0.9</f>
        <v>185.02019999999999</v>
      </c>
      <c r="BW55" s="5">
        <f>AN55*0.9</f>
        <v>0</v>
      </c>
      <c r="BX55" s="139">
        <f>BW55*0.9</f>
        <v>0</v>
      </c>
      <c r="BY55" s="5">
        <f>AP55*0.9</f>
        <v>0</v>
      </c>
      <c r="BZ55" s="5">
        <f>BY55*0.9</f>
        <v>0</v>
      </c>
      <c r="CA55" s="5">
        <f>CB55*0.9</f>
        <v>0</v>
      </c>
      <c r="CB55" s="5">
        <f>AR55*0.9</f>
        <v>0</v>
      </c>
      <c r="CC55" s="130">
        <f>AU55*0.9</f>
        <v>73.418561999999994</v>
      </c>
      <c r="CD55" s="143">
        <f>CC55*0.9*0.9</f>
        <v>59.469035220000002</v>
      </c>
      <c r="CE55" s="143">
        <f>AW55*0.9</f>
        <v>0</v>
      </c>
      <c r="CF55" s="143">
        <f>CE55*0.9*0.9</f>
        <v>0</v>
      </c>
      <c r="CG55" s="143">
        <f>AY55*0.9</f>
        <v>0</v>
      </c>
      <c r="CH55" s="143">
        <f>CG55*0.9*0.9</f>
        <v>0</v>
      </c>
      <c r="CI55" s="143">
        <f>CJ55*0.9*0.9</f>
        <v>0</v>
      </c>
      <c r="CJ55" s="144">
        <f>BA55*0.9</f>
        <v>0</v>
      </c>
      <c r="CK55" s="149">
        <f>CD55-CD55*10/100</f>
        <v>53.522131698000003</v>
      </c>
      <c r="CL55" s="149">
        <f>CF55-CF55*10/100</f>
        <v>0</v>
      </c>
      <c r="CM55" s="149">
        <f t="shared" ref="CM55:CN59" si="150">CH55-CH55*10/100</f>
        <v>0</v>
      </c>
      <c r="CN55" s="149">
        <f t="shared" si="150"/>
        <v>0</v>
      </c>
      <c r="CO55" s="150">
        <f>BB55*0.9</f>
        <v>81.575999999999993</v>
      </c>
      <c r="CP55" s="151">
        <f>CO55*0.9*0.9</f>
        <v>66.076560000000001</v>
      </c>
      <c r="CQ55" s="150">
        <f>BD55*0.9</f>
        <v>0</v>
      </c>
      <c r="CR55" s="151">
        <f>CQ55*0.9*0.9</f>
        <v>0</v>
      </c>
      <c r="CS55" s="150">
        <f>BF55*0.9</f>
        <v>0</v>
      </c>
      <c r="CT55" s="151">
        <f>CS55*0.9*0.9</f>
        <v>0</v>
      </c>
      <c r="CU55" s="72">
        <f>CV55*0.9*0.9</f>
        <v>0</v>
      </c>
      <c r="CV55" s="157">
        <f>BH55*0.9</f>
        <v>0</v>
      </c>
      <c r="CW55" s="158">
        <v>81.575999999999993</v>
      </c>
      <c r="CX55" s="143">
        <f>CW55*0.9*0.9</f>
        <v>66.076560000000001</v>
      </c>
      <c r="CY55" s="126">
        <v>0</v>
      </c>
      <c r="CZ55" s="126">
        <f>CY55*0.9*0.9</f>
        <v>0</v>
      </c>
      <c r="DA55" s="126">
        <v>0</v>
      </c>
      <c r="DB55" s="126">
        <f>DA55*0.9*0.9</f>
        <v>0</v>
      </c>
      <c r="DC55" s="126">
        <f>DD55*0.9*0.9</f>
        <v>0</v>
      </c>
      <c r="DD55" s="158">
        <v>0</v>
      </c>
      <c r="DF55" s="149">
        <f>CX55-CX55*10/100</f>
        <v>59.468904000000002</v>
      </c>
      <c r="DG55" s="149">
        <f>DF55*0.9</f>
        <v>53.522013600000001</v>
      </c>
      <c r="DH55" s="149">
        <f>CZ55-CZ55*10/100</f>
        <v>0</v>
      </c>
      <c r="DI55" s="149">
        <f>DH55*0.9</f>
        <v>0</v>
      </c>
      <c r="DJ55" s="149">
        <f>DB55-DB55*10/100</f>
        <v>0</v>
      </c>
      <c r="DK55" s="149">
        <f>DJ55*0.9</f>
        <v>0</v>
      </c>
      <c r="DL55" s="149">
        <f>DM55*0.9</f>
        <v>0</v>
      </c>
      <c r="DM55" s="149">
        <f>DC55-DC55*10/100</f>
        <v>0</v>
      </c>
      <c r="DP55" s="158"/>
      <c r="DQ55" s="136">
        <f>73.42*0.9</f>
        <v>66.078000000000003</v>
      </c>
      <c r="DR55" s="136"/>
      <c r="DS55" s="136">
        <f>DR55*0.7*1.05</f>
        <v>0</v>
      </c>
      <c r="DT55" s="136"/>
      <c r="DU55" s="136">
        <f>DT55*0.7*1.05</f>
        <v>0</v>
      </c>
      <c r="DV55" s="177"/>
      <c r="DW55" s="136">
        <f>DV55*0.7*1.05</f>
        <v>0</v>
      </c>
      <c r="DX55" s="149">
        <f>DQ55-DQ55*10/100</f>
        <v>59.470199999999998</v>
      </c>
      <c r="DY55" s="149">
        <f>DX55*0.9</f>
        <v>53.523180000000004</v>
      </c>
      <c r="DZ55" s="149">
        <f>DS55-DS55*10/100</f>
        <v>0</v>
      </c>
      <c r="EA55" s="149">
        <f>DZ55*0.9</f>
        <v>0</v>
      </c>
      <c r="EB55" s="149">
        <f>DU55-DU55*10/100</f>
        <v>0</v>
      </c>
      <c r="EC55" s="149">
        <f>EB55*0.9</f>
        <v>0</v>
      </c>
      <c r="ED55" s="149">
        <f>EE55*0.9</f>
        <v>0</v>
      </c>
      <c r="EE55" s="149">
        <f>DW55-DW55*10/100</f>
        <v>0</v>
      </c>
      <c r="EF55" s="136"/>
      <c r="EG55" s="180">
        <f>DQ55+EF55</f>
        <v>66.078000000000003</v>
      </c>
      <c r="EH55" s="180">
        <f>DS55+EF55</f>
        <v>0</v>
      </c>
      <c r="EI55" s="180">
        <f>DU55+EF55</f>
        <v>0</v>
      </c>
      <c r="EJ55" s="180">
        <f>DW55+EF55</f>
        <v>0</v>
      </c>
      <c r="EK55" s="149">
        <f>EG55-EG55*10/100</f>
        <v>59.470199999999998</v>
      </c>
      <c r="EL55" s="149">
        <f>EK55*0.9</f>
        <v>53.523180000000004</v>
      </c>
      <c r="EM55" s="149">
        <f>EH55-EH55*10/100</f>
        <v>0</v>
      </c>
      <c r="EN55" s="149">
        <f>EM55*0.9</f>
        <v>0</v>
      </c>
      <c r="EO55" s="149">
        <f>EI55-EI55*10/100</f>
        <v>0</v>
      </c>
      <c r="EP55" s="149">
        <f>EO55*0.9</f>
        <v>0</v>
      </c>
      <c r="EQ55" s="149">
        <f>ER55*0.9</f>
        <v>0</v>
      </c>
      <c r="ER55" s="149">
        <f>EJ55-EJ55*10/100</f>
        <v>0</v>
      </c>
      <c r="ET55" s="180">
        <v>0</v>
      </c>
      <c r="EU55" s="180">
        <v>0</v>
      </c>
      <c r="EV55" s="180">
        <v>0</v>
      </c>
      <c r="EW55" s="180">
        <v>0</v>
      </c>
      <c r="EX55" s="186">
        <f t="shared" ref="EX55:FA59" si="151">ET55+(ET55*5/100)</f>
        <v>0</v>
      </c>
      <c r="EY55" s="186">
        <f t="shared" si="151"/>
        <v>0</v>
      </c>
      <c r="EZ55" s="186">
        <f t="shared" si="151"/>
        <v>0</v>
      </c>
      <c r="FA55" s="186">
        <f t="shared" si="151"/>
        <v>0</v>
      </c>
      <c r="FB55" s="187">
        <f t="shared" ref="FB55:FE59" si="152">EX55-(EX55*30/100)</f>
        <v>0</v>
      </c>
      <c r="FC55" s="187">
        <f t="shared" si="152"/>
        <v>0</v>
      </c>
      <c r="FD55" s="187">
        <f t="shared" si="152"/>
        <v>0</v>
      </c>
      <c r="FE55" s="187">
        <f t="shared" si="152"/>
        <v>0</v>
      </c>
      <c r="FF55" s="190">
        <v>53.524999999999999</v>
      </c>
      <c r="FG55" s="190">
        <f t="shared" ref="FG55:FG75" si="153">FF55*0.9*0.9*0.9*0.9</f>
        <v>35.117752500000002</v>
      </c>
      <c r="FH55" s="190">
        <v>0</v>
      </c>
      <c r="FI55" s="190">
        <f t="shared" ref="FI55:FI72" si="154">FH55*0.9*0.9*0.9*0.9</f>
        <v>0</v>
      </c>
      <c r="FJ55" s="190">
        <v>0</v>
      </c>
      <c r="FK55" s="190">
        <f t="shared" ref="FK55:FK74" si="155">FJ55*0.9*0.9*0.9*0.9</f>
        <v>0</v>
      </c>
      <c r="FL55" s="190">
        <f t="shared" ref="FL55:FL74" si="156">FM55*0.9*0.9*0.9*0.9</f>
        <v>0</v>
      </c>
      <c r="FM55" s="195">
        <v>0</v>
      </c>
      <c r="FN55" s="196">
        <v>528</v>
      </c>
      <c r="FO55" s="197">
        <f t="shared" ref="FO55:FO75" si="157">FN55*0.7*1.05*0.9*0.9</f>
        <v>314.34480000000002</v>
      </c>
      <c r="FP55" s="202">
        <f t="shared" ref="FP55:FP95" si="158">FO55*0.9*0.9</f>
        <v>254.61928800000001</v>
      </c>
      <c r="FQ55" s="197">
        <f t="shared" ref="FQ55:FQ73" si="159">FP55*0.7*1.05</f>
        <v>187.14517667999999</v>
      </c>
      <c r="FR55" s="197"/>
      <c r="FS55" s="197">
        <f t="shared" ref="FS55:FS74" si="160">FR55*0.7*1.05*0.9*0.9</f>
        <v>0</v>
      </c>
      <c r="FT55" s="197"/>
      <c r="FU55" s="197">
        <f t="shared" ref="FU55:FU95" si="161">FT55*0.7*1.05*0.9*0.9</f>
        <v>0</v>
      </c>
      <c r="FV55" s="207">
        <v>546</v>
      </c>
      <c r="FW55" s="208">
        <f t="shared" ref="FW55:FW75" si="162">FV55*0.9*0.9</f>
        <v>442.26</v>
      </c>
      <c r="FX55" s="202">
        <f t="shared" ref="FX55:FX95" si="163">FW55*0.9</f>
        <v>398.03399999999999</v>
      </c>
      <c r="FY55" s="208">
        <v>0</v>
      </c>
      <c r="FZ55" s="208">
        <f t="shared" ref="FZ55:FZ74" si="164">GA55*0.9</f>
        <v>0</v>
      </c>
      <c r="GA55" s="208">
        <v>0</v>
      </c>
      <c r="GB55" s="208">
        <f t="shared" ref="GB55:GB74" si="165">FL55*0.9</f>
        <v>0</v>
      </c>
      <c r="GC55" s="208">
        <v>0</v>
      </c>
      <c r="GD55" s="207">
        <v>314.33999999999997</v>
      </c>
      <c r="GE55" s="213">
        <f>FW55*0.9</f>
        <v>398.03399999999999</v>
      </c>
      <c r="GF55" s="213">
        <f t="shared" ref="GF55:GF59" si="166">GG55*0.9</f>
        <v>0</v>
      </c>
      <c r="GG55" s="213">
        <v>0</v>
      </c>
      <c r="GH55" s="213">
        <f t="shared" ref="GH55:GH59" si="167">GI55*0.9</f>
        <v>0</v>
      </c>
      <c r="GI55" s="213">
        <v>0</v>
      </c>
      <c r="GJ55" s="213">
        <f t="shared" ref="GJ55:GJ59" si="168">GL55*0.9</f>
        <v>0</v>
      </c>
      <c r="GK55" s="208"/>
      <c r="GL55" s="208">
        <v>0</v>
      </c>
      <c r="GM55" s="216">
        <v>373</v>
      </c>
      <c r="GN55" s="200">
        <v>0</v>
      </c>
      <c r="GO55" s="200"/>
      <c r="GP55" s="200">
        <v>0</v>
      </c>
      <c r="GQ55" s="200"/>
      <c r="GR55" s="200">
        <v>0</v>
      </c>
      <c r="GS55" s="200">
        <v>0</v>
      </c>
      <c r="GT55" s="6">
        <f>GM55*0.9</f>
        <v>335.7</v>
      </c>
      <c r="GU55" s="6">
        <f t="shared" ref="GU55:GU64" si="169">GN55*0.9</f>
        <v>0</v>
      </c>
      <c r="GV55" s="6">
        <f t="shared" ref="GV55:GV79" si="170">GP55*0.9</f>
        <v>0</v>
      </c>
      <c r="GW55" s="6">
        <f t="shared" ref="GW55:GW78" si="171">GR55*0.9</f>
        <v>0</v>
      </c>
      <c r="GX55" s="6">
        <f t="shared" ref="GX55:GX67" si="172">GS55*0.9</f>
        <v>0</v>
      </c>
    </row>
    <row r="56" spans="1:206" ht="52">
      <c r="A56" s="41" t="s">
        <v>447</v>
      </c>
      <c r="B56" s="50" t="s">
        <v>443</v>
      </c>
      <c r="C56" s="40" t="s">
        <v>379</v>
      </c>
      <c r="D56" s="41" t="s">
        <v>444</v>
      </c>
      <c r="E56" s="41" t="s">
        <v>405</v>
      </c>
      <c r="F56" s="41" t="s">
        <v>379</v>
      </c>
      <c r="G56" s="40" t="s">
        <v>448</v>
      </c>
      <c r="H56" s="41" t="s">
        <v>449</v>
      </c>
      <c r="I56" s="80"/>
      <c r="J56" s="81">
        <v>165.31</v>
      </c>
      <c r="K56" s="61"/>
      <c r="L56" s="61"/>
      <c r="M56" s="61"/>
      <c r="N56" s="62">
        <f>O56*0.9</f>
        <v>158.50800000000001</v>
      </c>
      <c r="O56" s="63">
        <v>176.12</v>
      </c>
      <c r="P56" s="62">
        <f>Q56*0.9</f>
        <v>0</v>
      </c>
      <c r="Q56" s="63"/>
      <c r="R56" s="62">
        <f>S56*0.9</f>
        <v>0</v>
      </c>
      <c r="S56" s="73"/>
      <c r="T56" s="62">
        <f>U56*0.9</f>
        <v>0</v>
      </c>
      <c r="U56" s="63"/>
      <c r="V56" s="62">
        <f>W56*0.9</f>
        <v>0</v>
      </c>
      <c r="W56" s="63"/>
      <c r="X56" s="62">
        <f>Y56*0.9</f>
        <v>0</v>
      </c>
      <c r="Y56" s="63"/>
      <c r="Z56" s="62">
        <f>AA56*0.9</f>
        <v>0</v>
      </c>
      <c r="AA56" s="63"/>
      <c r="AB56" s="62">
        <f>AC56*0.9</f>
        <v>0</v>
      </c>
      <c r="AC56" s="63"/>
      <c r="AD56" s="62">
        <f>AE56*0.9</f>
        <v>0</v>
      </c>
      <c r="AE56" s="98"/>
      <c r="AF56" s="62">
        <v>0</v>
      </c>
      <c r="AG56" s="98"/>
      <c r="AH56" s="62">
        <v>0</v>
      </c>
      <c r="AI56" s="98"/>
      <c r="AJ56" s="62">
        <v>0</v>
      </c>
      <c r="AK56" s="98"/>
      <c r="AL56" s="106"/>
      <c r="AM56" s="110">
        <v>0</v>
      </c>
      <c r="AN56" s="106"/>
      <c r="AO56" s="110">
        <v>0</v>
      </c>
      <c r="AP56" s="106"/>
      <c r="AQ56" s="110">
        <v>0</v>
      </c>
      <c r="AR56" s="117"/>
      <c r="AS56" s="110"/>
      <c r="AT56" s="110"/>
      <c r="AU56" s="98"/>
      <c r="AV56" s="110"/>
      <c r="AW56" s="98"/>
      <c r="AX56" s="110"/>
      <c r="AY56" s="98"/>
      <c r="AZ56" s="110"/>
      <c r="BA56" s="98"/>
      <c r="BB56" s="98"/>
      <c r="BC56" s="110"/>
      <c r="BD56" s="98"/>
      <c r="BE56" s="110"/>
      <c r="BF56" s="98"/>
      <c r="BG56" s="110"/>
      <c r="BH56" s="98"/>
      <c r="BM56" s="130">
        <f>AE56*0.9</f>
        <v>0</v>
      </c>
      <c r="BN56" s="131">
        <f>BM56*0.9</f>
        <v>0</v>
      </c>
      <c r="BO56" s="132">
        <f>AG56*0.9</f>
        <v>0</v>
      </c>
      <c r="BP56" s="132">
        <f>BO56*0.9</f>
        <v>0</v>
      </c>
      <c r="BQ56" s="132">
        <f>AI56*0.9</f>
        <v>0</v>
      </c>
      <c r="BR56" s="132">
        <f>BQ56*0.9</f>
        <v>0</v>
      </c>
      <c r="BS56" s="132">
        <f>BT56*0.9</f>
        <v>0</v>
      </c>
      <c r="BT56" s="130">
        <f t="shared" si="149"/>
        <v>0</v>
      </c>
      <c r="BU56" s="5">
        <f t="shared" si="149"/>
        <v>0</v>
      </c>
      <c r="BV56" s="5">
        <f>BU56*0.9</f>
        <v>0</v>
      </c>
      <c r="BW56" s="5">
        <f>AN56*0.9</f>
        <v>0</v>
      </c>
      <c r="BX56" s="139">
        <f>BW56*0.9</f>
        <v>0</v>
      </c>
      <c r="BY56" s="5">
        <f>AP56*0.9</f>
        <v>0</v>
      </c>
      <c r="BZ56" s="5">
        <f>BY56*0.9</f>
        <v>0</v>
      </c>
      <c r="CA56" s="5">
        <f>CB56*0.9</f>
        <v>0</v>
      </c>
      <c r="CB56" s="5">
        <f>AR56*0.9</f>
        <v>0</v>
      </c>
      <c r="CC56" s="130">
        <f>AU56*0.9</f>
        <v>0</v>
      </c>
      <c r="CD56" s="143">
        <f>CC56*0.9*0.9</f>
        <v>0</v>
      </c>
      <c r="CE56" s="143">
        <f>AW56*0.9</f>
        <v>0</v>
      </c>
      <c r="CF56" s="143">
        <f>CE56*0.9*0.9</f>
        <v>0</v>
      </c>
      <c r="CG56" s="143">
        <f>AY56*0.9</f>
        <v>0</v>
      </c>
      <c r="CH56" s="143">
        <f>CG56*0.9*0.9</f>
        <v>0</v>
      </c>
      <c r="CI56" s="143">
        <f>CJ56*0.9*0.9</f>
        <v>0</v>
      </c>
      <c r="CJ56" s="144">
        <f>BA56*0.9</f>
        <v>0</v>
      </c>
      <c r="CK56" s="149">
        <f>CD56-CD56*10/100</f>
        <v>0</v>
      </c>
      <c r="CL56" s="149">
        <f>CF56-CF56*10/100</f>
        <v>0</v>
      </c>
      <c r="CM56" s="149">
        <f t="shared" si="150"/>
        <v>0</v>
      </c>
      <c r="CN56" s="149">
        <f t="shared" si="150"/>
        <v>0</v>
      </c>
      <c r="CO56" s="150">
        <f>BB56*0.9</f>
        <v>0</v>
      </c>
      <c r="CP56" s="151">
        <f>CO56*0.9*0.9</f>
        <v>0</v>
      </c>
      <c r="CQ56" s="150">
        <f>BD56*0.9</f>
        <v>0</v>
      </c>
      <c r="CR56" s="151">
        <f>CQ56*0.9*0.9</f>
        <v>0</v>
      </c>
      <c r="CS56" s="150">
        <f>BF56*0.9</f>
        <v>0</v>
      </c>
      <c r="CT56" s="151">
        <f>CS56*0.9*0.9</f>
        <v>0</v>
      </c>
      <c r="CU56" s="72">
        <f>CV56*0.9*0.9</f>
        <v>0</v>
      </c>
      <c r="CV56" s="157">
        <f>BH56*0.9</f>
        <v>0</v>
      </c>
      <c r="CW56" s="158">
        <v>0</v>
      </c>
      <c r="CX56" s="143">
        <f>CW56*0.9*0.9</f>
        <v>0</v>
      </c>
      <c r="CY56" s="126"/>
      <c r="CZ56" s="126">
        <f>CY56*0.9*0.9</f>
        <v>0</v>
      </c>
      <c r="DA56" s="126"/>
      <c r="DB56" s="126">
        <f>DA56*0.9*0.9</f>
        <v>0</v>
      </c>
      <c r="DC56" s="126">
        <f>DD56*0.9*0.9</f>
        <v>0</v>
      </c>
      <c r="DD56" s="158"/>
      <c r="DF56" s="149">
        <f>CX56-CX56*10/100</f>
        <v>0</v>
      </c>
      <c r="DG56" s="149">
        <f>DF56*0.9</f>
        <v>0</v>
      </c>
      <c r="DH56" s="149">
        <f>CZ56-CZ56*10/100</f>
        <v>0</v>
      </c>
      <c r="DI56" s="149">
        <f>DH56*0.9</f>
        <v>0</v>
      </c>
      <c r="DJ56" s="149">
        <f>DB56-DB56*10/100</f>
        <v>0</v>
      </c>
      <c r="DK56" s="149">
        <f>DJ56*0.9</f>
        <v>0</v>
      </c>
      <c r="DL56" s="149">
        <f>DM56*0.9</f>
        <v>0</v>
      </c>
      <c r="DM56" s="149">
        <f>DC56-DC56*10/100</f>
        <v>0</v>
      </c>
      <c r="DP56" s="158"/>
      <c r="DQ56" s="136">
        <f>DP56*0.7*1.05</f>
        <v>0</v>
      </c>
      <c r="DR56" s="136"/>
      <c r="DS56" s="136">
        <f>DR56*0.7*1.05</f>
        <v>0</v>
      </c>
      <c r="DT56" s="136"/>
      <c r="DU56" s="136">
        <f>DT56*0.7*1.05</f>
        <v>0</v>
      </c>
      <c r="DV56" s="177"/>
      <c r="DW56" s="136">
        <f>DV56*0.7*1.05</f>
        <v>0</v>
      </c>
      <c r="DX56" s="149">
        <f>DQ56-DQ56*10/100</f>
        <v>0</v>
      </c>
      <c r="DY56" s="149">
        <f>DX56*0.9</f>
        <v>0</v>
      </c>
      <c r="DZ56" s="149">
        <f>DS56-DS56*10/100</f>
        <v>0</v>
      </c>
      <c r="EA56" s="149">
        <f>DZ56*0.9</f>
        <v>0</v>
      </c>
      <c r="EB56" s="149">
        <f>DU56-DU56*10/100</f>
        <v>0</v>
      </c>
      <c r="EC56" s="149">
        <f>EB56*0.9</f>
        <v>0</v>
      </c>
      <c r="ED56" s="149">
        <f>EE56*0.9</f>
        <v>0</v>
      </c>
      <c r="EE56" s="149">
        <f>DW56-DW56*10/100</f>
        <v>0</v>
      </c>
      <c r="EF56" s="136"/>
      <c r="EG56" s="180">
        <f>DQ56+EF56</f>
        <v>0</v>
      </c>
      <c r="EH56" s="180">
        <f>DS56+EF56</f>
        <v>0</v>
      </c>
      <c r="EI56" s="180">
        <f>DU56+EF56</f>
        <v>0</v>
      </c>
      <c r="EJ56" s="180">
        <f>DW56+EF56</f>
        <v>0</v>
      </c>
      <c r="EK56" s="149">
        <f>EG56-EG56*10/100</f>
        <v>0</v>
      </c>
      <c r="EL56" s="149">
        <f>EK56*0.9</f>
        <v>0</v>
      </c>
      <c r="EM56" s="149">
        <f>EH56-EH56*10/100</f>
        <v>0</v>
      </c>
      <c r="EN56" s="149">
        <f>EM56*0.9</f>
        <v>0</v>
      </c>
      <c r="EO56" s="149">
        <f>EI56-EI56*10/100</f>
        <v>0</v>
      </c>
      <c r="EP56" s="149">
        <f>EO56*0.9</f>
        <v>0</v>
      </c>
      <c r="EQ56" s="149">
        <f>ER56*0.9</f>
        <v>0</v>
      </c>
      <c r="ER56" s="149">
        <f>EJ56-EJ56*10/100</f>
        <v>0</v>
      </c>
      <c r="ET56" s="180">
        <v>0</v>
      </c>
      <c r="EU56" s="180">
        <v>0</v>
      </c>
      <c r="EV56" s="180">
        <v>0</v>
      </c>
      <c r="EW56" s="180">
        <v>0</v>
      </c>
      <c r="EX56" s="186">
        <f t="shared" si="151"/>
        <v>0</v>
      </c>
      <c r="EY56" s="186">
        <f t="shared" si="151"/>
        <v>0</v>
      </c>
      <c r="EZ56" s="186">
        <f t="shared" si="151"/>
        <v>0</v>
      </c>
      <c r="FA56" s="186">
        <f t="shared" si="151"/>
        <v>0</v>
      </c>
      <c r="FB56" s="187">
        <f t="shared" si="152"/>
        <v>0</v>
      </c>
      <c r="FC56" s="187">
        <f t="shared" si="152"/>
        <v>0</v>
      </c>
      <c r="FD56" s="187">
        <f t="shared" si="152"/>
        <v>0</v>
      </c>
      <c r="FE56" s="187">
        <f t="shared" si="152"/>
        <v>0</v>
      </c>
      <c r="FF56" s="190">
        <v>0</v>
      </c>
      <c r="FG56" s="190">
        <f t="shared" si="153"/>
        <v>0</v>
      </c>
      <c r="FH56" s="190">
        <v>0</v>
      </c>
      <c r="FI56" s="190">
        <f t="shared" si="154"/>
        <v>0</v>
      </c>
      <c r="FJ56" s="190">
        <v>0</v>
      </c>
      <c r="FK56" s="190">
        <f t="shared" si="155"/>
        <v>0</v>
      </c>
      <c r="FL56" s="190">
        <f t="shared" si="156"/>
        <v>0</v>
      </c>
      <c r="FM56" s="195">
        <v>0</v>
      </c>
      <c r="FN56" s="196">
        <v>798.72</v>
      </c>
      <c r="FO56" s="197">
        <f t="shared" si="157"/>
        <v>475.51795199999998</v>
      </c>
      <c r="FP56" s="202">
        <f t="shared" si="158"/>
        <v>385.16954112000002</v>
      </c>
      <c r="FQ56" s="197">
        <f t="shared" si="159"/>
        <v>283.09961272319998</v>
      </c>
      <c r="FR56" s="197"/>
      <c r="FS56" s="197">
        <f t="shared" si="160"/>
        <v>0</v>
      </c>
      <c r="FT56" s="197"/>
      <c r="FU56" s="197">
        <f t="shared" si="161"/>
        <v>0</v>
      </c>
      <c r="FV56" s="207">
        <v>587</v>
      </c>
      <c r="FW56" s="208">
        <f t="shared" si="162"/>
        <v>475.47</v>
      </c>
      <c r="FX56" s="202">
        <f t="shared" si="163"/>
        <v>427.923</v>
      </c>
      <c r="FY56" s="208">
        <v>0</v>
      </c>
      <c r="FZ56" s="208">
        <f t="shared" si="164"/>
        <v>0</v>
      </c>
      <c r="GA56" s="208">
        <v>0</v>
      </c>
      <c r="GB56" s="208">
        <f t="shared" si="165"/>
        <v>0</v>
      </c>
      <c r="GC56" s="208">
        <v>0</v>
      </c>
      <c r="GD56" s="207">
        <v>528.29999999999995</v>
      </c>
      <c r="GE56" s="213">
        <f t="shared" ref="GE56:GE61" si="173">GD56*0.9</f>
        <v>475.47</v>
      </c>
      <c r="GF56" s="213">
        <f t="shared" si="166"/>
        <v>0</v>
      </c>
      <c r="GG56" s="213">
        <v>0</v>
      </c>
      <c r="GH56" s="213">
        <f t="shared" si="167"/>
        <v>0</v>
      </c>
      <c r="GI56" s="213">
        <v>0</v>
      </c>
      <c r="GJ56" s="213">
        <f t="shared" si="168"/>
        <v>0</v>
      </c>
      <c r="GK56" s="208"/>
      <c r="GL56" s="208">
        <v>0</v>
      </c>
      <c r="GM56" s="216">
        <v>0</v>
      </c>
      <c r="GN56" s="200">
        <v>0</v>
      </c>
      <c r="GO56" s="200">
        <v>0</v>
      </c>
      <c r="GP56" s="200">
        <v>0</v>
      </c>
      <c r="GQ56" s="200">
        <v>0</v>
      </c>
      <c r="GR56" s="200">
        <v>0</v>
      </c>
      <c r="GS56" s="200">
        <v>0</v>
      </c>
      <c r="GT56" s="6">
        <f>GM56*0.9</f>
        <v>0</v>
      </c>
      <c r="GU56" s="6">
        <f t="shared" si="169"/>
        <v>0</v>
      </c>
      <c r="GV56" s="6">
        <f t="shared" si="170"/>
        <v>0</v>
      </c>
      <c r="GW56" s="6">
        <f t="shared" si="171"/>
        <v>0</v>
      </c>
      <c r="GX56" s="6">
        <f t="shared" si="172"/>
        <v>0</v>
      </c>
    </row>
    <row r="57" spans="1:206" ht="26">
      <c r="A57" s="41" t="s">
        <v>450</v>
      </c>
      <c r="B57" s="50" t="s">
        <v>443</v>
      </c>
      <c r="C57" s="45" t="s">
        <v>379</v>
      </c>
      <c r="D57" s="41" t="s">
        <v>444</v>
      </c>
      <c r="E57" s="41" t="s">
        <v>405</v>
      </c>
      <c r="F57" s="41" t="s">
        <v>379</v>
      </c>
      <c r="G57" s="40" t="s">
        <v>451</v>
      </c>
      <c r="H57" s="41" t="s">
        <v>452</v>
      </c>
      <c r="I57" s="80"/>
      <c r="J57" s="81">
        <v>377.6</v>
      </c>
      <c r="K57" s="61"/>
      <c r="L57" s="61"/>
      <c r="M57" s="61"/>
      <c r="N57" s="62">
        <f>O57*0.9</f>
        <v>237.88800000000001</v>
      </c>
      <c r="O57" s="73">
        <f>J57*1.7-J57</f>
        <v>264.32</v>
      </c>
      <c r="P57" s="62">
        <f>Q57*0.9</f>
        <v>0</v>
      </c>
      <c r="Q57" s="73"/>
      <c r="R57" s="62">
        <f>S57*0.9</f>
        <v>0</v>
      </c>
      <c r="S57" s="73"/>
      <c r="T57" s="62">
        <f>U57*0.9</f>
        <v>0</v>
      </c>
      <c r="U57" s="63"/>
      <c r="V57" s="62">
        <f>W57*0.9</f>
        <v>204.77394000000001</v>
      </c>
      <c r="W57" s="63">
        <v>227.5266</v>
      </c>
      <c r="X57" s="62">
        <f>Y57*0.9</f>
        <v>0</v>
      </c>
      <c r="Y57" s="63"/>
      <c r="Z57" s="62">
        <f>AA57*0.9</f>
        <v>0</v>
      </c>
      <c r="AA57" s="63"/>
      <c r="AB57" s="62">
        <f>AC57*0.9</f>
        <v>0</v>
      </c>
      <c r="AC57" s="63"/>
      <c r="AD57" s="62">
        <f>AE57*0.9</f>
        <v>0</v>
      </c>
      <c r="AE57" s="98"/>
      <c r="AF57" s="62">
        <v>0</v>
      </c>
      <c r="AG57" s="98"/>
      <c r="AH57" s="62">
        <v>0</v>
      </c>
      <c r="AI57" s="98"/>
      <c r="AJ57" s="62">
        <v>0</v>
      </c>
      <c r="AK57" s="98"/>
      <c r="AL57" s="106"/>
      <c r="AM57" s="110">
        <v>0</v>
      </c>
      <c r="AN57" s="106"/>
      <c r="AO57" s="110">
        <v>0</v>
      </c>
      <c r="AP57" s="106"/>
      <c r="AQ57" s="110">
        <v>0</v>
      </c>
      <c r="AR57" s="117"/>
      <c r="AS57" s="110"/>
      <c r="AT57" s="110"/>
      <c r="AU57" s="106">
        <v>89.104050000000001</v>
      </c>
      <c r="AV57" s="110"/>
      <c r="AW57" s="98"/>
      <c r="AX57" s="110"/>
      <c r="AY57" s="98"/>
      <c r="AZ57" s="110"/>
      <c r="BA57" s="98"/>
      <c r="BB57" s="98">
        <v>99</v>
      </c>
      <c r="BC57" s="110"/>
      <c r="BD57" s="98"/>
      <c r="BE57" s="110"/>
      <c r="BF57" s="98"/>
      <c r="BG57" s="110"/>
      <c r="BH57" s="98"/>
      <c r="BM57" s="130">
        <f>AE57*0.9</f>
        <v>0</v>
      </c>
      <c r="BN57" s="131">
        <f>BM57*0.9</f>
        <v>0</v>
      </c>
      <c r="BO57" s="132">
        <f>AG57*0.9</f>
        <v>0</v>
      </c>
      <c r="BP57" s="132">
        <f>BO57*0.9</f>
        <v>0</v>
      </c>
      <c r="BQ57" s="132">
        <f>AI57*0.9</f>
        <v>0</v>
      </c>
      <c r="BR57" s="132">
        <f>BQ57*0.9</f>
        <v>0</v>
      </c>
      <c r="BS57" s="132">
        <f>BT57*0.9</f>
        <v>0</v>
      </c>
      <c r="BT57" s="130">
        <f t="shared" si="149"/>
        <v>0</v>
      </c>
      <c r="BU57" s="5">
        <f t="shared" si="149"/>
        <v>0</v>
      </c>
      <c r="BV57" s="5">
        <f>BU57*0.9</f>
        <v>0</v>
      </c>
      <c r="BW57" s="5">
        <f>AN57*0.9</f>
        <v>0</v>
      </c>
      <c r="BX57" s="139">
        <f>BW57*0.9</f>
        <v>0</v>
      </c>
      <c r="BY57" s="5">
        <f>AP57*0.9</f>
        <v>0</v>
      </c>
      <c r="BZ57" s="5">
        <f>BY57*0.9</f>
        <v>0</v>
      </c>
      <c r="CA57" s="5">
        <f>CB57*0.9</f>
        <v>0</v>
      </c>
      <c r="CB57" s="5">
        <f>AR57*0.9</f>
        <v>0</v>
      </c>
      <c r="CC57" s="130">
        <f>AU57*0.9</f>
        <v>80.193645000000004</v>
      </c>
      <c r="CD57" s="143">
        <f>CC57*0.9*0.9</f>
        <v>64.95685245</v>
      </c>
      <c r="CE57" s="143">
        <f>AW57*0.9</f>
        <v>0</v>
      </c>
      <c r="CF57" s="143">
        <f>CE57*0.9*0.9</f>
        <v>0</v>
      </c>
      <c r="CG57" s="143">
        <f>AY57*0.9</f>
        <v>0</v>
      </c>
      <c r="CH57" s="143">
        <f>CG57*0.9*0.9</f>
        <v>0</v>
      </c>
      <c r="CI57" s="143">
        <f>CJ57*0.9*0.9</f>
        <v>0</v>
      </c>
      <c r="CJ57" s="144">
        <f>BA57*0.9</f>
        <v>0</v>
      </c>
      <c r="CK57" s="149">
        <f>CD57-CD57*10/100</f>
        <v>58.461167205000002</v>
      </c>
      <c r="CL57" s="149">
        <f>CF57-CF57*10/100</f>
        <v>0</v>
      </c>
      <c r="CM57" s="149">
        <f t="shared" si="150"/>
        <v>0</v>
      </c>
      <c r="CN57" s="149">
        <f t="shared" si="150"/>
        <v>0</v>
      </c>
      <c r="CO57" s="150">
        <f>BB57*0.9</f>
        <v>89.1</v>
      </c>
      <c r="CP57" s="151">
        <f>CO57*0.9*0.9</f>
        <v>72.171000000000006</v>
      </c>
      <c r="CQ57" s="150">
        <f>BD57*0.9</f>
        <v>0</v>
      </c>
      <c r="CR57" s="151">
        <f>CQ57*0.9*0.9</f>
        <v>0</v>
      </c>
      <c r="CS57" s="150">
        <f>BF57*0.9</f>
        <v>0</v>
      </c>
      <c r="CT57" s="151">
        <f>CS57*0.9*0.9</f>
        <v>0</v>
      </c>
      <c r="CU57" s="72">
        <f>CV57*0.9*0.9</f>
        <v>0</v>
      </c>
      <c r="CV57" s="157">
        <f>BH57*0.9</f>
        <v>0</v>
      </c>
      <c r="CW57" s="144">
        <v>89.1</v>
      </c>
      <c r="CX57" s="143">
        <f>CW57*0.9*0.9</f>
        <v>72.171000000000006</v>
      </c>
      <c r="CY57" s="126">
        <v>0</v>
      </c>
      <c r="CZ57" s="126">
        <f>CY57*0.9*0.9</f>
        <v>0</v>
      </c>
      <c r="DA57" s="126">
        <v>0</v>
      </c>
      <c r="DB57" s="126">
        <f>DA57*0.9*0.9</f>
        <v>0</v>
      </c>
      <c r="DC57" s="126">
        <f>DD57*0.9*0.9</f>
        <v>0</v>
      </c>
      <c r="DD57" s="158">
        <v>0</v>
      </c>
      <c r="DF57" s="149">
        <f>CX57-CX57*10/100</f>
        <v>64.953900000000004</v>
      </c>
      <c r="DG57" s="149">
        <f>DF57*0.9</f>
        <v>58.458509999999997</v>
      </c>
      <c r="DH57" s="149">
        <f>CZ57-CZ57*10/100</f>
        <v>0</v>
      </c>
      <c r="DI57" s="149">
        <f>DH57*0.9</f>
        <v>0</v>
      </c>
      <c r="DJ57" s="149">
        <f>DB57-DB57*10/100</f>
        <v>0</v>
      </c>
      <c r="DK57" s="149">
        <f>DJ57*0.9</f>
        <v>0</v>
      </c>
      <c r="DL57" s="149">
        <f>DM57*0.9</f>
        <v>0</v>
      </c>
      <c r="DM57" s="149">
        <f>DC57-DC57*10/100</f>
        <v>0</v>
      </c>
      <c r="DP57" s="144"/>
      <c r="DQ57" s="136">
        <f>80.19*0.9</f>
        <v>72.171000000000006</v>
      </c>
      <c r="DR57" s="136"/>
      <c r="DS57" s="136">
        <f>DR57*0.7*1.05</f>
        <v>0</v>
      </c>
      <c r="DT57" s="136"/>
      <c r="DU57" s="136">
        <f>DT57*0.7*1.05</f>
        <v>0</v>
      </c>
      <c r="DV57" s="177"/>
      <c r="DW57" s="136">
        <f>DV57*0.7*1.05</f>
        <v>0</v>
      </c>
      <c r="DX57" s="149">
        <f>DQ57-DQ57*10/100</f>
        <v>64.953900000000004</v>
      </c>
      <c r="DY57" s="149">
        <f>DX57*0.9</f>
        <v>58.458509999999997</v>
      </c>
      <c r="DZ57" s="149">
        <f>DS57-DS57*10/100</f>
        <v>0</v>
      </c>
      <c r="EA57" s="149">
        <f>DZ57*0.9</f>
        <v>0</v>
      </c>
      <c r="EB57" s="149">
        <f>DU57-DU57*10/100</f>
        <v>0</v>
      </c>
      <c r="EC57" s="149">
        <f>EB57*0.9</f>
        <v>0</v>
      </c>
      <c r="ED57" s="149">
        <f>EE57*0.9</f>
        <v>0</v>
      </c>
      <c r="EE57" s="149">
        <f>DW57-DW57*10/100</f>
        <v>0</v>
      </c>
      <c r="EF57" s="136"/>
      <c r="EG57" s="180">
        <f>DQ57+EF57</f>
        <v>72.171000000000006</v>
      </c>
      <c r="EH57" s="180">
        <f>DS57+EF57</f>
        <v>0</v>
      </c>
      <c r="EI57" s="180">
        <f>DU57+EF57</f>
        <v>0</v>
      </c>
      <c r="EJ57" s="180">
        <f>DW57+EF57</f>
        <v>0</v>
      </c>
      <c r="EK57" s="149">
        <f>EG57-EG57*10/100</f>
        <v>64.953900000000004</v>
      </c>
      <c r="EL57" s="149">
        <f>EK57*0.9</f>
        <v>58.458509999999997</v>
      </c>
      <c r="EM57" s="149">
        <f>EH57-EH57*10/100</f>
        <v>0</v>
      </c>
      <c r="EN57" s="149">
        <f>EM57*0.9</f>
        <v>0</v>
      </c>
      <c r="EO57" s="149">
        <f>EI57-EI57*10/100</f>
        <v>0</v>
      </c>
      <c r="EP57" s="149">
        <f>EO57*0.9</f>
        <v>0</v>
      </c>
      <c r="EQ57" s="149">
        <f>ER57*0.9</f>
        <v>0</v>
      </c>
      <c r="ER57" s="149">
        <f>EJ57-EJ57*10/100</f>
        <v>0</v>
      </c>
      <c r="ET57" s="180">
        <v>0</v>
      </c>
      <c r="EU57" s="180">
        <v>0</v>
      </c>
      <c r="EV57" s="180">
        <v>0</v>
      </c>
      <c r="EW57" s="180">
        <v>0</v>
      </c>
      <c r="EX57" s="186">
        <f t="shared" si="151"/>
        <v>0</v>
      </c>
      <c r="EY57" s="186">
        <f t="shared" si="151"/>
        <v>0</v>
      </c>
      <c r="EZ57" s="186">
        <f t="shared" si="151"/>
        <v>0</v>
      </c>
      <c r="FA57" s="186">
        <f t="shared" si="151"/>
        <v>0</v>
      </c>
      <c r="FB57" s="187">
        <f t="shared" si="152"/>
        <v>0</v>
      </c>
      <c r="FC57" s="187">
        <f t="shared" si="152"/>
        <v>0</v>
      </c>
      <c r="FD57" s="187">
        <f t="shared" si="152"/>
        <v>0</v>
      </c>
      <c r="FE57" s="187">
        <f t="shared" si="152"/>
        <v>0</v>
      </c>
      <c r="FF57" s="190">
        <v>58.454999999999998</v>
      </c>
      <c r="FG57" s="190">
        <f t="shared" si="153"/>
        <v>38.352325499999999</v>
      </c>
      <c r="FH57" s="190">
        <v>0</v>
      </c>
      <c r="FI57" s="190">
        <f t="shared" si="154"/>
        <v>0</v>
      </c>
      <c r="FJ57" s="190">
        <v>0</v>
      </c>
      <c r="FK57" s="190">
        <f t="shared" si="155"/>
        <v>0</v>
      </c>
      <c r="FL57" s="190">
        <f t="shared" si="156"/>
        <v>0</v>
      </c>
      <c r="FM57" s="195">
        <v>0</v>
      </c>
      <c r="FN57" s="72"/>
      <c r="FO57" s="197">
        <f t="shared" si="157"/>
        <v>0</v>
      </c>
      <c r="FP57" s="202">
        <f t="shared" si="158"/>
        <v>0</v>
      </c>
      <c r="FQ57" s="197">
        <f t="shared" si="159"/>
        <v>0</v>
      </c>
      <c r="FR57" s="197"/>
      <c r="FS57" s="197">
        <f t="shared" si="160"/>
        <v>0</v>
      </c>
      <c r="FT57" s="197"/>
      <c r="FU57" s="197">
        <f t="shared" si="161"/>
        <v>0</v>
      </c>
      <c r="FV57" s="207">
        <v>723</v>
      </c>
      <c r="FW57" s="208">
        <f t="shared" si="162"/>
        <v>585.63</v>
      </c>
      <c r="FX57" s="202">
        <f t="shared" si="163"/>
        <v>527.06700000000001</v>
      </c>
      <c r="FY57" s="208">
        <v>0</v>
      </c>
      <c r="FZ57" s="208">
        <f t="shared" si="164"/>
        <v>0</v>
      </c>
      <c r="GA57" s="208">
        <v>0</v>
      </c>
      <c r="GB57" s="208">
        <f t="shared" si="165"/>
        <v>0</v>
      </c>
      <c r="GC57" s="208">
        <v>0</v>
      </c>
      <c r="GD57" s="207">
        <v>506.1</v>
      </c>
      <c r="GE57" s="213">
        <f t="shared" si="173"/>
        <v>455.49</v>
      </c>
      <c r="GF57" s="213">
        <f t="shared" si="166"/>
        <v>0</v>
      </c>
      <c r="GG57" s="213">
        <v>0</v>
      </c>
      <c r="GH57" s="213">
        <f t="shared" si="167"/>
        <v>0</v>
      </c>
      <c r="GI57" s="213">
        <v>0</v>
      </c>
      <c r="GJ57" s="213">
        <f t="shared" si="168"/>
        <v>0</v>
      </c>
      <c r="GK57" s="208"/>
      <c r="GL57" s="208">
        <v>0</v>
      </c>
      <c r="GM57" s="216">
        <v>0</v>
      </c>
      <c r="GN57" s="200">
        <v>0</v>
      </c>
      <c r="GO57" s="200">
        <v>0</v>
      </c>
      <c r="GP57" s="200">
        <v>0</v>
      </c>
      <c r="GQ57" s="200">
        <v>0</v>
      </c>
      <c r="GR57" s="200">
        <v>0</v>
      </c>
      <c r="GS57" s="200">
        <v>0</v>
      </c>
      <c r="GT57" s="6">
        <f t="shared" ref="GT57:GT95" si="174">GM57*0.9</f>
        <v>0</v>
      </c>
      <c r="GU57" s="6">
        <f t="shared" si="169"/>
        <v>0</v>
      </c>
      <c r="GV57" s="6">
        <f t="shared" si="170"/>
        <v>0</v>
      </c>
      <c r="GW57" s="6">
        <f t="shared" si="171"/>
        <v>0</v>
      </c>
      <c r="GX57" s="6">
        <f t="shared" si="172"/>
        <v>0</v>
      </c>
    </row>
    <row r="58" spans="1:206" ht="39">
      <c r="A58" s="32" t="s">
        <v>453</v>
      </c>
      <c r="B58" s="50" t="s">
        <v>443</v>
      </c>
      <c r="C58" s="45" t="s">
        <v>345</v>
      </c>
      <c r="D58" s="41" t="s">
        <v>454</v>
      </c>
      <c r="E58" s="41" t="s">
        <v>405</v>
      </c>
      <c r="F58" s="41" t="s">
        <v>345</v>
      </c>
      <c r="G58" s="40" t="s">
        <v>455</v>
      </c>
      <c r="H58" s="41" t="s">
        <v>456</v>
      </c>
      <c r="I58" s="41"/>
      <c r="J58" s="81"/>
      <c r="K58" s="61">
        <v>213.53</v>
      </c>
      <c r="L58" s="61"/>
      <c r="M58" s="61"/>
      <c r="N58" s="62">
        <f>O58*0.9</f>
        <v>0</v>
      </c>
      <c r="O58" s="73"/>
      <c r="P58" s="62">
        <f>Q58*0.9</f>
        <v>404.964</v>
      </c>
      <c r="Q58" s="63">
        <v>449.96</v>
      </c>
      <c r="R58" s="62">
        <f>S58*0.9</f>
        <v>0</v>
      </c>
      <c r="S58" s="63"/>
      <c r="T58" s="62">
        <f>U58*0.9</f>
        <v>0</v>
      </c>
      <c r="U58" s="63"/>
      <c r="V58" s="62">
        <f>W58*0.9</f>
        <v>0</v>
      </c>
      <c r="W58" s="63"/>
      <c r="X58" s="62">
        <f>Y58*0.9</f>
        <v>357.63335999999998</v>
      </c>
      <c r="Y58" s="63">
        <v>397.37040000000002</v>
      </c>
      <c r="Z58" s="62">
        <f>AA58*0.9</f>
        <v>0</v>
      </c>
      <c r="AA58" s="63"/>
      <c r="AB58" s="62">
        <f>AC58*0.9</f>
        <v>0</v>
      </c>
      <c r="AC58" s="63"/>
      <c r="AD58" s="62">
        <f>AE58*0.9</f>
        <v>0</v>
      </c>
      <c r="AE58" s="98"/>
      <c r="AF58" s="62">
        <v>483.95339999999999</v>
      </c>
      <c r="AG58" s="98">
        <v>537.726</v>
      </c>
      <c r="AH58" s="62">
        <v>0</v>
      </c>
      <c r="AI58" s="98"/>
      <c r="AJ58" s="62">
        <v>0</v>
      </c>
      <c r="AK58" s="98"/>
      <c r="AL58" s="106"/>
      <c r="AM58" s="3">
        <v>0</v>
      </c>
      <c r="AN58" s="106">
        <v>435.78</v>
      </c>
      <c r="AO58" s="3">
        <v>538</v>
      </c>
      <c r="AP58" s="106"/>
      <c r="AQ58" s="3">
        <v>0</v>
      </c>
      <c r="AR58" s="98"/>
      <c r="AS58" s="3"/>
      <c r="AT58" s="3"/>
      <c r="AU58" s="98"/>
      <c r="AV58" s="3">
        <v>235.25</v>
      </c>
      <c r="AW58" s="106">
        <v>155.617875</v>
      </c>
      <c r="AX58" s="3"/>
      <c r="AY58" s="98"/>
      <c r="AZ58" s="3"/>
      <c r="BA58" s="98"/>
      <c r="BB58" s="98"/>
      <c r="BC58" s="3">
        <v>235.25</v>
      </c>
      <c r="BD58" s="98">
        <v>172.91</v>
      </c>
      <c r="BE58" s="3"/>
      <c r="BF58" s="98"/>
      <c r="BG58" s="3"/>
      <c r="BH58" s="98"/>
      <c r="BM58" s="130">
        <f>AE58*0.9</f>
        <v>0</v>
      </c>
      <c r="BN58" s="131">
        <f>BM58*0.9</f>
        <v>0</v>
      </c>
      <c r="BO58" s="132">
        <f>AG58*0.9</f>
        <v>483.95339999999999</v>
      </c>
      <c r="BP58" s="132">
        <f>BO58*0.9</f>
        <v>435.55806000000001</v>
      </c>
      <c r="BQ58" s="132">
        <f>AI58*0.9</f>
        <v>0</v>
      </c>
      <c r="BR58" s="132">
        <f>BQ58*0.9</f>
        <v>0</v>
      </c>
      <c r="BS58" s="132">
        <f>BT58*0.9</f>
        <v>0</v>
      </c>
      <c r="BT58" s="130">
        <f t="shared" si="149"/>
        <v>0</v>
      </c>
      <c r="BU58" s="5">
        <f t="shared" si="149"/>
        <v>0</v>
      </c>
      <c r="BV58" s="5">
        <f>BU58*0.9</f>
        <v>0</v>
      </c>
      <c r="BW58" s="5">
        <f>AN58*0.9</f>
        <v>392.202</v>
      </c>
      <c r="BX58" s="139">
        <f>BW58*0.9</f>
        <v>352.98180000000002</v>
      </c>
      <c r="BY58" s="5">
        <f>AP58*0.9</f>
        <v>0</v>
      </c>
      <c r="BZ58" s="5">
        <f>BY58*0.9</f>
        <v>0</v>
      </c>
      <c r="CA58" s="5">
        <f>CB58*0.9</f>
        <v>0</v>
      </c>
      <c r="CB58" s="5">
        <f>AR58*0.9</f>
        <v>0</v>
      </c>
      <c r="CC58" s="130">
        <f>AU58*0.9</f>
        <v>0</v>
      </c>
      <c r="CD58" s="143">
        <f>CC58*0.9*0.9</f>
        <v>0</v>
      </c>
      <c r="CE58" s="143">
        <f>AW58*0.9</f>
        <v>140.05608749999999</v>
      </c>
      <c r="CF58" s="143">
        <f>CE58*0.9*0.9</f>
        <v>113.445430875</v>
      </c>
      <c r="CG58" s="143">
        <f>AY58*0.9</f>
        <v>0</v>
      </c>
      <c r="CH58" s="143">
        <f>CG58*0.9*0.9</f>
        <v>0</v>
      </c>
      <c r="CI58" s="143">
        <f>CJ58*0.9*0.9</f>
        <v>0</v>
      </c>
      <c r="CJ58" s="144">
        <f>BA58*0.9</f>
        <v>0</v>
      </c>
      <c r="CK58" s="149">
        <f>CD58-CD58*10/100</f>
        <v>0</v>
      </c>
      <c r="CL58" s="149">
        <f>CF58-CF58*10/100</f>
        <v>102.1008877875</v>
      </c>
      <c r="CM58" s="149">
        <f t="shared" si="150"/>
        <v>0</v>
      </c>
      <c r="CN58" s="149">
        <f t="shared" si="150"/>
        <v>0</v>
      </c>
      <c r="CO58" s="150">
        <f>BB58*0.9</f>
        <v>0</v>
      </c>
      <c r="CP58" s="151">
        <f>CO58*0.9*0.9</f>
        <v>0</v>
      </c>
      <c r="CQ58" s="150">
        <f>BD58*0.9</f>
        <v>155.619</v>
      </c>
      <c r="CR58" s="151">
        <f>CQ58*0.9*0.9</f>
        <v>126.05139</v>
      </c>
      <c r="CS58" s="150">
        <f>BF58*0.9</f>
        <v>0</v>
      </c>
      <c r="CT58" s="151">
        <f>CS58*0.9*0.9</f>
        <v>0</v>
      </c>
      <c r="CU58" s="72">
        <f>CV58*0.9*0.9</f>
        <v>0</v>
      </c>
      <c r="CV58" s="157">
        <f>BH58*0.9</f>
        <v>0</v>
      </c>
      <c r="CW58" s="144"/>
      <c r="CX58" s="143">
        <f>CW58*0.9*0.9</f>
        <v>0</v>
      </c>
      <c r="CY58" s="143">
        <v>155.619</v>
      </c>
      <c r="CZ58" s="126">
        <f>CY58*0.9*0.9</f>
        <v>126.05139</v>
      </c>
      <c r="DA58" s="126"/>
      <c r="DB58" s="126">
        <f>DA58*0.9*0.9</f>
        <v>0</v>
      </c>
      <c r="DC58" s="126">
        <f>DD58*0.9*0.9</f>
        <v>0</v>
      </c>
      <c r="DD58" s="158"/>
      <c r="DF58" s="149">
        <f>CX58-CX58*10/100</f>
        <v>0</v>
      </c>
      <c r="DG58" s="149">
        <f>DF58*0.9</f>
        <v>0</v>
      </c>
      <c r="DH58" s="149">
        <f>CZ58-CZ58*10/100</f>
        <v>113.446251</v>
      </c>
      <c r="DI58" s="149">
        <f>DH58*0.9</f>
        <v>102.1016259</v>
      </c>
      <c r="DJ58" s="149">
        <f>DB58-DB58*10/100</f>
        <v>0</v>
      </c>
      <c r="DK58" s="149">
        <f>DJ58*0.9</f>
        <v>0</v>
      </c>
      <c r="DL58" s="149">
        <f>DM58*0.9</f>
        <v>0</v>
      </c>
      <c r="DM58" s="149">
        <f>DC58-DC58*10/100</f>
        <v>0</v>
      </c>
      <c r="DP58" s="144"/>
      <c r="DQ58" s="136">
        <f>DP58*0.7*1.05</f>
        <v>0</v>
      </c>
      <c r="DR58" s="72"/>
      <c r="DS58" s="136">
        <f>140.06*0.9</f>
        <v>126.054</v>
      </c>
      <c r="DT58" s="136"/>
      <c r="DU58" s="136">
        <f>DT58*0.7*1.05</f>
        <v>0</v>
      </c>
      <c r="DV58" s="177"/>
      <c r="DW58" s="136">
        <f>DV58*0.7*1.05</f>
        <v>0</v>
      </c>
      <c r="DX58" s="149">
        <f>DQ58-DQ58*10/100</f>
        <v>0</v>
      </c>
      <c r="DY58" s="149">
        <f>DX58*0.9</f>
        <v>0</v>
      </c>
      <c r="DZ58" s="149">
        <f>DS58-DS58*10/100</f>
        <v>113.4486</v>
      </c>
      <c r="EA58" s="149">
        <f>DZ58*0.9</f>
        <v>102.10374</v>
      </c>
      <c r="EB58" s="149">
        <f>DU58-DU58*10/100</f>
        <v>0</v>
      </c>
      <c r="EC58" s="149">
        <f>EB58*0.9</f>
        <v>0</v>
      </c>
      <c r="ED58" s="149">
        <f>EE58*0.9</f>
        <v>0</v>
      </c>
      <c r="EE58" s="149">
        <f>DW58-DW58*10/100</f>
        <v>0</v>
      </c>
      <c r="EF58" s="136"/>
      <c r="EG58" s="180">
        <f>DQ58+EF58</f>
        <v>0</v>
      </c>
      <c r="EH58" s="180">
        <f>DS58+EF58</f>
        <v>126.054</v>
      </c>
      <c r="EI58" s="180">
        <f>DU58+EF58</f>
        <v>0</v>
      </c>
      <c r="EJ58" s="180">
        <f>DW58+EF58</f>
        <v>0</v>
      </c>
      <c r="EK58" s="149">
        <f>EG58-EG58*10/100</f>
        <v>0</v>
      </c>
      <c r="EL58" s="149">
        <f>EK58*0.9</f>
        <v>0</v>
      </c>
      <c r="EM58" s="149">
        <f>EH58-EH58*10/100</f>
        <v>113.4486</v>
      </c>
      <c r="EN58" s="149">
        <f>EM58*0.9</f>
        <v>102.10374</v>
      </c>
      <c r="EO58" s="149">
        <f>EI58-EI58*10/100</f>
        <v>0</v>
      </c>
      <c r="EP58" s="149">
        <f>EO58*0.9</f>
        <v>0</v>
      </c>
      <c r="EQ58" s="149">
        <f>ER58*0.9</f>
        <v>0</v>
      </c>
      <c r="ER58" s="149">
        <f>EJ58-EJ58*10/100</f>
        <v>0</v>
      </c>
      <c r="ET58" s="180">
        <v>0</v>
      </c>
      <c r="EU58" s="180">
        <v>0</v>
      </c>
      <c r="EV58" s="180">
        <v>0</v>
      </c>
      <c r="EW58" s="180">
        <v>0</v>
      </c>
      <c r="EX58" s="186">
        <f t="shared" si="151"/>
        <v>0</v>
      </c>
      <c r="EY58" s="186">
        <f t="shared" si="151"/>
        <v>0</v>
      </c>
      <c r="EZ58" s="186">
        <f t="shared" si="151"/>
        <v>0</v>
      </c>
      <c r="FA58" s="186">
        <f t="shared" si="151"/>
        <v>0</v>
      </c>
      <c r="FB58" s="187">
        <f t="shared" si="152"/>
        <v>0</v>
      </c>
      <c r="FC58" s="187">
        <f t="shared" si="152"/>
        <v>0</v>
      </c>
      <c r="FD58" s="187">
        <f t="shared" si="152"/>
        <v>0</v>
      </c>
      <c r="FE58" s="187">
        <f t="shared" si="152"/>
        <v>0</v>
      </c>
      <c r="FF58" s="190">
        <v>0</v>
      </c>
      <c r="FG58" s="190">
        <f t="shared" si="153"/>
        <v>0</v>
      </c>
      <c r="FH58" s="190">
        <v>102.105</v>
      </c>
      <c r="FI58" s="190">
        <f t="shared" si="154"/>
        <v>66.991090499999999</v>
      </c>
      <c r="FJ58" s="190">
        <v>0</v>
      </c>
      <c r="FK58" s="190">
        <f t="shared" si="155"/>
        <v>0</v>
      </c>
      <c r="FL58" s="190">
        <f t="shared" si="156"/>
        <v>0</v>
      </c>
      <c r="FM58" s="195">
        <v>0</v>
      </c>
      <c r="FN58" s="72"/>
      <c r="FO58" s="197">
        <f t="shared" si="157"/>
        <v>0</v>
      </c>
      <c r="FP58" s="202">
        <f t="shared" si="158"/>
        <v>0</v>
      </c>
      <c r="FQ58" s="197">
        <f t="shared" si="159"/>
        <v>0</v>
      </c>
      <c r="FR58" s="197"/>
      <c r="FS58" s="197">
        <f t="shared" si="160"/>
        <v>0</v>
      </c>
      <c r="FT58" s="197"/>
      <c r="FU58" s="197">
        <f t="shared" si="161"/>
        <v>0</v>
      </c>
      <c r="FV58" s="207">
        <v>0</v>
      </c>
      <c r="FW58" s="208">
        <f t="shared" si="162"/>
        <v>0</v>
      </c>
      <c r="FX58" s="202">
        <f t="shared" si="163"/>
        <v>0</v>
      </c>
      <c r="FY58" s="208">
        <f>FX58*0.7*1.05</f>
        <v>0</v>
      </c>
      <c r="FZ58" s="208">
        <f t="shared" si="164"/>
        <v>0</v>
      </c>
      <c r="GA58" s="208">
        <v>0</v>
      </c>
      <c r="GB58" s="208">
        <f t="shared" si="165"/>
        <v>0</v>
      </c>
      <c r="GC58" s="208">
        <v>0</v>
      </c>
      <c r="GD58" s="207">
        <v>0</v>
      </c>
      <c r="GE58" s="213">
        <f t="shared" si="173"/>
        <v>0</v>
      </c>
      <c r="GF58" s="213">
        <f t="shared" si="166"/>
        <v>1102.0050000000001</v>
      </c>
      <c r="GG58" s="213">
        <v>1224.45</v>
      </c>
      <c r="GH58" s="213">
        <f t="shared" si="167"/>
        <v>0</v>
      </c>
      <c r="GI58" s="213">
        <v>0</v>
      </c>
      <c r="GJ58" s="213">
        <f t="shared" si="168"/>
        <v>0</v>
      </c>
      <c r="GK58" s="208"/>
      <c r="GL58" s="208">
        <v>0</v>
      </c>
      <c r="GM58" s="216">
        <v>0</v>
      </c>
      <c r="GN58" s="200">
        <v>0</v>
      </c>
      <c r="GO58" s="200">
        <v>0</v>
      </c>
      <c r="GP58" s="200">
        <v>0</v>
      </c>
      <c r="GQ58" s="200">
        <v>0</v>
      </c>
      <c r="GR58" s="200">
        <v>0</v>
      </c>
      <c r="GS58" s="200">
        <v>0</v>
      </c>
      <c r="GT58" s="6">
        <f t="shared" si="174"/>
        <v>0</v>
      </c>
      <c r="GU58" s="6">
        <f t="shared" si="169"/>
        <v>0</v>
      </c>
      <c r="GV58" s="6">
        <f t="shared" si="170"/>
        <v>0</v>
      </c>
      <c r="GW58" s="6">
        <f t="shared" si="171"/>
        <v>0</v>
      </c>
      <c r="GX58" s="6">
        <f t="shared" si="172"/>
        <v>0</v>
      </c>
    </row>
    <row r="59" spans="1:206" ht="26">
      <c r="A59" s="32" t="s">
        <v>457</v>
      </c>
      <c r="B59" s="50" t="s">
        <v>443</v>
      </c>
      <c r="C59" s="45" t="s">
        <v>345</v>
      </c>
      <c r="D59" s="41" t="s">
        <v>454</v>
      </c>
      <c r="E59" s="41" t="s">
        <v>405</v>
      </c>
      <c r="F59" s="41" t="s">
        <v>345</v>
      </c>
      <c r="G59" s="40" t="s">
        <v>458</v>
      </c>
      <c r="H59" s="41" t="s">
        <v>459</v>
      </c>
      <c r="I59" s="80"/>
      <c r="J59" s="81"/>
      <c r="K59" s="82">
        <v>185.4</v>
      </c>
      <c r="L59" s="61"/>
      <c r="M59" s="61"/>
      <c r="N59" s="62">
        <f>O59*0.9</f>
        <v>0</v>
      </c>
      <c r="O59" s="73"/>
      <c r="P59" s="62">
        <f>Q59*0.9</f>
        <v>131.166</v>
      </c>
      <c r="Q59" s="63">
        <v>145.74</v>
      </c>
      <c r="R59" s="62">
        <f>S59*0.9</f>
        <v>0</v>
      </c>
      <c r="S59" s="63"/>
      <c r="T59" s="62">
        <f>U59*0.9</f>
        <v>0</v>
      </c>
      <c r="U59" s="63"/>
      <c r="V59" s="62">
        <f>W59*0.9</f>
        <v>0</v>
      </c>
      <c r="W59" s="63"/>
      <c r="X59" s="62">
        <f>Y59*0.9</f>
        <v>369.16739999999999</v>
      </c>
      <c r="Y59" s="63">
        <v>410.18599999999998</v>
      </c>
      <c r="Z59" s="62">
        <f>AA59*0.9</f>
        <v>0</v>
      </c>
      <c r="AA59" s="63"/>
      <c r="AB59" s="62">
        <f>AC59*0.9</f>
        <v>0</v>
      </c>
      <c r="AC59" s="63"/>
      <c r="AD59" s="62">
        <f>AE59*0.9</f>
        <v>0</v>
      </c>
      <c r="AE59" s="98"/>
      <c r="AF59" s="62">
        <v>0</v>
      </c>
      <c r="AG59" s="98"/>
      <c r="AH59" s="62">
        <v>0</v>
      </c>
      <c r="AI59" s="98"/>
      <c r="AJ59" s="62">
        <v>0</v>
      </c>
      <c r="AK59" s="98"/>
      <c r="AL59" s="106"/>
      <c r="AM59" s="3">
        <v>0</v>
      </c>
      <c r="AN59" s="106"/>
      <c r="AO59" s="3">
        <v>0</v>
      </c>
      <c r="AP59" s="106"/>
      <c r="AQ59" s="3">
        <v>0</v>
      </c>
      <c r="AR59" s="98"/>
      <c r="AS59" s="3"/>
      <c r="AT59" s="3"/>
      <c r="AU59" s="98"/>
      <c r="AV59" s="3">
        <v>189.72</v>
      </c>
      <c r="AW59" s="106">
        <v>125.49978</v>
      </c>
      <c r="AX59" s="3"/>
      <c r="AY59" s="98"/>
      <c r="AZ59" s="3"/>
      <c r="BA59" s="98"/>
      <c r="BB59" s="98"/>
      <c r="BC59" s="3">
        <v>189.72</v>
      </c>
      <c r="BD59" s="98">
        <v>139.44</v>
      </c>
      <c r="BE59" s="3"/>
      <c r="BF59" s="98"/>
      <c r="BG59" s="3"/>
      <c r="BH59" s="98"/>
      <c r="BM59" s="130">
        <f>AE59*0.9</f>
        <v>0</v>
      </c>
      <c r="BN59" s="131">
        <f>BM59*0.9</f>
        <v>0</v>
      </c>
      <c r="BO59" s="132">
        <f>AG59*0.9</f>
        <v>0</v>
      </c>
      <c r="BP59" s="132">
        <f>BO59*0.9</f>
        <v>0</v>
      </c>
      <c r="BQ59" s="132">
        <f>AI59*0.9</f>
        <v>0</v>
      </c>
      <c r="BR59" s="132">
        <f>BQ59*0.9</f>
        <v>0</v>
      </c>
      <c r="BS59" s="132">
        <f>BT59*0.9</f>
        <v>0</v>
      </c>
      <c r="BT59" s="130">
        <f t="shared" si="149"/>
        <v>0</v>
      </c>
      <c r="BU59" s="5">
        <f t="shared" si="149"/>
        <v>0</v>
      </c>
      <c r="BV59" s="5">
        <f>BU59*0.9</f>
        <v>0</v>
      </c>
      <c r="BW59" s="5">
        <f>AN59*0.9</f>
        <v>0</v>
      </c>
      <c r="BX59" s="139">
        <f>BW59*0.9</f>
        <v>0</v>
      </c>
      <c r="BY59" s="5">
        <f>AP59*0.9</f>
        <v>0</v>
      </c>
      <c r="BZ59" s="5">
        <f>BY59*0.9</f>
        <v>0</v>
      </c>
      <c r="CA59" s="5">
        <f>CB59*0.9</f>
        <v>0</v>
      </c>
      <c r="CB59" s="5">
        <f>AR59*0.9</f>
        <v>0</v>
      </c>
      <c r="CC59" s="130">
        <f>AU59*0.9</f>
        <v>0</v>
      </c>
      <c r="CD59" s="143">
        <f>CC59*0.9*0.9</f>
        <v>0</v>
      </c>
      <c r="CE59" s="143">
        <f>AW59*0.9</f>
        <v>112.94980200000001</v>
      </c>
      <c r="CF59" s="143">
        <f>CE59*0.9*0.9</f>
        <v>91.489339619999996</v>
      </c>
      <c r="CG59" s="143">
        <f>AY59*0.9</f>
        <v>0</v>
      </c>
      <c r="CH59" s="143">
        <f>CG59*0.9*0.9</f>
        <v>0</v>
      </c>
      <c r="CI59" s="143">
        <f>CJ59*0.9*0.9</f>
        <v>0</v>
      </c>
      <c r="CJ59" s="144">
        <f>BA59*0.9</f>
        <v>0</v>
      </c>
      <c r="CK59" s="149">
        <f>CD59-CD59*10/100</f>
        <v>0</v>
      </c>
      <c r="CL59" s="149">
        <f>CF59-CF59*10/100</f>
        <v>82.340405657999995</v>
      </c>
      <c r="CM59" s="149">
        <f t="shared" si="150"/>
        <v>0</v>
      </c>
      <c r="CN59" s="149">
        <f t="shared" si="150"/>
        <v>0</v>
      </c>
      <c r="CO59" s="150">
        <f>BB59*0.9</f>
        <v>0</v>
      </c>
      <c r="CP59" s="151">
        <f>CO59*0.9*0.9</f>
        <v>0</v>
      </c>
      <c r="CQ59" s="150">
        <f>BD59*0.9</f>
        <v>125.496</v>
      </c>
      <c r="CR59" s="151">
        <f>CQ59*0.9*0.9</f>
        <v>101.65176</v>
      </c>
      <c r="CS59" s="150">
        <f>BF59*0.9</f>
        <v>0</v>
      </c>
      <c r="CT59" s="151">
        <f>CS59*0.9*0.9</f>
        <v>0</v>
      </c>
      <c r="CU59" s="72">
        <f>CV59*0.9*0.9</f>
        <v>0</v>
      </c>
      <c r="CV59" s="157">
        <f>BH59*0.9</f>
        <v>0</v>
      </c>
      <c r="CW59" s="158"/>
      <c r="CX59" s="143">
        <f>CW59*0.9*0.9</f>
        <v>0</v>
      </c>
      <c r="CY59" s="143">
        <v>125.496</v>
      </c>
      <c r="CZ59" s="126">
        <f>CY59*0.9*0.9</f>
        <v>101.65176</v>
      </c>
      <c r="DA59" s="126"/>
      <c r="DB59" s="126">
        <f>DA59*0.9*0.9</f>
        <v>0</v>
      </c>
      <c r="DC59" s="126">
        <f>DD59*0.9*0.9</f>
        <v>0</v>
      </c>
      <c r="DD59" s="158"/>
      <c r="DF59" s="149">
        <f>CX59-CX59*10/100</f>
        <v>0</v>
      </c>
      <c r="DG59" s="149">
        <f>DF59*0.9</f>
        <v>0</v>
      </c>
      <c r="DH59" s="149">
        <f>CZ59-CZ59*10/100</f>
        <v>91.486583999999993</v>
      </c>
      <c r="DI59" s="149">
        <f>DH59*0.9</f>
        <v>82.337925600000005</v>
      </c>
      <c r="DJ59" s="149">
        <f>DB59-DB59*10/100</f>
        <v>0</v>
      </c>
      <c r="DK59" s="149">
        <f>DJ59*0.9</f>
        <v>0</v>
      </c>
      <c r="DL59" s="149">
        <f>DM59*0.9</f>
        <v>0</v>
      </c>
      <c r="DM59" s="149">
        <f>DC59-DC59*10/100</f>
        <v>0</v>
      </c>
      <c r="DP59" s="158"/>
      <c r="DQ59" s="136">
        <f>DP59*0.7*1.05</f>
        <v>0</v>
      </c>
      <c r="DR59" s="72"/>
      <c r="DS59" s="136">
        <f>112.94*0.9</f>
        <v>101.646</v>
      </c>
      <c r="DT59" s="136"/>
      <c r="DU59" s="136">
        <f>DT59*0.7*1.05</f>
        <v>0</v>
      </c>
      <c r="DV59" s="177"/>
      <c r="DW59" s="136">
        <f>DV59*0.7*1.05</f>
        <v>0</v>
      </c>
      <c r="DX59" s="149">
        <f>DQ59-DQ59*10/100</f>
        <v>0</v>
      </c>
      <c r="DY59" s="149">
        <f>DX59*0.9</f>
        <v>0</v>
      </c>
      <c r="DZ59" s="149">
        <f>DS59-DS59*10/100</f>
        <v>91.481399999999994</v>
      </c>
      <c r="EA59" s="149">
        <f>DZ59*0.9</f>
        <v>82.333259999999996</v>
      </c>
      <c r="EB59" s="149">
        <f>DU59-DU59*10/100</f>
        <v>0</v>
      </c>
      <c r="EC59" s="149">
        <f>EB59*0.9</f>
        <v>0</v>
      </c>
      <c r="ED59" s="149">
        <f>EE59*0.9</f>
        <v>0</v>
      </c>
      <c r="EE59" s="149">
        <f>DW59-DW59*10/100</f>
        <v>0</v>
      </c>
      <c r="EF59" s="136"/>
      <c r="EG59" s="180">
        <f>DQ59+EF59</f>
        <v>0</v>
      </c>
      <c r="EH59" s="180">
        <f>DS59+EF59</f>
        <v>101.646</v>
      </c>
      <c r="EI59" s="180">
        <f>DU59+EF59</f>
        <v>0</v>
      </c>
      <c r="EJ59" s="180">
        <f>DW59+EF59</f>
        <v>0</v>
      </c>
      <c r="EK59" s="149">
        <f>EG59-EG59*10/100</f>
        <v>0</v>
      </c>
      <c r="EL59" s="149">
        <f>EK59*0.9</f>
        <v>0</v>
      </c>
      <c r="EM59" s="149">
        <f>EH59-EH59*10/100</f>
        <v>91.481399999999994</v>
      </c>
      <c r="EN59" s="149">
        <f>EM59*0.9</f>
        <v>82.333259999999996</v>
      </c>
      <c r="EO59" s="149">
        <f>EI59-EI59*10/100</f>
        <v>0</v>
      </c>
      <c r="EP59" s="149">
        <f>EO59*0.9</f>
        <v>0</v>
      </c>
      <c r="EQ59" s="149">
        <f>ER59*0.9</f>
        <v>0</v>
      </c>
      <c r="ER59" s="149">
        <f>EJ59-EJ59*10/100</f>
        <v>0</v>
      </c>
      <c r="ET59" s="180">
        <v>0</v>
      </c>
      <c r="EU59" s="180">
        <v>0</v>
      </c>
      <c r="EV59" s="180">
        <v>0</v>
      </c>
      <c r="EW59" s="180">
        <v>0</v>
      </c>
      <c r="EX59" s="186">
        <f t="shared" si="151"/>
        <v>0</v>
      </c>
      <c r="EY59" s="186">
        <f t="shared" si="151"/>
        <v>0</v>
      </c>
      <c r="EZ59" s="186">
        <f t="shared" si="151"/>
        <v>0</v>
      </c>
      <c r="FA59" s="186">
        <f t="shared" si="151"/>
        <v>0</v>
      </c>
      <c r="FB59" s="187">
        <f t="shared" si="152"/>
        <v>0</v>
      </c>
      <c r="FC59" s="187">
        <f t="shared" si="152"/>
        <v>0</v>
      </c>
      <c r="FD59" s="187">
        <f t="shared" si="152"/>
        <v>0</v>
      </c>
      <c r="FE59" s="187">
        <f t="shared" si="152"/>
        <v>0</v>
      </c>
      <c r="FF59" s="190">
        <v>0</v>
      </c>
      <c r="FG59" s="190">
        <f t="shared" si="153"/>
        <v>0</v>
      </c>
      <c r="FH59" s="190">
        <v>82.231999999999999</v>
      </c>
      <c r="FI59" s="190">
        <f t="shared" si="154"/>
        <v>53.952415199999997</v>
      </c>
      <c r="FJ59" s="190">
        <v>0</v>
      </c>
      <c r="FK59" s="190">
        <f t="shared" si="155"/>
        <v>0</v>
      </c>
      <c r="FL59" s="190">
        <f t="shared" si="156"/>
        <v>0</v>
      </c>
      <c r="FM59" s="195">
        <v>0</v>
      </c>
      <c r="FN59" s="72"/>
      <c r="FO59" s="197">
        <f t="shared" si="157"/>
        <v>0</v>
      </c>
      <c r="FP59" s="202">
        <f t="shared" si="158"/>
        <v>0</v>
      </c>
      <c r="FQ59" s="197">
        <f t="shared" si="159"/>
        <v>0</v>
      </c>
      <c r="FR59" s="197"/>
      <c r="FS59" s="197">
        <f t="shared" si="160"/>
        <v>0</v>
      </c>
      <c r="FT59" s="197"/>
      <c r="FU59" s="197">
        <f t="shared" si="161"/>
        <v>0</v>
      </c>
      <c r="FV59" s="207">
        <v>0</v>
      </c>
      <c r="FW59" s="208">
        <f t="shared" si="162"/>
        <v>0</v>
      </c>
      <c r="FX59" s="202">
        <f t="shared" si="163"/>
        <v>0</v>
      </c>
      <c r="FY59" s="208">
        <f>FX59*0.7*1.05</f>
        <v>0</v>
      </c>
      <c r="FZ59" s="208">
        <f t="shared" si="164"/>
        <v>0</v>
      </c>
      <c r="GA59" s="208">
        <v>0</v>
      </c>
      <c r="GB59" s="208">
        <f t="shared" si="165"/>
        <v>0</v>
      </c>
      <c r="GC59" s="208">
        <v>0</v>
      </c>
      <c r="GD59" s="207">
        <v>0</v>
      </c>
      <c r="GE59" s="213">
        <f t="shared" si="173"/>
        <v>0</v>
      </c>
      <c r="GF59" s="213">
        <f t="shared" si="166"/>
        <v>915.37199999999996</v>
      </c>
      <c r="GG59" s="213">
        <v>1017.08</v>
      </c>
      <c r="GH59" s="213">
        <f t="shared" si="167"/>
        <v>0</v>
      </c>
      <c r="GI59" s="213">
        <v>0</v>
      </c>
      <c r="GJ59" s="213">
        <f t="shared" si="168"/>
        <v>0</v>
      </c>
      <c r="GK59" s="208"/>
      <c r="GL59" s="208">
        <v>0</v>
      </c>
      <c r="GM59" s="216">
        <v>0</v>
      </c>
      <c r="GN59" s="200">
        <v>590</v>
      </c>
      <c r="GO59" s="200">
        <v>0</v>
      </c>
      <c r="GP59" s="200">
        <v>0</v>
      </c>
      <c r="GQ59" s="200">
        <v>0</v>
      </c>
      <c r="GR59" s="200">
        <v>0</v>
      </c>
      <c r="GS59" s="200">
        <v>0</v>
      </c>
      <c r="GT59" s="6">
        <f t="shared" si="174"/>
        <v>0</v>
      </c>
      <c r="GU59" s="6">
        <f t="shared" si="169"/>
        <v>531</v>
      </c>
      <c r="GV59" s="6">
        <f t="shared" si="170"/>
        <v>0</v>
      </c>
      <c r="GW59" s="6">
        <f t="shared" si="171"/>
        <v>0</v>
      </c>
      <c r="GX59" s="6">
        <f t="shared" si="172"/>
        <v>0</v>
      </c>
    </row>
    <row r="60" spans="1:206" ht="26">
      <c r="A60" s="32"/>
      <c r="B60" s="50" t="s">
        <v>443</v>
      </c>
      <c r="C60" s="45" t="s">
        <v>384</v>
      </c>
      <c r="D60" s="41"/>
      <c r="E60" s="41" t="s">
        <v>360</v>
      </c>
      <c r="F60" s="41"/>
      <c r="G60" s="40" t="s">
        <v>362</v>
      </c>
      <c r="H60" s="41"/>
      <c r="I60" s="80"/>
      <c r="J60" s="81"/>
      <c r="K60" s="82"/>
      <c r="L60" s="61"/>
      <c r="M60" s="61"/>
      <c r="N60" s="62"/>
      <c r="O60" s="73"/>
      <c r="P60" s="62"/>
      <c r="Q60" s="63"/>
      <c r="R60" s="62"/>
      <c r="S60" s="63"/>
      <c r="T60" s="62"/>
      <c r="U60" s="63"/>
      <c r="V60" s="62"/>
      <c r="W60" s="63"/>
      <c r="X60" s="62"/>
      <c r="Y60" s="63"/>
      <c r="Z60" s="62"/>
      <c r="AA60" s="63"/>
      <c r="AB60" s="62"/>
      <c r="AC60" s="63"/>
      <c r="AD60" s="62"/>
      <c r="AE60" s="98"/>
      <c r="AF60" s="62"/>
      <c r="AG60" s="98"/>
      <c r="AH60" s="62"/>
      <c r="AI60" s="98"/>
      <c r="AJ60" s="62"/>
      <c r="AK60" s="98"/>
      <c r="AL60" s="106"/>
      <c r="AM60" s="3"/>
      <c r="AN60" s="106"/>
      <c r="AO60" s="3"/>
      <c r="AP60" s="106"/>
      <c r="AQ60" s="3"/>
      <c r="AR60" s="98"/>
      <c r="AS60" s="3"/>
      <c r="AT60" s="3"/>
      <c r="AU60" s="98"/>
      <c r="AV60" s="3"/>
      <c r="AW60" s="106"/>
      <c r="AX60" s="3"/>
      <c r="AY60" s="106"/>
      <c r="AZ60" s="3"/>
      <c r="BA60" s="98"/>
      <c r="BB60" s="98"/>
      <c r="BC60" s="3"/>
      <c r="BD60" s="98"/>
      <c r="BE60" s="3"/>
      <c r="BF60" s="98"/>
      <c r="BG60" s="3"/>
      <c r="BH60" s="98"/>
      <c r="BM60" s="130"/>
      <c r="BN60" s="131"/>
      <c r="BO60" s="132"/>
      <c r="BP60" s="132"/>
      <c r="BQ60" s="132"/>
      <c r="BR60" s="132"/>
      <c r="BS60" s="132"/>
      <c r="BT60" s="130"/>
      <c r="BU60" s="5"/>
      <c r="BV60" s="5"/>
      <c r="BW60" s="5"/>
      <c r="BX60" s="139"/>
      <c r="BY60" s="5"/>
      <c r="BZ60" s="5"/>
      <c r="CA60" s="5"/>
      <c r="CB60" s="5"/>
      <c r="CC60" s="130"/>
      <c r="CD60" s="143"/>
      <c r="CE60" s="143"/>
      <c r="CF60" s="143"/>
      <c r="CG60" s="143"/>
      <c r="CH60" s="143"/>
      <c r="CI60" s="143"/>
      <c r="CJ60" s="144"/>
      <c r="CK60" s="149"/>
      <c r="CL60" s="149"/>
      <c r="CM60" s="149"/>
      <c r="CN60" s="149"/>
      <c r="CO60" s="150"/>
      <c r="CP60" s="151"/>
      <c r="CQ60" s="150"/>
      <c r="CR60" s="151"/>
      <c r="CS60" s="150"/>
      <c r="CT60" s="151"/>
      <c r="CU60" s="72"/>
      <c r="CV60" s="157"/>
      <c r="CW60" s="158"/>
      <c r="CX60" s="143"/>
      <c r="CY60" s="143"/>
      <c r="CZ60" s="126"/>
      <c r="DA60" s="126"/>
      <c r="DB60" s="126"/>
      <c r="DC60" s="126"/>
      <c r="DD60" s="158"/>
      <c r="DF60" s="149"/>
      <c r="DG60" s="149"/>
      <c r="DH60" s="149"/>
      <c r="DI60" s="149"/>
      <c r="DJ60" s="149"/>
      <c r="DK60" s="149"/>
      <c r="DL60" s="149"/>
      <c r="DM60" s="149"/>
      <c r="DP60" s="158"/>
      <c r="DQ60" s="136"/>
      <c r="DR60" s="72"/>
      <c r="DS60" s="136"/>
      <c r="DT60" s="136"/>
      <c r="DU60" s="136"/>
      <c r="DV60" s="177"/>
      <c r="DW60" s="136"/>
      <c r="DX60" s="149"/>
      <c r="DY60" s="149"/>
      <c r="DZ60" s="149"/>
      <c r="EA60" s="149"/>
      <c r="EB60" s="149"/>
      <c r="EC60" s="149"/>
      <c r="ED60" s="149"/>
      <c r="EE60" s="149"/>
      <c r="EF60" s="136"/>
      <c r="EG60" s="180"/>
      <c r="EH60" s="180"/>
      <c r="EI60" s="180"/>
      <c r="EJ60" s="180"/>
      <c r="EK60" s="149"/>
      <c r="EL60" s="149"/>
      <c r="EM60" s="149"/>
      <c r="EN60" s="149"/>
      <c r="EO60" s="149"/>
      <c r="EP60" s="149"/>
      <c r="EQ60" s="149"/>
      <c r="ER60" s="149"/>
      <c r="ET60" s="180"/>
      <c r="EU60" s="180"/>
      <c r="EV60" s="180"/>
      <c r="EW60" s="180"/>
      <c r="EX60" s="186"/>
      <c r="EY60" s="186"/>
      <c r="EZ60" s="186"/>
      <c r="FA60" s="186"/>
      <c r="FB60" s="187"/>
      <c r="FC60" s="187"/>
      <c r="FD60" s="187"/>
      <c r="FE60" s="187"/>
      <c r="FF60" s="190"/>
      <c r="FG60" s="190">
        <f t="shared" si="153"/>
        <v>0</v>
      </c>
      <c r="FH60" s="190"/>
      <c r="FI60" s="190">
        <f t="shared" si="154"/>
        <v>0</v>
      </c>
      <c r="FJ60" s="190"/>
      <c r="FK60" s="190">
        <f t="shared" si="155"/>
        <v>0</v>
      </c>
      <c r="FL60" s="190">
        <f t="shared" si="156"/>
        <v>0</v>
      </c>
      <c r="FM60" s="195"/>
      <c r="FN60" s="72"/>
      <c r="FO60" s="197">
        <f t="shared" si="157"/>
        <v>0</v>
      </c>
      <c r="FP60" s="202">
        <f t="shared" si="158"/>
        <v>0</v>
      </c>
      <c r="FQ60" s="197"/>
      <c r="FR60" s="197"/>
      <c r="FS60" s="197">
        <f t="shared" si="160"/>
        <v>0</v>
      </c>
      <c r="FT60" s="197"/>
      <c r="FU60" s="197">
        <f t="shared" si="161"/>
        <v>0</v>
      </c>
      <c r="FV60" s="207">
        <v>602.35</v>
      </c>
      <c r="FW60" s="208">
        <f t="shared" si="162"/>
        <v>487.90350000000001</v>
      </c>
      <c r="FX60" s="202">
        <f t="shared" si="163"/>
        <v>439.11315000000002</v>
      </c>
      <c r="FY60" s="208"/>
      <c r="FZ60" s="208">
        <f t="shared" si="164"/>
        <v>0</v>
      </c>
      <c r="GA60" s="208"/>
      <c r="GB60" s="208">
        <f t="shared" si="165"/>
        <v>0</v>
      </c>
      <c r="GC60" s="208"/>
      <c r="GD60" s="207">
        <v>542.12</v>
      </c>
      <c r="GE60" s="213">
        <f t="shared" si="173"/>
        <v>487.90800000000002</v>
      </c>
      <c r="GF60" s="213">
        <v>0</v>
      </c>
      <c r="GG60" s="213">
        <v>0</v>
      </c>
      <c r="GH60" s="213">
        <v>0</v>
      </c>
      <c r="GI60" s="213">
        <v>0</v>
      </c>
      <c r="GJ60" s="213">
        <v>0</v>
      </c>
      <c r="GK60" s="208"/>
      <c r="GL60" s="208">
        <v>0</v>
      </c>
      <c r="GM60" s="216">
        <v>0</v>
      </c>
      <c r="GN60" s="200">
        <v>0</v>
      </c>
      <c r="GO60" s="200">
        <v>0</v>
      </c>
      <c r="GP60" s="200">
        <v>0</v>
      </c>
      <c r="GQ60" s="200">
        <v>0</v>
      </c>
      <c r="GR60" s="200">
        <v>0</v>
      </c>
      <c r="GS60" s="200">
        <v>0</v>
      </c>
      <c r="GT60" s="6">
        <f t="shared" si="174"/>
        <v>0</v>
      </c>
      <c r="GU60" s="6">
        <f t="shared" si="169"/>
        <v>0</v>
      </c>
      <c r="GV60" s="6">
        <f t="shared" si="170"/>
        <v>0</v>
      </c>
      <c r="GW60" s="6">
        <f t="shared" si="171"/>
        <v>0</v>
      </c>
      <c r="GX60" s="6">
        <f t="shared" si="172"/>
        <v>0</v>
      </c>
    </row>
    <row r="61" spans="1:206" ht="39">
      <c r="A61" s="32"/>
      <c r="B61" s="50" t="s">
        <v>443</v>
      </c>
      <c r="C61" s="45" t="s">
        <v>370</v>
      </c>
      <c r="D61" s="41"/>
      <c r="E61" s="41" t="s">
        <v>360</v>
      </c>
      <c r="F61" s="41" t="s">
        <v>460</v>
      </c>
      <c r="G61" s="40" t="s">
        <v>461</v>
      </c>
      <c r="H61" s="41"/>
      <c r="I61" s="80"/>
      <c r="J61" s="81"/>
      <c r="K61" s="61"/>
      <c r="L61" s="61"/>
      <c r="M61" s="61"/>
      <c r="N61" s="62"/>
      <c r="O61" s="73"/>
      <c r="P61" s="62"/>
      <c r="Q61" s="73"/>
      <c r="R61" s="62"/>
      <c r="S61" s="73"/>
      <c r="T61" s="62"/>
      <c r="U61" s="63"/>
      <c r="V61" s="62"/>
      <c r="W61" s="63"/>
      <c r="X61" s="62"/>
      <c r="Y61" s="63"/>
      <c r="Z61" s="62"/>
      <c r="AA61" s="63"/>
      <c r="AB61" s="62"/>
      <c r="AC61" s="63"/>
      <c r="AD61" s="62"/>
      <c r="AE61" s="98"/>
      <c r="AF61" s="62"/>
      <c r="AG61" s="98"/>
      <c r="AH61" s="62"/>
      <c r="AI61" s="98"/>
      <c r="AJ61" s="62"/>
      <c r="AK61" s="98"/>
      <c r="AL61" s="106"/>
      <c r="AM61" s="3"/>
      <c r="AN61" s="106"/>
      <c r="AO61" s="3"/>
      <c r="AP61" s="106"/>
      <c r="AQ61" s="3"/>
      <c r="AR61" s="98"/>
      <c r="AS61" s="3"/>
      <c r="AT61" s="3"/>
      <c r="AU61" s="98"/>
      <c r="AV61" s="3"/>
      <c r="AW61" s="106"/>
      <c r="AX61" s="3"/>
      <c r="AY61" s="106"/>
      <c r="AZ61" s="3"/>
      <c r="BA61" s="98"/>
      <c r="BB61" s="98"/>
      <c r="BC61" s="119"/>
      <c r="BD61" s="98"/>
      <c r="BE61" s="3"/>
      <c r="BF61" s="98"/>
      <c r="BG61" s="3"/>
      <c r="BH61" s="98"/>
      <c r="BM61" s="130"/>
      <c r="BN61" s="131"/>
      <c r="BO61" s="132"/>
      <c r="BP61" s="132"/>
      <c r="BQ61" s="132"/>
      <c r="BR61" s="132"/>
      <c r="BS61" s="132"/>
      <c r="BT61" s="130"/>
      <c r="BU61" s="5"/>
      <c r="BV61" s="5"/>
      <c r="BW61" s="5"/>
      <c r="BX61" s="139"/>
      <c r="BY61" s="5"/>
      <c r="BZ61" s="5"/>
      <c r="CA61" s="5"/>
      <c r="CB61" s="5"/>
      <c r="CC61" s="130"/>
      <c r="CD61" s="143"/>
      <c r="CE61" s="143"/>
      <c r="CF61" s="143"/>
      <c r="CG61" s="143"/>
      <c r="CH61" s="143"/>
      <c r="CI61" s="143"/>
      <c r="CJ61" s="144"/>
      <c r="CK61" s="149"/>
      <c r="CL61" s="149"/>
      <c r="CM61" s="149"/>
      <c r="CN61" s="149"/>
      <c r="CO61" s="150"/>
      <c r="CP61" s="151"/>
      <c r="CQ61" s="150"/>
      <c r="CR61" s="151"/>
      <c r="CS61" s="150"/>
      <c r="CT61" s="151"/>
      <c r="CU61" s="72"/>
      <c r="CV61" s="157"/>
      <c r="CW61" s="158"/>
      <c r="CX61" s="143"/>
      <c r="CY61" s="143"/>
      <c r="CZ61" s="126"/>
      <c r="DA61" s="126"/>
      <c r="DB61" s="126"/>
      <c r="DC61" s="126"/>
      <c r="DD61" s="158"/>
      <c r="DF61" s="149"/>
      <c r="DG61" s="149"/>
      <c r="DH61" s="149"/>
      <c r="DI61" s="149"/>
      <c r="DJ61" s="149"/>
      <c r="DK61" s="149"/>
      <c r="DL61" s="149"/>
      <c r="DM61" s="149"/>
      <c r="DP61" s="158"/>
      <c r="DQ61" s="136"/>
      <c r="DR61" s="72"/>
      <c r="DS61" s="136"/>
      <c r="DT61" s="136"/>
      <c r="DU61" s="136"/>
      <c r="DV61" s="177"/>
      <c r="DW61" s="136"/>
      <c r="DX61" s="149"/>
      <c r="DY61" s="149"/>
      <c r="DZ61" s="149"/>
      <c r="EA61" s="149"/>
      <c r="EB61" s="149"/>
      <c r="EC61" s="149"/>
      <c r="ED61" s="149"/>
      <c r="EE61" s="149"/>
      <c r="EF61" s="136"/>
      <c r="EG61" s="180"/>
      <c r="EH61" s="180"/>
      <c r="EI61" s="180"/>
      <c r="EJ61" s="180"/>
      <c r="EK61" s="149"/>
      <c r="EL61" s="149"/>
      <c r="EM61" s="149"/>
      <c r="EN61" s="149"/>
      <c r="EO61" s="149"/>
      <c r="EP61" s="149"/>
      <c r="EQ61" s="149"/>
      <c r="ER61" s="149"/>
      <c r="ET61" s="180"/>
      <c r="EU61" s="180"/>
      <c r="EV61" s="180"/>
      <c r="EW61" s="180"/>
      <c r="EX61" s="186"/>
      <c r="EY61" s="186"/>
      <c r="EZ61" s="186"/>
      <c r="FA61" s="186"/>
      <c r="FB61" s="187"/>
      <c r="FC61" s="187"/>
      <c r="FD61" s="187"/>
      <c r="FE61" s="187"/>
      <c r="FF61" s="190"/>
      <c r="FG61" s="190">
        <f t="shared" si="153"/>
        <v>0</v>
      </c>
      <c r="FH61" s="190"/>
      <c r="FI61" s="190">
        <f t="shared" si="154"/>
        <v>0</v>
      </c>
      <c r="FJ61" s="190"/>
      <c r="FK61" s="190">
        <f t="shared" si="155"/>
        <v>0</v>
      </c>
      <c r="FL61" s="190">
        <f t="shared" si="156"/>
        <v>0</v>
      </c>
      <c r="FM61" s="195"/>
      <c r="FN61" s="196">
        <v>773.76</v>
      </c>
      <c r="FO61" s="197">
        <f t="shared" si="157"/>
        <v>460.65801599999998</v>
      </c>
      <c r="FP61" s="202">
        <f t="shared" si="158"/>
        <v>373.13299296000002</v>
      </c>
      <c r="FQ61" s="197">
        <f t="shared" si="159"/>
        <v>274.25274982560001</v>
      </c>
      <c r="FR61" s="197"/>
      <c r="FS61" s="197">
        <f t="shared" si="160"/>
        <v>0</v>
      </c>
      <c r="FT61" s="197"/>
      <c r="FU61" s="197">
        <f t="shared" si="161"/>
        <v>0</v>
      </c>
      <c r="FV61" s="207">
        <v>918.33</v>
      </c>
      <c r="FW61" s="208">
        <f t="shared" si="162"/>
        <v>743.84730000000002</v>
      </c>
      <c r="FX61" s="202">
        <f t="shared" si="163"/>
        <v>669.46257000000003</v>
      </c>
      <c r="FY61" s="208">
        <v>0</v>
      </c>
      <c r="FZ61" s="208">
        <f t="shared" si="164"/>
        <v>0</v>
      </c>
      <c r="GA61" s="208">
        <v>0</v>
      </c>
      <c r="GB61" s="208">
        <f t="shared" si="165"/>
        <v>0</v>
      </c>
      <c r="GC61" s="208">
        <v>0</v>
      </c>
      <c r="GD61" s="207">
        <v>826.5</v>
      </c>
      <c r="GE61" s="213">
        <f t="shared" si="173"/>
        <v>743.85</v>
      </c>
      <c r="GF61" s="213">
        <f>GG61*0.9</f>
        <v>0</v>
      </c>
      <c r="GG61" s="213">
        <v>0</v>
      </c>
      <c r="GH61" s="213">
        <f>GI61*0.9</f>
        <v>0</v>
      </c>
      <c r="GI61" s="213">
        <v>0</v>
      </c>
      <c r="GJ61" s="213">
        <f>GL61*0.9</f>
        <v>0</v>
      </c>
      <c r="GK61" s="208"/>
      <c r="GL61" s="208">
        <v>0</v>
      </c>
      <c r="GM61" s="216">
        <v>533</v>
      </c>
      <c r="GN61" s="200">
        <v>0</v>
      </c>
      <c r="GO61" s="200">
        <v>0</v>
      </c>
      <c r="GP61" s="200">
        <v>0</v>
      </c>
      <c r="GQ61" s="200">
        <v>0</v>
      </c>
      <c r="GR61" s="200">
        <v>0</v>
      </c>
      <c r="GS61" s="200">
        <v>0</v>
      </c>
      <c r="GT61" s="6">
        <f t="shared" si="174"/>
        <v>479.7</v>
      </c>
      <c r="GU61" s="6">
        <f t="shared" si="169"/>
        <v>0</v>
      </c>
      <c r="GV61" s="6">
        <f t="shared" si="170"/>
        <v>0</v>
      </c>
      <c r="GW61" s="6">
        <f t="shared" si="171"/>
        <v>0</v>
      </c>
      <c r="GX61" s="6">
        <f t="shared" si="172"/>
        <v>0</v>
      </c>
    </row>
    <row r="62" spans="1:206">
      <c r="A62" s="32"/>
      <c r="B62" s="50" t="s">
        <v>443</v>
      </c>
      <c r="C62" s="40" t="s">
        <v>462</v>
      </c>
      <c r="D62" s="41"/>
      <c r="E62" s="41" t="s">
        <v>405</v>
      </c>
      <c r="F62" s="41" t="s">
        <v>381</v>
      </c>
      <c r="G62" s="40" t="s">
        <v>348</v>
      </c>
      <c r="H62" s="41"/>
      <c r="I62" s="80"/>
      <c r="J62" s="81"/>
      <c r="K62" s="61"/>
      <c r="L62" s="61">
        <v>151.54</v>
      </c>
      <c r="M62" s="61"/>
      <c r="N62" s="62">
        <f>O62*0.9</f>
        <v>0</v>
      </c>
      <c r="O62" s="73"/>
      <c r="P62" s="62">
        <f>Q62*0.9</f>
        <v>0</v>
      </c>
      <c r="Q62" s="73"/>
      <c r="R62" s="62">
        <f>S62*0.9</f>
        <v>95.470200000000006</v>
      </c>
      <c r="S62" s="73">
        <f>L62*1.7-L62</f>
        <v>106.078</v>
      </c>
      <c r="T62" s="62">
        <f>U62*0.9</f>
        <v>0</v>
      </c>
      <c r="U62" s="63"/>
      <c r="V62" s="62">
        <f>W62*0.9</f>
        <v>0</v>
      </c>
      <c r="W62" s="63"/>
      <c r="X62" s="62">
        <f>Y62*0.9</f>
        <v>0</v>
      </c>
      <c r="Y62" s="63"/>
      <c r="Z62" s="62">
        <f>AA62*0.9</f>
        <v>193.23738</v>
      </c>
      <c r="AA62" s="63">
        <v>214.70820000000001</v>
      </c>
      <c r="AB62" s="62">
        <f>AC62*0.9</f>
        <v>0</v>
      </c>
      <c r="AC62" s="63"/>
      <c r="AD62" s="62">
        <f>AE62*0.9</f>
        <v>0</v>
      </c>
      <c r="AE62" s="98"/>
      <c r="AF62" s="62">
        <v>0</v>
      </c>
      <c r="AG62" s="98"/>
      <c r="AH62" s="62">
        <v>0</v>
      </c>
      <c r="AI62" s="98"/>
      <c r="AJ62" s="62">
        <v>0</v>
      </c>
      <c r="AK62" s="98"/>
      <c r="AL62" s="106"/>
      <c r="AM62" s="110">
        <v>0</v>
      </c>
      <c r="AN62" s="106"/>
      <c r="AO62" s="110">
        <v>0</v>
      </c>
      <c r="AP62" s="106">
        <v>294.83999999999997</v>
      </c>
      <c r="AQ62" s="110">
        <v>364</v>
      </c>
      <c r="AR62" s="117"/>
      <c r="AS62" s="110"/>
      <c r="AT62" s="110"/>
      <c r="AU62" s="98"/>
      <c r="AV62" s="110"/>
      <c r="AW62" s="98"/>
      <c r="AX62" s="110">
        <v>166.95</v>
      </c>
      <c r="AY62" s="106">
        <v>110.437425</v>
      </c>
      <c r="AZ62" s="110"/>
      <c r="BA62" s="98"/>
      <c r="BB62" s="98"/>
      <c r="BC62" s="110"/>
      <c r="BD62" s="98"/>
      <c r="BE62" s="110">
        <v>166.95</v>
      </c>
      <c r="BF62" s="98">
        <v>122.71</v>
      </c>
      <c r="BG62" s="110"/>
      <c r="BH62" s="98"/>
      <c r="BM62" s="130">
        <f>AE62*0.9</f>
        <v>0</v>
      </c>
      <c r="BN62" s="131">
        <f>BM62*0.9</f>
        <v>0</v>
      </c>
      <c r="BO62" s="132">
        <f>AG62*0.9</f>
        <v>0</v>
      </c>
      <c r="BP62" s="132">
        <f>BO62*0.9</f>
        <v>0</v>
      </c>
      <c r="BQ62" s="132">
        <f>AI62*0.9</f>
        <v>0</v>
      </c>
      <c r="BR62" s="132">
        <f>BQ62*0.9</f>
        <v>0</v>
      </c>
      <c r="BS62" s="132">
        <f>BT62*0.9</f>
        <v>0</v>
      </c>
      <c r="BT62" s="130">
        <f>AK62*0.9</f>
        <v>0</v>
      </c>
      <c r="BU62" s="5">
        <f>AL62*0.9</f>
        <v>0</v>
      </c>
      <c r="BV62" s="5">
        <f>BU62*0.9</f>
        <v>0</v>
      </c>
      <c r="BW62" s="5">
        <f>AN62*0.9</f>
        <v>0</v>
      </c>
      <c r="BX62" s="139">
        <f>BW62*0.9</f>
        <v>0</v>
      </c>
      <c r="BY62" s="5">
        <f>AP62*0.9</f>
        <v>265.35599999999999</v>
      </c>
      <c r="BZ62" s="5">
        <f>BY62*0.9</f>
        <v>238.82040000000001</v>
      </c>
      <c r="CA62" s="5">
        <f>CB62*0.9</f>
        <v>0</v>
      </c>
      <c r="CB62" s="5">
        <f>AR62*0.9</f>
        <v>0</v>
      </c>
      <c r="CC62" s="130">
        <f>AU62*0.9</f>
        <v>0</v>
      </c>
      <c r="CD62" s="143">
        <f>CC62*0.9*0.9</f>
        <v>0</v>
      </c>
      <c r="CE62" s="143">
        <f>AW62*0.9</f>
        <v>0</v>
      </c>
      <c r="CF62" s="143">
        <f>CE62*0.9*0.9</f>
        <v>0</v>
      </c>
      <c r="CG62" s="143">
        <f>AY62*0.9</f>
        <v>99.393682499999997</v>
      </c>
      <c r="CH62" s="143">
        <f>CG62*0.9*0.9</f>
        <v>80.508882825000001</v>
      </c>
      <c r="CI62" s="143">
        <f>CJ62*0.9*0.9</f>
        <v>0</v>
      </c>
      <c r="CJ62" s="144">
        <f>BA62*0.9</f>
        <v>0</v>
      </c>
      <c r="CK62" s="149">
        <f>CD62-CD62*10/100</f>
        <v>0</v>
      </c>
      <c r="CL62" s="149">
        <f>CF62-CF62*10/100</f>
        <v>0</v>
      </c>
      <c r="CM62" s="149">
        <f t="shared" ref="CM62:CN64" si="175">CH62-CH62*10/100</f>
        <v>72.457994542500003</v>
      </c>
      <c r="CN62" s="149">
        <f t="shared" si="175"/>
        <v>0</v>
      </c>
      <c r="CO62" s="150">
        <f>BB62*0.9</f>
        <v>0</v>
      </c>
      <c r="CP62" s="151">
        <f>CO62*0.9*0.9</f>
        <v>0</v>
      </c>
      <c r="CQ62" s="150">
        <f>BD62*0.9</f>
        <v>0</v>
      </c>
      <c r="CR62" s="151">
        <f>CQ62*0.9*0.9</f>
        <v>0</v>
      </c>
      <c r="CS62" s="150">
        <f>BF62*0.9</f>
        <v>110.43899999999999</v>
      </c>
      <c r="CT62" s="151">
        <f>CS62*0.9*0.9</f>
        <v>89.455590000000001</v>
      </c>
      <c r="CU62" s="72">
        <f>CV62*0.9*0.9</f>
        <v>0</v>
      </c>
      <c r="CV62" s="157">
        <f>BH62*0.9</f>
        <v>0</v>
      </c>
      <c r="CW62" s="158"/>
      <c r="CX62" s="143">
        <f>CW62*0.9*0.9</f>
        <v>0</v>
      </c>
      <c r="CY62" s="126"/>
      <c r="CZ62" s="126">
        <f>CY62*0.9*0.9</f>
        <v>0</v>
      </c>
      <c r="DA62" s="143">
        <v>110.43899999999999</v>
      </c>
      <c r="DB62" s="126">
        <f>DA62*0.9*0.9</f>
        <v>89.455590000000001</v>
      </c>
      <c r="DC62" s="126">
        <f>DD62*0.9*0.9</f>
        <v>0</v>
      </c>
      <c r="DD62" s="158"/>
      <c r="DF62" s="149">
        <f>CX62-CX62*10/100</f>
        <v>0</v>
      </c>
      <c r="DG62" s="149">
        <f>DF62*0.9</f>
        <v>0</v>
      </c>
      <c r="DH62" s="149">
        <f>CZ62-CZ62*10/100</f>
        <v>0</v>
      </c>
      <c r="DI62" s="149">
        <f t="shared" ref="DI62:DI73" si="176">DH62*0.9</f>
        <v>0</v>
      </c>
      <c r="DJ62" s="149">
        <f>DB62-DB62*10/100</f>
        <v>80.510030999999998</v>
      </c>
      <c r="DK62" s="149">
        <f t="shared" ref="DK62:DK73" si="177">DJ62*0.9</f>
        <v>72.459027899999995</v>
      </c>
      <c r="DL62" s="149">
        <f t="shared" ref="DL62:DL73" si="178">DM62*0.9</f>
        <v>0</v>
      </c>
      <c r="DM62" s="149">
        <f>DC62-DC62*10/100</f>
        <v>0</v>
      </c>
      <c r="DP62" s="158"/>
      <c r="DQ62" s="136">
        <f>DP62*0.7*1.05</f>
        <v>0</v>
      </c>
      <c r="DR62" s="136"/>
      <c r="DS62" s="136">
        <f>DR62*0.7*1.05</f>
        <v>0</v>
      </c>
      <c r="DT62" s="72"/>
      <c r="DU62" s="136">
        <f>99.4*0.9</f>
        <v>89.46</v>
      </c>
      <c r="DV62" s="177"/>
      <c r="DW62" s="136">
        <f>DV62*0.7*1.05</f>
        <v>0</v>
      </c>
      <c r="DX62" s="149">
        <f>DQ62-DQ62*10/100</f>
        <v>0</v>
      </c>
      <c r="DY62" s="149">
        <f t="shared" ref="DY62:DY73" si="179">DX62*0.9</f>
        <v>0</v>
      </c>
      <c r="DZ62" s="149">
        <f>DS62-DS62*10/100</f>
        <v>0</v>
      </c>
      <c r="EA62" s="149">
        <f t="shared" ref="EA62:EA73" si="180">DZ62*0.9</f>
        <v>0</v>
      </c>
      <c r="EB62" s="149">
        <f>DU62-DU62*10/100</f>
        <v>80.513999999999996</v>
      </c>
      <c r="EC62" s="149">
        <f t="shared" ref="EC62:EC73" si="181">EB62*0.9</f>
        <v>72.462599999999995</v>
      </c>
      <c r="ED62" s="149">
        <f t="shared" ref="ED62:ED73" si="182">EE62*0.9</f>
        <v>0</v>
      </c>
      <c r="EE62" s="149">
        <f>DW62-DW62*10/100</f>
        <v>0</v>
      </c>
      <c r="EF62" s="136"/>
      <c r="EG62" s="180">
        <f>DQ62+EF62</f>
        <v>0</v>
      </c>
      <c r="EH62" s="180">
        <f>DS62+EF62</f>
        <v>0</v>
      </c>
      <c r="EI62" s="180">
        <f>DU62+EF62</f>
        <v>89.46</v>
      </c>
      <c r="EJ62" s="180">
        <f>DW62+EF62</f>
        <v>0</v>
      </c>
      <c r="EK62" s="149">
        <f>EG62-EG62*10/100</f>
        <v>0</v>
      </c>
      <c r="EL62" s="149">
        <f t="shared" ref="EL62:EL73" si="183">EK62*0.9</f>
        <v>0</v>
      </c>
      <c r="EM62" s="149">
        <f>EH62-EH62*10/100</f>
        <v>0</v>
      </c>
      <c r="EN62" s="149">
        <f t="shared" ref="EN62:EN73" si="184">EM62*0.9</f>
        <v>0</v>
      </c>
      <c r="EO62" s="149">
        <f>EI62-EI62*10/100</f>
        <v>80.513999999999996</v>
      </c>
      <c r="EP62" s="149">
        <f t="shared" ref="EP62:EP73" si="185">EO62*0.9</f>
        <v>72.462599999999995</v>
      </c>
      <c r="EQ62" s="149">
        <f t="shared" ref="EQ62:EQ73" si="186">ER62*0.9</f>
        <v>0</v>
      </c>
      <c r="ER62" s="149">
        <f>EJ62-EJ62*10/100</f>
        <v>0</v>
      </c>
      <c r="ET62" s="180">
        <v>0</v>
      </c>
      <c r="EU62" s="180">
        <v>0</v>
      </c>
      <c r="EV62" s="180">
        <v>0</v>
      </c>
      <c r="EW62" s="180">
        <v>0</v>
      </c>
      <c r="EX62" s="186">
        <f t="shared" ref="EX62:FA64" si="187">ET62+(ET62*5/100)</f>
        <v>0</v>
      </c>
      <c r="EY62" s="186">
        <f t="shared" si="187"/>
        <v>0</v>
      </c>
      <c r="EZ62" s="186">
        <f t="shared" si="187"/>
        <v>0</v>
      </c>
      <c r="FA62" s="186">
        <f t="shared" si="187"/>
        <v>0</v>
      </c>
      <c r="FB62" s="187">
        <f t="shared" ref="FB62:FE64" si="188">EX62-(EX62*30/100)</f>
        <v>0</v>
      </c>
      <c r="FC62" s="187">
        <f t="shared" si="188"/>
        <v>0</v>
      </c>
      <c r="FD62" s="187">
        <f t="shared" si="188"/>
        <v>0</v>
      </c>
      <c r="FE62" s="187">
        <f t="shared" si="188"/>
        <v>0</v>
      </c>
      <c r="FF62" s="190">
        <v>0</v>
      </c>
      <c r="FG62" s="190">
        <f t="shared" si="153"/>
        <v>0</v>
      </c>
      <c r="FH62" s="190">
        <v>0</v>
      </c>
      <c r="FI62" s="190">
        <f t="shared" si="154"/>
        <v>0</v>
      </c>
      <c r="FJ62" s="190">
        <v>72.459000000000003</v>
      </c>
      <c r="FK62" s="190">
        <f t="shared" si="155"/>
        <v>47.540349900000002</v>
      </c>
      <c r="FL62" s="190">
        <f t="shared" si="156"/>
        <v>0</v>
      </c>
      <c r="FM62" s="195">
        <v>0</v>
      </c>
      <c r="FN62" s="72"/>
      <c r="FO62" s="197">
        <f t="shared" si="157"/>
        <v>0</v>
      </c>
      <c r="FP62" s="202">
        <f t="shared" si="158"/>
        <v>0</v>
      </c>
      <c r="FQ62" s="197">
        <f t="shared" si="159"/>
        <v>0</v>
      </c>
      <c r="FR62" s="197">
        <v>732.16</v>
      </c>
      <c r="FS62" s="197">
        <f t="shared" si="160"/>
        <v>435.89145600000001</v>
      </c>
      <c r="FT62" s="197"/>
      <c r="FU62" s="197">
        <f t="shared" si="161"/>
        <v>0</v>
      </c>
      <c r="FV62" s="207">
        <v>0</v>
      </c>
      <c r="FW62" s="208">
        <f t="shared" si="162"/>
        <v>0</v>
      </c>
      <c r="FX62" s="202">
        <f t="shared" si="163"/>
        <v>0</v>
      </c>
      <c r="FY62" s="208">
        <v>0</v>
      </c>
      <c r="FZ62" s="208">
        <f t="shared" si="164"/>
        <v>831.6</v>
      </c>
      <c r="GA62" s="208">
        <v>924</v>
      </c>
      <c r="GB62" s="208">
        <f t="shared" si="165"/>
        <v>0</v>
      </c>
      <c r="GC62" s="208">
        <v>0</v>
      </c>
      <c r="GD62" s="207">
        <v>0</v>
      </c>
      <c r="GE62" s="213">
        <f t="shared" ref="GE62:GE69" si="189">GD62*0.9</f>
        <v>0</v>
      </c>
      <c r="GF62" s="213">
        <f t="shared" ref="GF62:GF69" si="190">GG62*0.9</f>
        <v>0</v>
      </c>
      <c r="GG62" s="213">
        <v>0</v>
      </c>
      <c r="GH62" s="213">
        <f>GI62*0.9</f>
        <v>748.44</v>
      </c>
      <c r="GI62" s="213">
        <v>831.6</v>
      </c>
      <c r="GJ62" s="213">
        <f t="shared" ref="GJ62:GJ73" si="191">GL62*0.9</f>
        <v>0</v>
      </c>
      <c r="GK62" s="208"/>
      <c r="GL62" s="208">
        <v>0</v>
      </c>
      <c r="GM62" s="216">
        <v>0</v>
      </c>
      <c r="GN62" s="200">
        <v>0</v>
      </c>
      <c r="GO62" s="200">
        <v>0</v>
      </c>
      <c r="GP62" s="200">
        <v>0</v>
      </c>
      <c r="GQ62" s="200">
        <v>0</v>
      </c>
      <c r="GR62" s="200">
        <v>0</v>
      </c>
      <c r="GS62" s="200">
        <v>0</v>
      </c>
      <c r="GT62" s="6">
        <f t="shared" si="174"/>
        <v>0</v>
      </c>
      <c r="GU62" s="6">
        <f t="shared" si="169"/>
        <v>0</v>
      </c>
      <c r="GV62" s="6">
        <f t="shared" si="170"/>
        <v>0</v>
      </c>
      <c r="GW62" s="6">
        <f t="shared" si="171"/>
        <v>0</v>
      </c>
      <c r="GX62" s="6">
        <f t="shared" si="172"/>
        <v>0</v>
      </c>
    </row>
    <row r="63" spans="1:206" ht="52">
      <c r="A63" s="32"/>
      <c r="B63" s="50" t="s">
        <v>443</v>
      </c>
      <c r="C63" s="40" t="s">
        <v>463</v>
      </c>
      <c r="D63" s="41"/>
      <c r="E63" s="41" t="s">
        <v>405</v>
      </c>
      <c r="F63" s="41" t="s">
        <v>382</v>
      </c>
      <c r="G63" s="40" t="s">
        <v>464</v>
      </c>
      <c r="H63" s="41" t="s">
        <v>465</v>
      </c>
      <c r="I63" s="41" t="s">
        <v>466</v>
      </c>
      <c r="J63" s="61">
        <v>380.1</v>
      </c>
      <c r="K63" s="61"/>
      <c r="L63" s="61"/>
      <c r="M63" s="61"/>
      <c r="N63" s="62">
        <f>O63*0.9</f>
        <v>0</v>
      </c>
      <c r="O63" s="73"/>
      <c r="P63" s="62">
        <f>Q63*0.9</f>
        <v>0</v>
      </c>
      <c r="Q63" s="73"/>
      <c r="R63" s="62">
        <f>S63*0.9</f>
        <v>0</v>
      </c>
      <c r="S63" s="73"/>
      <c r="T63" s="62">
        <f>U63*0.9</f>
        <v>0</v>
      </c>
      <c r="U63" s="63"/>
      <c r="V63" s="62">
        <f>W63*0.9</f>
        <v>0</v>
      </c>
      <c r="W63" s="63"/>
      <c r="X63" s="62">
        <f>Y63*0.9</f>
        <v>0</v>
      </c>
      <c r="Y63" s="63"/>
      <c r="Z63" s="62">
        <f>AA63*0.9</f>
        <v>0</v>
      </c>
      <c r="AA63" s="63"/>
      <c r="AB63" s="62">
        <f>AC63*0.9</f>
        <v>0</v>
      </c>
      <c r="AC63" s="63"/>
      <c r="AD63" s="62">
        <f>AE63*0.9</f>
        <v>0</v>
      </c>
      <c r="AE63" s="98"/>
      <c r="AF63" s="62">
        <v>0</v>
      </c>
      <c r="AG63" s="98"/>
      <c r="AH63" s="62">
        <v>0</v>
      </c>
      <c r="AI63" s="98"/>
      <c r="AJ63" s="62">
        <v>0</v>
      </c>
      <c r="AK63" s="98"/>
      <c r="AL63" s="106"/>
      <c r="AM63" s="3">
        <v>0</v>
      </c>
      <c r="AN63" s="106"/>
      <c r="AO63" s="3">
        <v>0</v>
      </c>
      <c r="AP63" s="106"/>
      <c r="AQ63" s="3">
        <v>0</v>
      </c>
      <c r="AR63" s="106">
        <v>267.3</v>
      </c>
      <c r="AS63" s="3"/>
      <c r="AT63" s="3"/>
      <c r="AU63" s="98"/>
      <c r="AV63" s="3"/>
      <c r="AW63" s="98"/>
      <c r="AX63" s="3"/>
      <c r="AY63" s="98"/>
      <c r="AZ63" s="3">
        <v>142.29</v>
      </c>
      <c r="BA63" s="106">
        <v>94.124835000000004</v>
      </c>
      <c r="BB63" s="98"/>
      <c r="BC63" s="3"/>
      <c r="BD63" s="98"/>
      <c r="BE63" s="3"/>
      <c r="BF63" s="98"/>
      <c r="BG63" s="3">
        <v>142.29</v>
      </c>
      <c r="BH63" s="98">
        <v>104.58</v>
      </c>
      <c r="BM63" s="130">
        <f>AE63*0.9</f>
        <v>0</v>
      </c>
      <c r="BN63" s="131">
        <f>BM63*0.9</f>
        <v>0</v>
      </c>
      <c r="BO63" s="132">
        <f>AG63*0.9</f>
        <v>0</v>
      </c>
      <c r="BP63" s="132">
        <f>BO63*0.9</f>
        <v>0</v>
      </c>
      <c r="BQ63" s="132">
        <f>AI63*0.9</f>
        <v>0</v>
      </c>
      <c r="BR63" s="132">
        <f>BQ63*0.9</f>
        <v>0</v>
      </c>
      <c r="BS63" s="132">
        <f>BT63*0.9</f>
        <v>0</v>
      </c>
      <c r="BT63" s="130">
        <f>AK63*0.9</f>
        <v>0</v>
      </c>
      <c r="BU63" s="5">
        <f>AL63*0.9</f>
        <v>0</v>
      </c>
      <c r="BV63" s="5">
        <f>BU63*0.9</f>
        <v>0</v>
      </c>
      <c r="BW63" s="5">
        <f>AN63*0.9</f>
        <v>0</v>
      </c>
      <c r="BX63" s="139">
        <f>BW63*0.9</f>
        <v>0</v>
      </c>
      <c r="BY63" s="5">
        <f>AP63*0.9</f>
        <v>0</v>
      </c>
      <c r="BZ63" s="5">
        <f>BY63*0.9</f>
        <v>0</v>
      </c>
      <c r="CA63" s="5">
        <f>CB63*0.9</f>
        <v>216.51300000000001</v>
      </c>
      <c r="CB63" s="5">
        <f>AR63*0.9</f>
        <v>240.57</v>
      </c>
      <c r="CC63" s="130">
        <f>AU63*0.9</f>
        <v>0</v>
      </c>
      <c r="CD63" s="143">
        <f>CC63*0.9*0.9</f>
        <v>0</v>
      </c>
      <c r="CE63" s="143">
        <f>AW63*0.9</f>
        <v>0</v>
      </c>
      <c r="CF63" s="143">
        <f>CE63*0.9*0.9</f>
        <v>0</v>
      </c>
      <c r="CG63" s="143">
        <f>AY63*0.9</f>
        <v>0</v>
      </c>
      <c r="CH63" s="143">
        <f>CG63*0.9*0.9</f>
        <v>0</v>
      </c>
      <c r="CI63" s="143">
        <f>CJ63*0.9*0.9</f>
        <v>68.617004714999993</v>
      </c>
      <c r="CJ63" s="144">
        <f>BA63*0.9</f>
        <v>84.712351499999997</v>
      </c>
      <c r="CK63" s="149">
        <f>CD63-CD63*10/100</f>
        <v>0</v>
      </c>
      <c r="CL63" s="149">
        <f>CF63-CF63*10/100</f>
        <v>0</v>
      </c>
      <c r="CM63" s="149">
        <f t="shared" si="175"/>
        <v>0</v>
      </c>
      <c r="CN63" s="149">
        <f t="shared" si="175"/>
        <v>61.755304243499999</v>
      </c>
      <c r="CO63" s="150">
        <f>BB63*0.9</f>
        <v>0</v>
      </c>
      <c r="CP63" s="151">
        <f>CO63*0.9*0.9</f>
        <v>0</v>
      </c>
      <c r="CQ63" s="150">
        <f>BD63*0.9</f>
        <v>0</v>
      </c>
      <c r="CR63" s="151">
        <f>CQ63*0.9*0.9</f>
        <v>0</v>
      </c>
      <c r="CS63" s="150">
        <f>BF63*0.9</f>
        <v>0</v>
      </c>
      <c r="CT63" s="151">
        <f>CS63*0.9*0.9</f>
        <v>0</v>
      </c>
      <c r="CU63" s="72">
        <f>CV63*0.9*0.9</f>
        <v>76.238820000000004</v>
      </c>
      <c r="CV63" s="157">
        <f>BH63*0.9</f>
        <v>94.122</v>
      </c>
      <c r="CW63" s="158"/>
      <c r="CX63" s="143">
        <f>CW63*0.9*0.9</f>
        <v>0</v>
      </c>
      <c r="CY63" s="126"/>
      <c r="CZ63" s="126">
        <f>CY63*0.9*0.9</f>
        <v>0</v>
      </c>
      <c r="DA63" s="126"/>
      <c r="DB63" s="126">
        <f>DA63*0.9*0.9</f>
        <v>0</v>
      </c>
      <c r="DC63" s="126">
        <f>DD63*0.9*0.9</f>
        <v>76.238820000000004</v>
      </c>
      <c r="DD63" s="144">
        <v>94.122</v>
      </c>
      <c r="DF63" s="149">
        <f>CX63-CX63*10/100</f>
        <v>0</v>
      </c>
      <c r="DG63" s="149">
        <f>DF63*0.9</f>
        <v>0</v>
      </c>
      <c r="DH63" s="149">
        <f>CZ63-CZ63*10/100</f>
        <v>0</v>
      </c>
      <c r="DI63" s="149">
        <f t="shared" si="176"/>
        <v>0</v>
      </c>
      <c r="DJ63" s="149">
        <f>DB63-DB63*10/100</f>
        <v>0</v>
      </c>
      <c r="DK63" s="149">
        <f t="shared" si="177"/>
        <v>0</v>
      </c>
      <c r="DL63" s="149">
        <f t="shared" si="178"/>
        <v>61.753444199999997</v>
      </c>
      <c r="DM63" s="149">
        <f>DC63-DC63*10/100</f>
        <v>68.614937999999995</v>
      </c>
      <c r="DP63" s="158"/>
      <c r="DQ63" s="136">
        <f>DP63*0.7*1.05</f>
        <v>0</v>
      </c>
      <c r="DR63" s="136"/>
      <c r="DS63" s="136">
        <f>DR63*0.7*1.05</f>
        <v>0</v>
      </c>
      <c r="DT63" s="136"/>
      <c r="DU63" s="136">
        <f>DT63*0.7*1.05</f>
        <v>0</v>
      </c>
      <c r="DV63" s="178"/>
      <c r="DW63" s="136">
        <f>84.71*0.9</f>
        <v>76.239000000000004</v>
      </c>
      <c r="DX63" s="149">
        <f>DQ63-DQ63*10/100</f>
        <v>0</v>
      </c>
      <c r="DY63" s="149">
        <f t="shared" si="179"/>
        <v>0</v>
      </c>
      <c r="DZ63" s="149">
        <f>DS63-DS63*10/100</f>
        <v>0</v>
      </c>
      <c r="EA63" s="149">
        <f t="shared" si="180"/>
        <v>0</v>
      </c>
      <c r="EB63" s="149">
        <f>DU63-DU63*10/100</f>
        <v>0</v>
      </c>
      <c r="EC63" s="149">
        <f t="shared" si="181"/>
        <v>0</v>
      </c>
      <c r="ED63" s="149">
        <f t="shared" si="182"/>
        <v>61.753590000000003</v>
      </c>
      <c r="EE63" s="149">
        <f>DW63-DW63*10/100</f>
        <v>68.615099999999998</v>
      </c>
      <c r="EF63" s="136"/>
      <c r="EG63" s="180">
        <f>DQ63+EF63</f>
        <v>0</v>
      </c>
      <c r="EH63" s="180">
        <f>DS63+EF63</f>
        <v>0</v>
      </c>
      <c r="EI63" s="180">
        <f>DU63+EF63</f>
        <v>0</v>
      </c>
      <c r="EJ63" s="180">
        <f>DW63+EF63</f>
        <v>76.239000000000004</v>
      </c>
      <c r="EK63" s="149">
        <f>EG63-EG63*10/100</f>
        <v>0</v>
      </c>
      <c r="EL63" s="149">
        <f t="shared" si="183"/>
        <v>0</v>
      </c>
      <c r="EM63" s="149">
        <f>EH63-EH63*10/100</f>
        <v>0</v>
      </c>
      <c r="EN63" s="149">
        <f t="shared" si="184"/>
        <v>0</v>
      </c>
      <c r="EO63" s="149">
        <f>EI63-EI63*10/100</f>
        <v>0</v>
      </c>
      <c r="EP63" s="149">
        <f t="shared" si="185"/>
        <v>0</v>
      </c>
      <c r="EQ63" s="149">
        <f t="shared" si="186"/>
        <v>61.753590000000003</v>
      </c>
      <c r="ER63" s="149">
        <f>EJ63-EJ63*10/100</f>
        <v>68.615099999999998</v>
      </c>
      <c r="ET63" s="180">
        <v>0</v>
      </c>
      <c r="EU63" s="180">
        <v>0</v>
      </c>
      <c r="EV63" s="180">
        <v>0</v>
      </c>
      <c r="EW63" s="180">
        <v>0</v>
      </c>
      <c r="EX63" s="186">
        <f t="shared" si="187"/>
        <v>0</v>
      </c>
      <c r="EY63" s="186">
        <f t="shared" si="187"/>
        <v>0</v>
      </c>
      <c r="EZ63" s="186">
        <f t="shared" si="187"/>
        <v>0</v>
      </c>
      <c r="FA63" s="186">
        <f t="shared" si="187"/>
        <v>0</v>
      </c>
      <c r="FB63" s="187">
        <f t="shared" si="188"/>
        <v>0</v>
      </c>
      <c r="FC63" s="187">
        <f t="shared" si="188"/>
        <v>0</v>
      </c>
      <c r="FD63" s="187">
        <f t="shared" si="188"/>
        <v>0</v>
      </c>
      <c r="FE63" s="187">
        <f t="shared" si="188"/>
        <v>0</v>
      </c>
      <c r="FF63" s="190">
        <v>0</v>
      </c>
      <c r="FG63" s="190">
        <f t="shared" si="153"/>
        <v>0</v>
      </c>
      <c r="FH63" s="190">
        <v>0</v>
      </c>
      <c r="FI63" s="190">
        <f t="shared" si="154"/>
        <v>0</v>
      </c>
      <c r="FJ63" s="190">
        <v>0</v>
      </c>
      <c r="FK63" s="190">
        <f t="shared" si="155"/>
        <v>0</v>
      </c>
      <c r="FL63" s="190">
        <f t="shared" si="156"/>
        <v>40.519423799999998</v>
      </c>
      <c r="FM63" s="195">
        <v>61.758000000000003</v>
      </c>
      <c r="FN63" s="72"/>
      <c r="FO63" s="197">
        <f t="shared" si="157"/>
        <v>0</v>
      </c>
      <c r="FP63" s="202">
        <f t="shared" si="158"/>
        <v>0</v>
      </c>
      <c r="FQ63" s="197">
        <f t="shared" si="159"/>
        <v>0</v>
      </c>
      <c r="FR63" s="197"/>
      <c r="FS63" s="197">
        <f t="shared" si="160"/>
        <v>0</v>
      </c>
      <c r="FT63" s="197"/>
      <c r="FU63" s="197">
        <f t="shared" si="161"/>
        <v>0</v>
      </c>
      <c r="FV63" s="207">
        <v>0</v>
      </c>
      <c r="FW63" s="208">
        <f t="shared" si="162"/>
        <v>0</v>
      </c>
      <c r="FX63" s="202">
        <f t="shared" si="163"/>
        <v>0</v>
      </c>
      <c r="FY63" s="208">
        <v>0</v>
      </c>
      <c r="FZ63" s="208">
        <f t="shared" si="164"/>
        <v>0</v>
      </c>
      <c r="GA63" s="208">
        <v>0</v>
      </c>
      <c r="GB63" s="208">
        <f t="shared" si="165"/>
        <v>36.467481419999999</v>
      </c>
      <c r="GC63" s="208">
        <v>55.58</v>
      </c>
      <c r="GD63" s="207">
        <v>0</v>
      </c>
      <c r="GE63" s="213">
        <f t="shared" si="189"/>
        <v>0</v>
      </c>
      <c r="GF63" s="213">
        <f t="shared" si="190"/>
        <v>0</v>
      </c>
      <c r="GG63" s="213">
        <v>0</v>
      </c>
      <c r="GH63" s="213">
        <f t="shared" ref="GH63:GH69" si="192">GI63*0.9</f>
        <v>0</v>
      </c>
      <c r="GI63" s="213">
        <v>0</v>
      </c>
      <c r="GJ63" s="213">
        <f t="shared" si="191"/>
        <v>50.021999999999998</v>
      </c>
      <c r="GK63" s="208"/>
      <c r="GL63" s="208">
        <v>55.58</v>
      </c>
      <c r="GM63" s="216">
        <v>0</v>
      </c>
      <c r="GN63" s="200">
        <v>0</v>
      </c>
      <c r="GO63" s="200">
        <v>0</v>
      </c>
      <c r="GP63" s="200">
        <v>0</v>
      </c>
      <c r="GQ63" s="200">
        <v>0</v>
      </c>
      <c r="GR63" s="200">
        <v>0</v>
      </c>
      <c r="GS63" s="200">
        <v>0</v>
      </c>
      <c r="GT63" s="6">
        <f t="shared" si="174"/>
        <v>0</v>
      </c>
      <c r="GU63" s="6">
        <f t="shared" si="169"/>
        <v>0</v>
      </c>
      <c r="GV63" s="6">
        <f t="shared" si="170"/>
        <v>0</v>
      </c>
      <c r="GW63" s="6">
        <f t="shared" si="171"/>
        <v>0</v>
      </c>
      <c r="GX63" s="6">
        <f t="shared" si="172"/>
        <v>0</v>
      </c>
    </row>
    <row r="64" spans="1:206" ht="26">
      <c r="A64" s="32"/>
      <c r="B64" s="50" t="s">
        <v>443</v>
      </c>
      <c r="C64" s="40" t="s">
        <v>467</v>
      </c>
      <c r="D64" s="41"/>
      <c r="E64" s="41" t="s">
        <v>405</v>
      </c>
      <c r="F64" s="41" t="s">
        <v>468</v>
      </c>
      <c r="G64" s="40" t="s">
        <v>469</v>
      </c>
      <c r="H64" s="41"/>
      <c r="I64" s="41"/>
      <c r="J64" s="61"/>
      <c r="K64" s="61"/>
      <c r="L64" s="61"/>
      <c r="M64" s="61"/>
      <c r="N64" s="62"/>
      <c r="O64" s="73"/>
      <c r="P64" s="62"/>
      <c r="Q64" s="73"/>
      <c r="R64" s="62"/>
      <c r="S64" s="73"/>
      <c r="T64" s="62"/>
      <c r="U64" s="63"/>
      <c r="V64" s="62"/>
      <c r="W64" s="63"/>
      <c r="X64" s="62"/>
      <c r="Y64" s="63"/>
      <c r="Z64" s="62"/>
      <c r="AA64" s="63"/>
      <c r="AB64" s="62"/>
      <c r="AC64" s="63"/>
      <c r="AD64" s="62"/>
      <c r="AE64" s="98"/>
      <c r="AF64" s="62"/>
      <c r="AG64" s="98"/>
      <c r="AH64" s="62"/>
      <c r="AI64" s="98"/>
      <c r="AJ64" s="62"/>
      <c r="AK64" s="98"/>
      <c r="AL64" s="106"/>
      <c r="AM64" s="3"/>
      <c r="AN64" s="106"/>
      <c r="AO64" s="3"/>
      <c r="AP64" s="106"/>
      <c r="AQ64" s="3"/>
      <c r="AR64" s="98"/>
      <c r="AS64" s="3"/>
      <c r="AT64" s="3"/>
      <c r="AU64" s="106"/>
      <c r="AV64" s="3"/>
      <c r="AW64" s="98"/>
      <c r="AX64" s="3"/>
      <c r="AY64" s="98"/>
      <c r="AZ64" s="3"/>
      <c r="BA64" s="98"/>
      <c r="BB64" s="98"/>
      <c r="BC64" s="3"/>
      <c r="BD64" s="98"/>
      <c r="BE64" s="3"/>
      <c r="BF64" s="98"/>
      <c r="BG64" s="3"/>
      <c r="BH64" s="98"/>
      <c r="BM64" s="130"/>
      <c r="BN64" s="131"/>
      <c r="BO64" s="132"/>
      <c r="BP64" s="132"/>
      <c r="BQ64" s="132"/>
      <c r="BR64" s="132"/>
      <c r="BS64" s="132"/>
      <c r="BT64" s="130"/>
      <c r="BU64" s="5"/>
      <c r="BV64" s="5"/>
      <c r="BW64" s="5"/>
      <c r="BX64" s="139"/>
      <c r="BY64" s="5"/>
      <c r="BZ64" s="5"/>
      <c r="CA64" s="5"/>
      <c r="CB64" s="5"/>
      <c r="CC64" s="130"/>
      <c r="CD64" s="143"/>
      <c r="CE64" s="143"/>
      <c r="CF64" s="143"/>
      <c r="CG64" s="143"/>
      <c r="CH64" s="143"/>
      <c r="CI64" s="143"/>
      <c r="CJ64" s="144"/>
      <c r="CK64" s="149">
        <f>CD64-CD64*10/100</f>
        <v>0</v>
      </c>
      <c r="CL64" s="149">
        <f>CF64-CF64*10/100</f>
        <v>0</v>
      </c>
      <c r="CM64" s="149">
        <f t="shared" si="175"/>
        <v>0</v>
      </c>
      <c r="CN64" s="149">
        <f t="shared" si="175"/>
        <v>0</v>
      </c>
      <c r="CO64" s="150"/>
      <c r="CP64" s="151"/>
      <c r="CQ64" s="150"/>
      <c r="CR64" s="151"/>
      <c r="CS64" s="150"/>
      <c r="CT64" s="151"/>
      <c r="CU64" s="72"/>
      <c r="CV64" s="157"/>
      <c r="CW64" s="158"/>
      <c r="CX64" s="143"/>
      <c r="CY64" s="126"/>
      <c r="CZ64" s="126"/>
      <c r="DA64" s="126"/>
      <c r="DB64" s="126"/>
      <c r="DC64" s="126"/>
      <c r="DD64" s="158"/>
      <c r="DF64" s="149">
        <f>CX64-CX64*10/100</f>
        <v>0</v>
      </c>
      <c r="DG64" s="149">
        <f>DF64*0.9</f>
        <v>0</v>
      </c>
      <c r="DH64" s="149">
        <f>CZ64-CZ64*10/100</f>
        <v>0</v>
      </c>
      <c r="DI64" s="149">
        <f t="shared" si="176"/>
        <v>0</v>
      </c>
      <c r="DJ64" s="149">
        <f>DB64-DB64*10/100</f>
        <v>0</v>
      </c>
      <c r="DK64" s="149">
        <f t="shared" si="177"/>
        <v>0</v>
      </c>
      <c r="DL64" s="149">
        <f t="shared" si="178"/>
        <v>0</v>
      </c>
      <c r="DM64" s="149">
        <f>DC64-DC64*10/100</f>
        <v>0</v>
      </c>
      <c r="DP64" s="158"/>
      <c r="DQ64" s="136"/>
      <c r="DR64" s="136"/>
      <c r="DS64" s="136"/>
      <c r="DT64" s="136"/>
      <c r="DU64" s="136"/>
      <c r="DV64" s="177"/>
      <c r="DW64" s="136"/>
      <c r="DX64" s="149">
        <f>DQ64-DQ64*10/100</f>
        <v>0</v>
      </c>
      <c r="DY64" s="149">
        <f t="shared" si="179"/>
        <v>0</v>
      </c>
      <c r="DZ64" s="149">
        <f>DS64-DS64*10/100</f>
        <v>0</v>
      </c>
      <c r="EA64" s="149">
        <f t="shared" si="180"/>
        <v>0</v>
      </c>
      <c r="EB64" s="149">
        <f>DU64-DU64*10/100</f>
        <v>0</v>
      </c>
      <c r="EC64" s="149">
        <f t="shared" si="181"/>
        <v>0</v>
      </c>
      <c r="ED64" s="149">
        <f t="shared" si="182"/>
        <v>0</v>
      </c>
      <c r="EE64" s="149">
        <f>DW64-DW64*10/100</f>
        <v>0</v>
      </c>
      <c r="EF64" s="136">
        <v>754.8</v>
      </c>
      <c r="EG64" s="180">
        <f>EF64*0.7*1.05</f>
        <v>554.77800000000002</v>
      </c>
      <c r="EH64" s="180">
        <v>0</v>
      </c>
      <c r="EI64" s="180">
        <v>0</v>
      </c>
      <c r="EJ64" s="180">
        <v>0</v>
      </c>
      <c r="EK64" s="149">
        <f>EG64-EG64*10/100</f>
        <v>499.30020000000002</v>
      </c>
      <c r="EL64" s="149">
        <f t="shared" si="183"/>
        <v>449.37018</v>
      </c>
      <c r="EM64" s="149">
        <f>EH64-EH64*10/100</f>
        <v>0</v>
      </c>
      <c r="EN64" s="149">
        <f t="shared" si="184"/>
        <v>0</v>
      </c>
      <c r="EO64" s="149">
        <f>EI64-EI64*10/100</f>
        <v>0</v>
      </c>
      <c r="EP64" s="149">
        <f t="shared" si="185"/>
        <v>0</v>
      </c>
      <c r="EQ64" s="149">
        <f t="shared" si="186"/>
        <v>0</v>
      </c>
      <c r="ER64" s="149">
        <f>EJ64-EJ64*10/100</f>
        <v>0</v>
      </c>
      <c r="ET64" s="180">
        <v>1037.8499999999999</v>
      </c>
      <c r="EU64" s="180">
        <v>0</v>
      </c>
      <c r="EV64" s="180">
        <v>0</v>
      </c>
      <c r="EW64" s="180">
        <v>0</v>
      </c>
      <c r="EX64" s="186">
        <f t="shared" si="187"/>
        <v>1089.7425000000001</v>
      </c>
      <c r="EY64" s="186">
        <f t="shared" si="187"/>
        <v>0</v>
      </c>
      <c r="EZ64" s="186">
        <f t="shared" si="187"/>
        <v>0</v>
      </c>
      <c r="FA64" s="186">
        <f t="shared" si="187"/>
        <v>0</v>
      </c>
      <c r="FB64" s="187">
        <f t="shared" si="188"/>
        <v>762.81975</v>
      </c>
      <c r="FC64" s="187">
        <f t="shared" si="188"/>
        <v>0</v>
      </c>
      <c r="FD64" s="187">
        <f t="shared" si="188"/>
        <v>0</v>
      </c>
      <c r="FE64" s="187">
        <f t="shared" si="188"/>
        <v>0</v>
      </c>
      <c r="FF64" s="190">
        <v>762.81975</v>
      </c>
      <c r="FG64" s="190">
        <f t="shared" si="153"/>
        <v>500.48603797499999</v>
      </c>
      <c r="FH64" s="190">
        <v>0</v>
      </c>
      <c r="FI64" s="190">
        <f t="shared" si="154"/>
        <v>0</v>
      </c>
      <c r="FJ64" s="190">
        <v>0</v>
      </c>
      <c r="FK64" s="190">
        <f t="shared" si="155"/>
        <v>0</v>
      </c>
      <c r="FL64" s="190">
        <f t="shared" si="156"/>
        <v>0</v>
      </c>
      <c r="FM64" s="195">
        <v>0</v>
      </c>
      <c r="FN64" s="72">
        <v>1087.8</v>
      </c>
      <c r="FO64" s="197">
        <f t="shared" si="157"/>
        <v>647.62172999999996</v>
      </c>
      <c r="FP64" s="202">
        <f t="shared" si="158"/>
        <v>524.57360129999995</v>
      </c>
      <c r="FQ64" s="197">
        <f t="shared" si="159"/>
        <v>385.56159695550002</v>
      </c>
      <c r="FR64" s="197"/>
      <c r="FS64" s="197">
        <f t="shared" si="160"/>
        <v>0</v>
      </c>
      <c r="FT64" s="197"/>
      <c r="FU64" s="197">
        <f t="shared" si="161"/>
        <v>0</v>
      </c>
      <c r="FV64" s="207">
        <v>799.53300000000002</v>
      </c>
      <c r="FW64" s="208">
        <f t="shared" si="162"/>
        <v>647.62172999999996</v>
      </c>
      <c r="FX64" s="202">
        <f t="shared" si="163"/>
        <v>582.859557</v>
      </c>
      <c r="FY64" s="208">
        <v>0</v>
      </c>
      <c r="FZ64" s="208">
        <f t="shared" si="164"/>
        <v>0</v>
      </c>
      <c r="GA64" s="208">
        <v>0</v>
      </c>
      <c r="GB64" s="208">
        <f t="shared" si="165"/>
        <v>0</v>
      </c>
      <c r="GC64" s="208">
        <v>0</v>
      </c>
      <c r="GD64" s="207">
        <v>719.58</v>
      </c>
      <c r="GE64" s="213">
        <f t="shared" si="189"/>
        <v>647.62199999999996</v>
      </c>
      <c r="GF64" s="213">
        <f t="shared" si="190"/>
        <v>0</v>
      </c>
      <c r="GG64" s="213">
        <v>0</v>
      </c>
      <c r="GH64" s="213">
        <f t="shared" si="192"/>
        <v>0</v>
      </c>
      <c r="GI64" s="213">
        <v>0</v>
      </c>
      <c r="GJ64" s="213">
        <f t="shared" si="191"/>
        <v>0</v>
      </c>
      <c r="GK64" s="208"/>
      <c r="GL64" s="208">
        <v>0</v>
      </c>
      <c r="GM64" s="216">
        <v>0</v>
      </c>
      <c r="GN64" s="200">
        <v>0</v>
      </c>
      <c r="GO64" s="200">
        <v>0</v>
      </c>
      <c r="GP64" s="200">
        <v>0</v>
      </c>
      <c r="GQ64" s="200">
        <v>0</v>
      </c>
      <c r="GR64" s="200">
        <v>0</v>
      </c>
      <c r="GS64" s="200">
        <v>0</v>
      </c>
      <c r="GT64" s="6">
        <f t="shared" si="174"/>
        <v>0</v>
      </c>
      <c r="GU64" s="6">
        <f t="shared" si="169"/>
        <v>0</v>
      </c>
      <c r="GV64" s="6">
        <f t="shared" si="170"/>
        <v>0</v>
      </c>
      <c r="GW64" s="6">
        <f t="shared" si="171"/>
        <v>0</v>
      </c>
      <c r="GX64" s="6">
        <f t="shared" si="172"/>
        <v>0</v>
      </c>
    </row>
    <row r="65" spans="1:206" ht="26">
      <c r="A65" s="32" t="s">
        <v>470</v>
      </c>
      <c r="B65" s="50" t="s">
        <v>443</v>
      </c>
      <c r="C65" s="40" t="s">
        <v>353</v>
      </c>
      <c r="D65" s="41" t="s">
        <v>471</v>
      </c>
      <c r="E65" s="41" t="s">
        <v>405</v>
      </c>
      <c r="F65" s="41" t="s">
        <v>353</v>
      </c>
      <c r="G65" s="220" t="s">
        <v>472</v>
      </c>
      <c r="H65" s="41" t="s">
        <v>473</v>
      </c>
      <c r="I65" s="227"/>
      <c r="J65" s="81">
        <v>196.3</v>
      </c>
      <c r="K65" s="81">
        <v>196.3</v>
      </c>
      <c r="L65" s="81">
        <v>196.3</v>
      </c>
      <c r="M65" s="81"/>
      <c r="N65" s="62">
        <f t="shared" ref="N65:N73" si="193">O65*0.9</f>
        <v>123.669</v>
      </c>
      <c r="O65" s="73">
        <f t="shared" ref="O65:O73" si="194">J65*1.7-J65</f>
        <v>137.41</v>
      </c>
      <c r="P65" s="62">
        <f t="shared" ref="P65:P73" si="195">Q65*0.9</f>
        <v>123.669</v>
      </c>
      <c r="Q65" s="73">
        <f>K65*1.7-K65</f>
        <v>137.41</v>
      </c>
      <c r="R65" s="62">
        <f t="shared" ref="R65:R73" si="196">S65*0.9</f>
        <v>247.48920000000001</v>
      </c>
      <c r="S65" s="63">
        <v>274.988</v>
      </c>
      <c r="T65" s="62">
        <f t="shared" ref="T65:T73" si="197">U65*0.9</f>
        <v>0</v>
      </c>
      <c r="U65" s="63"/>
      <c r="V65" s="62">
        <f t="shared" ref="V65:V73" si="198">W65*0.9</f>
        <v>0</v>
      </c>
      <c r="W65" s="63"/>
      <c r="X65" s="62"/>
      <c r="Y65" s="63"/>
      <c r="Z65" s="62"/>
      <c r="AA65" s="63"/>
      <c r="AB65" s="62"/>
      <c r="AC65" s="63"/>
      <c r="AD65" s="62"/>
      <c r="AE65" s="98"/>
      <c r="AF65" s="62"/>
      <c r="AG65" s="98"/>
      <c r="AH65" s="62"/>
      <c r="AI65" s="98"/>
      <c r="AJ65" s="62"/>
      <c r="AK65" s="98"/>
      <c r="AL65" s="106"/>
      <c r="AM65" s="3"/>
      <c r="AN65" s="106"/>
      <c r="AO65" s="3"/>
      <c r="AP65" s="106"/>
      <c r="AQ65" s="3"/>
      <c r="AR65" s="106"/>
      <c r="AS65" s="3"/>
      <c r="AT65" s="3"/>
      <c r="AU65" s="106"/>
      <c r="AV65" s="3"/>
      <c r="AW65" s="106"/>
      <c r="AX65" s="3"/>
      <c r="AY65" s="98"/>
      <c r="AZ65" s="3"/>
      <c r="BA65" s="106"/>
      <c r="BB65" s="98"/>
      <c r="BC65" s="3"/>
      <c r="BD65" s="98"/>
      <c r="BE65" s="3"/>
      <c r="BF65" s="98"/>
      <c r="BG65" s="3"/>
      <c r="BH65" s="98"/>
      <c r="BM65" s="130">
        <f t="shared" ref="BM65:BM73" si="199">AE65*0.9</f>
        <v>0</v>
      </c>
      <c r="BN65" s="131">
        <f t="shared" ref="BN65:BN73" si="200">BM65*0.9</f>
        <v>0</v>
      </c>
      <c r="BO65" s="132">
        <f t="shared" ref="BO65:BO73" si="201">AG65*0.9</f>
        <v>0</v>
      </c>
      <c r="BP65" s="132">
        <f t="shared" ref="BP65:BP73" si="202">BO65*0.9</f>
        <v>0</v>
      </c>
      <c r="BQ65" s="132">
        <f t="shared" ref="BQ65:BQ73" si="203">AI65*0.9</f>
        <v>0</v>
      </c>
      <c r="BR65" s="132">
        <f t="shared" ref="BR65:BR73" si="204">BQ65*0.9</f>
        <v>0</v>
      </c>
      <c r="BS65" s="132">
        <f t="shared" ref="BS65:BS73" si="205">BT65*0.9</f>
        <v>0</v>
      </c>
      <c r="BT65" s="130">
        <f t="shared" ref="BT65:BT73" si="206">AK65*0.9</f>
        <v>0</v>
      </c>
      <c r="BU65" s="5">
        <f t="shared" ref="BU65:BU73" si="207">AL65*0.9</f>
        <v>0</v>
      </c>
      <c r="BV65" s="5">
        <f t="shared" ref="BV65:BV73" si="208">BU65*0.9</f>
        <v>0</v>
      </c>
      <c r="BW65" s="5">
        <f t="shared" ref="BW65:BW73" si="209">AN65*0.9</f>
        <v>0</v>
      </c>
      <c r="BX65" s="139">
        <f t="shared" ref="BX65:BX73" si="210">BW65*0.9</f>
        <v>0</v>
      </c>
      <c r="BY65" s="5">
        <f t="shared" ref="BY65:BY73" si="211">AP65*0.9</f>
        <v>0</v>
      </c>
      <c r="BZ65" s="5">
        <f t="shared" ref="BZ65:BZ73" si="212">BY65*0.9</f>
        <v>0</v>
      </c>
      <c r="CA65" s="5">
        <f t="shared" ref="CA65:CA73" si="213">CB65*0.9</f>
        <v>0</v>
      </c>
      <c r="CB65" s="5">
        <f t="shared" ref="CB65:CB73" si="214">AR65*0.9</f>
        <v>0</v>
      </c>
      <c r="CC65" s="130">
        <f t="shared" ref="CC65:CC73" si="215">AU65*0.9</f>
        <v>0</v>
      </c>
      <c r="CD65" s="143">
        <f t="shared" ref="CD65:CD73" si="216">CC65*0.9*0.9</f>
        <v>0</v>
      </c>
      <c r="CE65" s="143">
        <f t="shared" ref="CE65:CE73" si="217">AW65*0.9</f>
        <v>0</v>
      </c>
      <c r="CF65" s="143">
        <f t="shared" ref="CF65:CF73" si="218">CE65*0.9*0.9</f>
        <v>0</v>
      </c>
      <c r="CG65" s="143">
        <f t="shared" ref="CG65:CG73" si="219">AY65*0.9</f>
        <v>0</v>
      </c>
      <c r="CH65" s="143">
        <f t="shared" ref="CH65:CH73" si="220">CG65*0.9*0.9</f>
        <v>0</v>
      </c>
      <c r="CI65" s="143">
        <f t="shared" ref="CI65:CI73" si="221">CJ65*0.9*0.9</f>
        <v>0</v>
      </c>
      <c r="CJ65" s="144">
        <f t="shared" ref="CJ65:CJ73" si="222">BA65*0.9</f>
        <v>0</v>
      </c>
      <c r="CK65" s="149">
        <f t="shared" ref="CK65:CK73" si="223">CD65-CD65*10/100</f>
        <v>0</v>
      </c>
      <c r="CL65" s="149">
        <f t="shared" ref="CL65:CL73" si="224">CF65-CF65*10/100</f>
        <v>0</v>
      </c>
      <c r="CM65" s="149">
        <f t="shared" ref="CM65:CM73" si="225">CH65-CH65*10/100</f>
        <v>0</v>
      </c>
      <c r="CN65" s="149">
        <f t="shared" ref="CN65:CN73" si="226">CI65-CI65*10/100</f>
        <v>0</v>
      </c>
      <c r="CO65" s="150">
        <f t="shared" ref="CO65:CO73" si="227">BB65*0.9</f>
        <v>0</v>
      </c>
      <c r="CP65" s="151">
        <f t="shared" ref="CP65:CP73" si="228">CO65*0.9*0.9</f>
        <v>0</v>
      </c>
      <c r="CQ65" s="150">
        <f t="shared" ref="CQ65:CQ73" si="229">BD65*0.9</f>
        <v>0</v>
      </c>
      <c r="CR65" s="151">
        <f t="shared" ref="CR65:CR73" si="230">CQ65*0.9*0.9</f>
        <v>0</v>
      </c>
      <c r="CS65" s="150">
        <f t="shared" ref="CS65:CS73" si="231">BF65*0.9</f>
        <v>0</v>
      </c>
      <c r="CT65" s="151">
        <f t="shared" ref="CT65:CT73" si="232">CS65*0.9*0.9</f>
        <v>0</v>
      </c>
      <c r="CU65" s="72">
        <f t="shared" ref="CU65:CU73" si="233">CV65*0.9*0.9</f>
        <v>0</v>
      </c>
      <c r="CV65" s="157">
        <f t="shared" ref="CV65:CV73" si="234">BH65*0.9</f>
        <v>0</v>
      </c>
      <c r="CW65" s="158"/>
      <c r="CX65" s="143">
        <f t="shared" ref="CX65:CX73" si="235">CW65*0.9*0.9</f>
        <v>0</v>
      </c>
      <c r="CY65" s="126"/>
      <c r="CZ65" s="126">
        <f t="shared" ref="CZ65:CZ73" si="236">CY65*0.9*0.9</f>
        <v>0</v>
      </c>
      <c r="DA65" s="126"/>
      <c r="DB65" s="126">
        <f t="shared" ref="DB65:DB73" si="237">DA65*0.9*0.9</f>
        <v>0</v>
      </c>
      <c r="DC65" s="126">
        <f t="shared" ref="DC65:DC73" si="238">DD65*0.9*0.9</f>
        <v>0</v>
      </c>
      <c r="DD65" s="158"/>
      <c r="DE65" s="9" t="s">
        <v>420</v>
      </c>
      <c r="DF65" s="149">
        <f t="shared" ref="DF65:DF73" si="239">CX65-CX65*10/100</f>
        <v>0</v>
      </c>
      <c r="DG65" s="149">
        <f t="shared" ref="DG65:DG73" si="240">DF65*0.9</f>
        <v>0</v>
      </c>
      <c r="DH65" s="149">
        <f t="shared" ref="DH65:DH73" si="241">CZ65-CZ65*10/100</f>
        <v>0</v>
      </c>
      <c r="DI65" s="149">
        <f t="shared" si="176"/>
        <v>0</v>
      </c>
      <c r="DJ65" s="149">
        <f t="shared" ref="DJ65:DJ73" si="242">DB65-DB65*10/100</f>
        <v>0</v>
      </c>
      <c r="DK65" s="149">
        <f t="shared" si="177"/>
        <v>0</v>
      </c>
      <c r="DL65" s="149">
        <f t="shared" si="178"/>
        <v>0</v>
      </c>
      <c r="DM65" s="149">
        <f t="shared" ref="DM65:DM73" si="243">DC65-DC65*10/100</f>
        <v>0</v>
      </c>
      <c r="DP65" s="158">
        <v>790.02</v>
      </c>
      <c r="DQ65" s="136">
        <f>DP65*0.7*1.05*0.9</f>
        <v>522.59822999999994</v>
      </c>
      <c r="DR65" s="136">
        <v>790.02</v>
      </c>
      <c r="DS65" s="136">
        <f>DR65*0.7*1.05*0.9</f>
        <v>522.59822999999994</v>
      </c>
      <c r="DT65" s="136">
        <v>790.02</v>
      </c>
      <c r="DU65" s="136">
        <f>DT65*0.7*1.05*0.9</f>
        <v>522.59822999999994</v>
      </c>
      <c r="DV65" s="136">
        <v>790.02</v>
      </c>
      <c r="DW65" s="136">
        <f>DV65*0.7*1.05*0.9</f>
        <v>522.59822999999994</v>
      </c>
      <c r="DX65" s="149">
        <f t="shared" ref="DX65:DX73" si="244">DQ65-DQ65*10/100</f>
        <v>470.33840700000002</v>
      </c>
      <c r="DY65" s="149">
        <f t="shared" si="179"/>
        <v>423.30456629999998</v>
      </c>
      <c r="DZ65" s="149">
        <f t="shared" ref="DZ65:DZ73" si="245">DS65-DS65*10/100</f>
        <v>470.33840700000002</v>
      </c>
      <c r="EA65" s="149">
        <f t="shared" si="180"/>
        <v>423.30456629999998</v>
      </c>
      <c r="EB65" s="149">
        <f t="shared" ref="EB65:EB73" si="246">DU65-DU65*10/100</f>
        <v>470.33840700000002</v>
      </c>
      <c r="EC65" s="149">
        <f t="shared" si="181"/>
        <v>423.30456629999998</v>
      </c>
      <c r="ED65" s="149">
        <f t="shared" si="182"/>
        <v>423.30456629999998</v>
      </c>
      <c r="EE65" s="149">
        <f t="shared" ref="EE65:EE73" si="247">DW65-DW65*10/100</f>
        <v>470.33840700000002</v>
      </c>
      <c r="EF65" s="136">
        <v>593.25</v>
      </c>
      <c r="EG65" s="180">
        <f>EF65*0.7*1.05</f>
        <v>436.03874999999999</v>
      </c>
      <c r="EH65" s="180">
        <f>EF65*0.7*1.05</f>
        <v>436.03874999999999</v>
      </c>
      <c r="EI65" s="180">
        <f>EF65*0.7*1.05</f>
        <v>436.03874999999999</v>
      </c>
      <c r="EJ65" s="180">
        <f>EF65*0.7*1.05</f>
        <v>436.03874999999999</v>
      </c>
      <c r="EK65" s="149">
        <f t="shared" ref="EK65:EK73" si="248">EG65-EG65*10/100</f>
        <v>392.43487499999998</v>
      </c>
      <c r="EL65" s="149">
        <f t="shared" si="183"/>
        <v>353.19138750000002</v>
      </c>
      <c r="EM65" s="149">
        <f t="shared" ref="EM65:EM73" si="249">EH65-EH65*10/100</f>
        <v>392.43487499999998</v>
      </c>
      <c r="EN65" s="149">
        <f t="shared" si="184"/>
        <v>353.19138750000002</v>
      </c>
      <c r="EO65" s="149">
        <f t="shared" ref="EO65:EO73" si="250">EI65-EI65*10/100</f>
        <v>392.43487499999998</v>
      </c>
      <c r="EP65" s="149">
        <f t="shared" si="185"/>
        <v>353.19138750000002</v>
      </c>
      <c r="EQ65" s="149">
        <f t="shared" si="186"/>
        <v>353.19138750000002</v>
      </c>
      <c r="ER65" s="149">
        <f t="shared" ref="ER65:ER73" si="251">EJ65-EJ65*10/100</f>
        <v>392.43487499999998</v>
      </c>
      <c r="ET65" s="180">
        <v>790.02</v>
      </c>
      <c r="EU65" s="180">
        <v>790.02</v>
      </c>
      <c r="EV65" s="180">
        <v>790.02</v>
      </c>
      <c r="EW65" s="180">
        <v>790.02</v>
      </c>
      <c r="EX65" s="186">
        <f t="shared" ref="EX65:EX72" si="252">ET65+(ET65*5/100)</f>
        <v>829.52099999999996</v>
      </c>
      <c r="EY65" s="186">
        <f t="shared" ref="EY65:EY72" si="253">EU65+(EU65*5/100)</f>
        <v>829.52099999999996</v>
      </c>
      <c r="EZ65" s="186">
        <f t="shared" ref="EZ65:EZ72" si="254">EV65+(EV65*5/100)</f>
        <v>829.52099999999996</v>
      </c>
      <c r="FA65" s="186">
        <f t="shared" ref="FA65:FA73" si="255">EW65+(EW65*5/100)</f>
        <v>829.52099999999996</v>
      </c>
      <c r="FB65" s="187">
        <f t="shared" ref="FB65:FB73" si="256">EX65-(EX65*30/100)</f>
        <v>580.66470000000004</v>
      </c>
      <c r="FC65" s="187">
        <f t="shared" ref="FC65:FC73" si="257">EY65-(EY65*30/100)</f>
        <v>580.66470000000004</v>
      </c>
      <c r="FD65" s="187">
        <f t="shared" ref="FD65:FD73" si="258">EZ65-(EZ65*30/100)</f>
        <v>580.66470000000004</v>
      </c>
      <c r="FE65" s="187">
        <f t="shared" ref="FE65:FE73" si="259">FA65-(FA65*30/100)</f>
        <v>580.66470000000004</v>
      </c>
      <c r="FF65" s="190">
        <v>580.66470000000004</v>
      </c>
      <c r="FG65" s="190">
        <f t="shared" si="153"/>
        <v>380.97410967000002</v>
      </c>
      <c r="FH65" s="190">
        <v>580.66470000000004</v>
      </c>
      <c r="FI65" s="190">
        <f t="shared" si="154"/>
        <v>380.97410967000002</v>
      </c>
      <c r="FJ65" s="190">
        <v>580.66470000000004</v>
      </c>
      <c r="FK65" s="190">
        <f t="shared" si="155"/>
        <v>380.97410967000002</v>
      </c>
      <c r="FL65" s="190">
        <f t="shared" si="156"/>
        <v>380.97410967000002</v>
      </c>
      <c r="FM65" s="195">
        <v>580.66470000000004</v>
      </c>
      <c r="FN65" s="72">
        <v>892.08</v>
      </c>
      <c r="FO65" s="197">
        <f t="shared" si="157"/>
        <v>531.099828</v>
      </c>
      <c r="FP65" s="202">
        <f t="shared" si="158"/>
        <v>430.19086068000001</v>
      </c>
      <c r="FQ65" s="197">
        <f t="shared" si="159"/>
        <v>316.19028259980001</v>
      </c>
      <c r="FR65" s="197">
        <v>892.08</v>
      </c>
      <c r="FS65" s="197">
        <f t="shared" si="160"/>
        <v>531.099828</v>
      </c>
      <c r="FT65" s="197">
        <v>892.08</v>
      </c>
      <c r="FU65" s="197">
        <f t="shared" si="161"/>
        <v>531.099828</v>
      </c>
      <c r="FV65" s="207">
        <v>655.67880000000002</v>
      </c>
      <c r="FW65" s="208">
        <f t="shared" si="162"/>
        <v>531.099828</v>
      </c>
      <c r="FX65" s="202">
        <f t="shared" si="163"/>
        <v>477.98984519999999</v>
      </c>
      <c r="FY65" s="208">
        <v>655.67880000000002</v>
      </c>
      <c r="FZ65" s="208">
        <f t="shared" si="164"/>
        <v>590.11091999999996</v>
      </c>
      <c r="GA65" s="208">
        <v>655.67880000000002</v>
      </c>
      <c r="GB65" s="208">
        <f t="shared" si="165"/>
        <v>342.87669870299999</v>
      </c>
      <c r="GC65" s="208">
        <v>655.67880000000002</v>
      </c>
      <c r="GD65" s="207">
        <v>590.11</v>
      </c>
      <c r="GE65" s="213">
        <f t="shared" si="189"/>
        <v>531.09900000000005</v>
      </c>
      <c r="GF65" s="213">
        <f t="shared" si="190"/>
        <v>531.09900000000005</v>
      </c>
      <c r="GG65" s="213">
        <v>590.11</v>
      </c>
      <c r="GH65" s="213">
        <f t="shared" si="192"/>
        <v>531.09900000000005</v>
      </c>
      <c r="GI65" s="213">
        <v>590.11</v>
      </c>
      <c r="GJ65" s="213">
        <f t="shared" si="191"/>
        <v>531.09900000000005</v>
      </c>
      <c r="GK65" s="208"/>
      <c r="GL65" s="208">
        <v>590.11</v>
      </c>
      <c r="GM65" s="216">
        <v>897</v>
      </c>
      <c r="GN65" s="216">
        <v>897</v>
      </c>
      <c r="GO65" s="200">
        <v>0</v>
      </c>
      <c r="GP65" s="216">
        <v>897</v>
      </c>
      <c r="GQ65" s="200">
        <v>0</v>
      </c>
      <c r="GR65" s="216">
        <v>897</v>
      </c>
      <c r="GS65" s="200">
        <v>0</v>
      </c>
      <c r="GT65" s="6">
        <f t="shared" si="174"/>
        <v>807.3</v>
      </c>
      <c r="GU65" s="6">
        <f t="shared" ref="GU65:GU95" si="260">GN65*0.9</f>
        <v>807.3</v>
      </c>
      <c r="GV65" s="6">
        <f t="shared" si="170"/>
        <v>807.3</v>
      </c>
      <c r="GW65" s="6">
        <f t="shared" si="171"/>
        <v>807.3</v>
      </c>
      <c r="GX65" s="6">
        <f t="shared" si="172"/>
        <v>0</v>
      </c>
    </row>
    <row r="66" spans="1:206" ht="26">
      <c r="A66" s="32" t="s">
        <v>474</v>
      </c>
      <c r="B66" s="50" t="s">
        <v>443</v>
      </c>
      <c r="C66" s="40" t="s">
        <v>418</v>
      </c>
      <c r="D66" s="41" t="s">
        <v>471</v>
      </c>
      <c r="E66" s="41" t="s">
        <v>405</v>
      </c>
      <c r="F66" s="41" t="s">
        <v>418</v>
      </c>
      <c r="G66" s="35" t="s">
        <v>475</v>
      </c>
      <c r="H66" s="41" t="s">
        <v>476</v>
      </c>
      <c r="I66" s="80"/>
      <c r="J66" s="64">
        <v>161.86799999999999</v>
      </c>
      <c r="K66" s="64">
        <v>161.86799999999999</v>
      </c>
      <c r="L66" s="61"/>
      <c r="M66" s="61"/>
      <c r="N66" s="62">
        <f t="shared" si="193"/>
        <v>101.97684</v>
      </c>
      <c r="O66" s="73">
        <f t="shared" si="194"/>
        <v>113.30759999999999</v>
      </c>
      <c r="P66" s="62">
        <f t="shared" si="195"/>
        <v>101.97684</v>
      </c>
      <c r="Q66" s="73">
        <f>K66*1.7-K66</f>
        <v>113.30759999999999</v>
      </c>
      <c r="R66" s="62">
        <f t="shared" si="196"/>
        <v>0</v>
      </c>
      <c r="S66" s="73"/>
      <c r="T66" s="62">
        <f t="shared" si="197"/>
        <v>0</v>
      </c>
      <c r="U66" s="63"/>
      <c r="V66" s="62">
        <f t="shared" si="198"/>
        <v>0</v>
      </c>
      <c r="W66" s="63"/>
      <c r="X66" s="62"/>
      <c r="Y66" s="63"/>
      <c r="Z66" s="62"/>
      <c r="AA66" s="63"/>
      <c r="AB66" s="62"/>
      <c r="AC66" s="63"/>
      <c r="AD66" s="62"/>
      <c r="AE66" s="98"/>
      <c r="AF66" s="62"/>
      <c r="AG66" s="98"/>
      <c r="AH66" s="62"/>
      <c r="AI66" s="98"/>
      <c r="AJ66" s="62"/>
      <c r="AK66" s="98"/>
      <c r="AL66" s="106"/>
      <c r="AM66" s="3"/>
      <c r="AN66" s="106"/>
      <c r="AO66" s="3"/>
      <c r="AP66" s="106"/>
      <c r="AQ66" s="3"/>
      <c r="AR66" s="98"/>
      <c r="AS66" s="3"/>
      <c r="AT66" s="3"/>
      <c r="AU66" s="106"/>
      <c r="AV66" s="3"/>
      <c r="AW66" s="98"/>
      <c r="AX66" s="3"/>
      <c r="AY66" s="98"/>
      <c r="AZ66" s="3"/>
      <c r="BA66" s="98"/>
      <c r="BB66" s="98"/>
      <c r="BC66" s="3"/>
      <c r="BD66" s="98"/>
      <c r="BE66" s="3"/>
      <c r="BF66" s="98"/>
      <c r="BG66" s="3"/>
      <c r="BH66" s="98"/>
      <c r="BM66" s="130">
        <f t="shared" si="199"/>
        <v>0</v>
      </c>
      <c r="BN66" s="131">
        <f t="shared" si="200"/>
        <v>0</v>
      </c>
      <c r="BO66" s="132">
        <f t="shared" si="201"/>
        <v>0</v>
      </c>
      <c r="BP66" s="132">
        <f t="shared" si="202"/>
        <v>0</v>
      </c>
      <c r="BQ66" s="132">
        <f t="shared" si="203"/>
        <v>0</v>
      </c>
      <c r="BR66" s="132">
        <f t="shared" si="204"/>
        <v>0</v>
      </c>
      <c r="BS66" s="132">
        <f t="shared" si="205"/>
        <v>0</v>
      </c>
      <c r="BT66" s="130">
        <f t="shared" si="206"/>
        <v>0</v>
      </c>
      <c r="BU66" s="5">
        <f t="shared" si="207"/>
        <v>0</v>
      </c>
      <c r="BV66" s="5">
        <f t="shared" si="208"/>
        <v>0</v>
      </c>
      <c r="BW66" s="5">
        <f t="shared" si="209"/>
        <v>0</v>
      </c>
      <c r="BX66" s="139">
        <f t="shared" si="210"/>
        <v>0</v>
      </c>
      <c r="BY66" s="5">
        <f t="shared" si="211"/>
        <v>0</v>
      </c>
      <c r="BZ66" s="5">
        <f t="shared" si="212"/>
        <v>0</v>
      </c>
      <c r="CA66" s="5">
        <f t="shared" si="213"/>
        <v>0</v>
      </c>
      <c r="CB66" s="5">
        <f t="shared" si="214"/>
        <v>0</v>
      </c>
      <c r="CC66" s="130">
        <f t="shared" si="215"/>
        <v>0</v>
      </c>
      <c r="CD66" s="143">
        <f t="shared" si="216"/>
        <v>0</v>
      </c>
      <c r="CE66" s="143">
        <f t="shared" si="217"/>
        <v>0</v>
      </c>
      <c r="CF66" s="143">
        <f t="shared" si="218"/>
        <v>0</v>
      </c>
      <c r="CG66" s="143">
        <f t="shared" si="219"/>
        <v>0</v>
      </c>
      <c r="CH66" s="143">
        <f t="shared" si="220"/>
        <v>0</v>
      </c>
      <c r="CI66" s="143">
        <f t="shared" si="221"/>
        <v>0</v>
      </c>
      <c r="CJ66" s="144">
        <f t="shared" si="222"/>
        <v>0</v>
      </c>
      <c r="CK66" s="149">
        <f t="shared" si="223"/>
        <v>0</v>
      </c>
      <c r="CL66" s="149">
        <f t="shared" si="224"/>
        <v>0</v>
      </c>
      <c r="CM66" s="149">
        <f t="shared" si="225"/>
        <v>0</v>
      </c>
      <c r="CN66" s="149">
        <f t="shared" si="226"/>
        <v>0</v>
      </c>
      <c r="CO66" s="150">
        <f t="shared" si="227"/>
        <v>0</v>
      </c>
      <c r="CP66" s="151">
        <f t="shared" si="228"/>
        <v>0</v>
      </c>
      <c r="CQ66" s="150">
        <f t="shared" si="229"/>
        <v>0</v>
      </c>
      <c r="CR66" s="151">
        <f t="shared" si="230"/>
        <v>0</v>
      </c>
      <c r="CS66" s="150">
        <f t="shared" si="231"/>
        <v>0</v>
      </c>
      <c r="CT66" s="151">
        <f t="shared" si="232"/>
        <v>0</v>
      </c>
      <c r="CU66" s="72">
        <f t="shared" si="233"/>
        <v>0</v>
      </c>
      <c r="CV66" s="157">
        <f t="shared" si="234"/>
        <v>0</v>
      </c>
      <c r="CW66" s="158"/>
      <c r="CX66" s="143">
        <f t="shared" si="235"/>
        <v>0</v>
      </c>
      <c r="CY66" s="126"/>
      <c r="CZ66" s="126">
        <f t="shared" si="236"/>
        <v>0</v>
      </c>
      <c r="DA66" s="126"/>
      <c r="DB66" s="126">
        <f t="shared" si="237"/>
        <v>0</v>
      </c>
      <c r="DC66" s="126">
        <f t="shared" si="238"/>
        <v>0</v>
      </c>
      <c r="DD66" s="158"/>
      <c r="DE66" s="9" t="s">
        <v>420</v>
      </c>
      <c r="DF66" s="149">
        <f t="shared" si="239"/>
        <v>0</v>
      </c>
      <c r="DG66" s="149">
        <f t="shared" si="240"/>
        <v>0</v>
      </c>
      <c r="DH66" s="149">
        <f t="shared" si="241"/>
        <v>0</v>
      </c>
      <c r="DI66" s="149">
        <f t="shared" si="176"/>
        <v>0</v>
      </c>
      <c r="DJ66" s="149">
        <f t="shared" si="242"/>
        <v>0</v>
      </c>
      <c r="DK66" s="149">
        <f t="shared" si="177"/>
        <v>0</v>
      </c>
      <c r="DL66" s="149">
        <f t="shared" si="178"/>
        <v>0</v>
      </c>
      <c r="DM66" s="149">
        <f t="shared" si="243"/>
        <v>0</v>
      </c>
      <c r="DP66" s="158">
        <v>988.8</v>
      </c>
      <c r="DQ66" s="136">
        <f>DP66*0.7*1.05*0.9</f>
        <v>654.09119999999996</v>
      </c>
      <c r="DR66" s="136">
        <v>988.8</v>
      </c>
      <c r="DS66" s="136">
        <f>DR66*0.7*1.05*0.9</f>
        <v>654.09119999999996</v>
      </c>
      <c r="DT66" s="136">
        <v>988.8</v>
      </c>
      <c r="DU66" s="136">
        <f>DT66*0.7*1.05*0.9</f>
        <v>654.09119999999996</v>
      </c>
      <c r="DV66" s="136">
        <v>988.8</v>
      </c>
      <c r="DW66" s="136">
        <f>DV66*0.7*1.05*0.9</f>
        <v>654.09119999999996</v>
      </c>
      <c r="DX66" s="149">
        <f t="shared" si="244"/>
        <v>588.68208000000004</v>
      </c>
      <c r="DY66" s="149">
        <f t="shared" si="179"/>
        <v>529.81387199999995</v>
      </c>
      <c r="DZ66" s="149">
        <f t="shared" si="245"/>
        <v>588.68208000000004</v>
      </c>
      <c r="EA66" s="149">
        <f t="shared" si="180"/>
        <v>529.81387199999995</v>
      </c>
      <c r="EB66" s="149">
        <f t="shared" si="246"/>
        <v>588.68208000000004</v>
      </c>
      <c r="EC66" s="149">
        <f t="shared" si="181"/>
        <v>529.81387199999995</v>
      </c>
      <c r="ED66" s="149">
        <f t="shared" si="182"/>
        <v>529.81387199999995</v>
      </c>
      <c r="EE66" s="149">
        <f t="shared" si="247"/>
        <v>588.68208000000004</v>
      </c>
      <c r="EF66" s="136">
        <v>690.69</v>
      </c>
      <c r="EG66" s="180">
        <f>EF66*0.7*1.05</f>
        <v>507.65715</v>
      </c>
      <c r="EH66" s="180">
        <f>EF66*0.7*1.05</f>
        <v>507.65715</v>
      </c>
      <c r="EI66" s="180">
        <f>EF66*0.7*1.05</f>
        <v>507.65715</v>
      </c>
      <c r="EJ66" s="180">
        <f>EF66*0.7*1.05</f>
        <v>507.65715</v>
      </c>
      <c r="EK66" s="149">
        <f t="shared" si="248"/>
        <v>456.891435</v>
      </c>
      <c r="EL66" s="149">
        <f t="shared" si="183"/>
        <v>411.2022915</v>
      </c>
      <c r="EM66" s="149">
        <f t="shared" si="249"/>
        <v>456.891435</v>
      </c>
      <c r="EN66" s="149">
        <f t="shared" si="184"/>
        <v>411.2022915</v>
      </c>
      <c r="EO66" s="149">
        <f t="shared" si="250"/>
        <v>456.891435</v>
      </c>
      <c r="EP66" s="149">
        <f t="shared" si="185"/>
        <v>411.2022915</v>
      </c>
      <c r="EQ66" s="149">
        <f t="shared" si="186"/>
        <v>411.2022915</v>
      </c>
      <c r="ER66" s="149">
        <f t="shared" si="251"/>
        <v>456.891435</v>
      </c>
      <c r="ET66" s="180">
        <v>993.45</v>
      </c>
      <c r="EU66" s="180">
        <v>993.45</v>
      </c>
      <c r="EV66" s="180">
        <v>993.45</v>
      </c>
      <c r="EW66" s="180">
        <v>993.45</v>
      </c>
      <c r="EX66" s="186">
        <f t="shared" si="252"/>
        <v>1043.1224999999999</v>
      </c>
      <c r="EY66" s="186">
        <f t="shared" si="253"/>
        <v>1043.1224999999999</v>
      </c>
      <c r="EZ66" s="186">
        <f t="shared" si="254"/>
        <v>1043.1224999999999</v>
      </c>
      <c r="FA66" s="186">
        <f t="shared" si="255"/>
        <v>1043.1224999999999</v>
      </c>
      <c r="FB66" s="187">
        <f t="shared" si="256"/>
        <v>730.18574999999998</v>
      </c>
      <c r="FC66" s="187">
        <f t="shared" si="257"/>
        <v>730.18574999999998</v>
      </c>
      <c r="FD66" s="187">
        <f t="shared" si="258"/>
        <v>730.18574999999998</v>
      </c>
      <c r="FE66" s="187">
        <f t="shared" si="259"/>
        <v>730.18574999999998</v>
      </c>
      <c r="FF66" s="190">
        <v>730.18574999999998</v>
      </c>
      <c r="FG66" s="190">
        <f t="shared" si="153"/>
        <v>479.07487057499998</v>
      </c>
      <c r="FH66" s="190">
        <v>730.18574999999998</v>
      </c>
      <c r="FI66" s="190">
        <f t="shared" si="154"/>
        <v>479.07487057499998</v>
      </c>
      <c r="FJ66" s="190">
        <v>730.18574999999998</v>
      </c>
      <c r="FK66" s="190">
        <f t="shared" si="155"/>
        <v>479.07487057499998</v>
      </c>
      <c r="FL66" s="190">
        <f t="shared" si="156"/>
        <v>479.07487057499998</v>
      </c>
      <c r="FM66" s="195">
        <v>730.18574999999998</v>
      </c>
      <c r="FN66" s="72">
        <v>997.5</v>
      </c>
      <c r="FO66" s="197">
        <f t="shared" si="157"/>
        <v>593.861625</v>
      </c>
      <c r="FP66" s="202">
        <f t="shared" si="158"/>
        <v>481.02791624999998</v>
      </c>
      <c r="FQ66" s="197">
        <f t="shared" si="159"/>
        <v>353.55551844374997</v>
      </c>
      <c r="FR66" s="197">
        <v>997.5</v>
      </c>
      <c r="FS66" s="197">
        <f t="shared" si="160"/>
        <v>593.861625</v>
      </c>
      <c r="FT66" s="197">
        <v>997.5</v>
      </c>
      <c r="FU66" s="197">
        <f t="shared" si="161"/>
        <v>593.861625</v>
      </c>
      <c r="FV66" s="207">
        <v>733.16250000000002</v>
      </c>
      <c r="FW66" s="208">
        <f t="shared" si="162"/>
        <v>593.861625</v>
      </c>
      <c r="FX66" s="202">
        <f t="shared" si="163"/>
        <v>534.47546250000005</v>
      </c>
      <c r="FY66" s="208">
        <v>733.16250000000002</v>
      </c>
      <c r="FZ66" s="208">
        <f t="shared" si="164"/>
        <v>659.84625000000005</v>
      </c>
      <c r="GA66" s="208">
        <v>733.16250000000002</v>
      </c>
      <c r="GB66" s="208">
        <f t="shared" si="165"/>
        <v>431.16738351750001</v>
      </c>
      <c r="GC66" s="208">
        <v>733.16250000000002</v>
      </c>
      <c r="GD66" s="207">
        <v>659.85</v>
      </c>
      <c r="GE66" s="213">
        <f t="shared" si="189"/>
        <v>593.86500000000001</v>
      </c>
      <c r="GF66" s="213">
        <f t="shared" si="190"/>
        <v>593.86500000000001</v>
      </c>
      <c r="GG66" s="213">
        <v>659.85</v>
      </c>
      <c r="GH66" s="213">
        <f t="shared" si="192"/>
        <v>593.86500000000001</v>
      </c>
      <c r="GI66" s="213">
        <v>659.85</v>
      </c>
      <c r="GJ66" s="213">
        <f t="shared" si="191"/>
        <v>593.86500000000001</v>
      </c>
      <c r="GK66" s="208"/>
      <c r="GL66" s="208">
        <v>659.85</v>
      </c>
      <c r="GM66" s="216">
        <v>1069</v>
      </c>
      <c r="GN66" s="216">
        <v>1069</v>
      </c>
      <c r="GO66" s="200">
        <v>0</v>
      </c>
      <c r="GP66" s="216">
        <v>1069</v>
      </c>
      <c r="GQ66" s="200">
        <v>0</v>
      </c>
      <c r="GR66" s="216">
        <v>1069</v>
      </c>
      <c r="GS66" s="200">
        <v>0</v>
      </c>
      <c r="GT66" s="6">
        <f t="shared" si="174"/>
        <v>962.1</v>
      </c>
      <c r="GU66" s="6">
        <f t="shared" si="260"/>
        <v>962.1</v>
      </c>
      <c r="GV66" s="6">
        <f t="shared" si="170"/>
        <v>962.1</v>
      </c>
      <c r="GW66" s="6">
        <f t="shared" si="171"/>
        <v>962.1</v>
      </c>
      <c r="GX66" s="6">
        <f t="shared" si="172"/>
        <v>0</v>
      </c>
    </row>
    <row r="67" spans="1:206" ht="26">
      <c r="A67" s="32" t="s">
        <v>477</v>
      </c>
      <c r="B67" s="50" t="s">
        <v>443</v>
      </c>
      <c r="C67" s="40" t="s">
        <v>86</v>
      </c>
      <c r="D67" s="41" t="s">
        <v>471</v>
      </c>
      <c r="E67" s="41" t="s">
        <v>405</v>
      </c>
      <c r="F67" s="41" t="s">
        <v>86</v>
      </c>
      <c r="G67" s="35" t="s">
        <v>475</v>
      </c>
      <c r="H67" s="41" t="s">
        <v>478</v>
      </c>
      <c r="I67" s="80"/>
      <c r="J67" s="81">
        <v>112.02</v>
      </c>
      <c r="K67" s="81">
        <v>120.54</v>
      </c>
      <c r="L67" s="82">
        <v>120.54</v>
      </c>
      <c r="M67" s="82"/>
      <c r="N67" s="62">
        <f t="shared" si="193"/>
        <v>70.572599999999994</v>
      </c>
      <c r="O67" s="73">
        <f t="shared" si="194"/>
        <v>78.414000000000001</v>
      </c>
      <c r="P67" s="62">
        <f t="shared" si="195"/>
        <v>75.940200000000004</v>
      </c>
      <c r="Q67" s="73">
        <f>K67*1.7-K67</f>
        <v>84.378</v>
      </c>
      <c r="R67" s="62">
        <f t="shared" si="196"/>
        <v>75.940200000000004</v>
      </c>
      <c r="S67" s="73">
        <f>L67*1.7-L67</f>
        <v>84.378</v>
      </c>
      <c r="T67" s="62">
        <f t="shared" si="197"/>
        <v>0</v>
      </c>
      <c r="U67" s="63"/>
      <c r="V67" s="62">
        <f t="shared" si="198"/>
        <v>0</v>
      </c>
      <c r="W67" s="63"/>
      <c r="X67" s="62"/>
      <c r="Y67" s="63"/>
      <c r="Z67" s="62"/>
      <c r="AA67" s="63"/>
      <c r="AB67" s="62"/>
      <c r="AC67" s="63"/>
      <c r="AD67" s="62"/>
      <c r="AE67" s="98"/>
      <c r="AF67" s="62"/>
      <c r="AG67" s="98"/>
      <c r="AH67" s="62"/>
      <c r="AI67" s="98"/>
      <c r="AJ67" s="62"/>
      <c r="AK67" s="98"/>
      <c r="AL67" s="106"/>
      <c r="AM67" s="3"/>
      <c r="AN67" s="106"/>
      <c r="AO67" s="3"/>
      <c r="AP67" s="106"/>
      <c r="AQ67" s="3"/>
      <c r="AR67" s="106"/>
      <c r="AS67" s="3"/>
      <c r="AT67" s="3"/>
      <c r="AU67" s="106"/>
      <c r="AV67" s="3"/>
      <c r="AW67" s="106"/>
      <c r="AX67" s="3"/>
      <c r="AY67" s="106"/>
      <c r="AZ67" s="3"/>
      <c r="BA67" s="98"/>
      <c r="BB67" s="98"/>
      <c r="BC67" s="3"/>
      <c r="BD67" s="98"/>
      <c r="BE67" s="3"/>
      <c r="BF67" s="98"/>
      <c r="BG67" s="3"/>
      <c r="BH67" s="98"/>
      <c r="BM67" s="130">
        <f t="shared" si="199"/>
        <v>0</v>
      </c>
      <c r="BN67" s="131">
        <f t="shared" si="200"/>
        <v>0</v>
      </c>
      <c r="BO67" s="132">
        <f t="shared" si="201"/>
        <v>0</v>
      </c>
      <c r="BP67" s="132">
        <f t="shared" si="202"/>
        <v>0</v>
      </c>
      <c r="BQ67" s="132">
        <f t="shared" si="203"/>
        <v>0</v>
      </c>
      <c r="BR67" s="132">
        <f t="shared" si="204"/>
        <v>0</v>
      </c>
      <c r="BS67" s="132">
        <f t="shared" si="205"/>
        <v>0</v>
      </c>
      <c r="BT67" s="130">
        <f t="shared" si="206"/>
        <v>0</v>
      </c>
      <c r="BU67" s="5">
        <f t="shared" si="207"/>
        <v>0</v>
      </c>
      <c r="BV67" s="5">
        <f t="shared" si="208"/>
        <v>0</v>
      </c>
      <c r="BW67" s="5">
        <f t="shared" si="209"/>
        <v>0</v>
      </c>
      <c r="BX67" s="139">
        <f t="shared" si="210"/>
        <v>0</v>
      </c>
      <c r="BY67" s="5">
        <f t="shared" si="211"/>
        <v>0</v>
      </c>
      <c r="BZ67" s="5">
        <f t="shared" si="212"/>
        <v>0</v>
      </c>
      <c r="CA67" s="5">
        <f t="shared" si="213"/>
        <v>0</v>
      </c>
      <c r="CB67" s="5">
        <f t="shared" si="214"/>
        <v>0</v>
      </c>
      <c r="CC67" s="130">
        <f t="shared" si="215"/>
        <v>0</v>
      </c>
      <c r="CD67" s="143">
        <f t="shared" si="216"/>
        <v>0</v>
      </c>
      <c r="CE67" s="143">
        <f t="shared" si="217"/>
        <v>0</v>
      </c>
      <c r="CF67" s="143">
        <f t="shared" si="218"/>
        <v>0</v>
      </c>
      <c r="CG67" s="143">
        <f t="shared" si="219"/>
        <v>0</v>
      </c>
      <c r="CH67" s="143">
        <f t="shared" si="220"/>
        <v>0</v>
      </c>
      <c r="CI67" s="143">
        <f t="shared" si="221"/>
        <v>0</v>
      </c>
      <c r="CJ67" s="144">
        <f t="shared" si="222"/>
        <v>0</v>
      </c>
      <c r="CK67" s="149">
        <f t="shared" si="223"/>
        <v>0</v>
      </c>
      <c r="CL67" s="149">
        <f t="shared" si="224"/>
        <v>0</v>
      </c>
      <c r="CM67" s="149">
        <f t="shared" si="225"/>
        <v>0</v>
      </c>
      <c r="CN67" s="149">
        <f t="shared" si="226"/>
        <v>0</v>
      </c>
      <c r="CO67" s="150">
        <f t="shared" si="227"/>
        <v>0</v>
      </c>
      <c r="CP67" s="151">
        <f t="shared" si="228"/>
        <v>0</v>
      </c>
      <c r="CQ67" s="150">
        <f t="shared" si="229"/>
        <v>0</v>
      </c>
      <c r="CR67" s="151">
        <f t="shared" si="230"/>
        <v>0</v>
      </c>
      <c r="CS67" s="150">
        <f t="shared" si="231"/>
        <v>0</v>
      </c>
      <c r="CT67" s="151">
        <f t="shared" si="232"/>
        <v>0</v>
      </c>
      <c r="CU67" s="72">
        <f t="shared" si="233"/>
        <v>0</v>
      </c>
      <c r="CV67" s="157">
        <f t="shared" si="234"/>
        <v>0</v>
      </c>
      <c r="CW67" s="158"/>
      <c r="CX67" s="143">
        <f t="shared" si="235"/>
        <v>0</v>
      </c>
      <c r="CY67" s="126"/>
      <c r="CZ67" s="126">
        <f t="shared" si="236"/>
        <v>0</v>
      </c>
      <c r="DA67" s="126"/>
      <c r="DB67" s="126">
        <f t="shared" si="237"/>
        <v>0</v>
      </c>
      <c r="DC67" s="126">
        <f t="shared" si="238"/>
        <v>0</v>
      </c>
      <c r="DD67" s="158"/>
      <c r="DE67" s="9" t="s">
        <v>420</v>
      </c>
      <c r="DF67" s="149">
        <f t="shared" si="239"/>
        <v>0</v>
      </c>
      <c r="DG67" s="149">
        <f t="shared" si="240"/>
        <v>0</v>
      </c>
      <c r="DH67" s="149">
        <f t="shared" si="241"/>
        <v>0</v>
      </c>
      <c r="DI67" s="149">
        <f t="shared" si="176"/>
        <v>0</v>
      </c>
      <c r="DJ67" s="149">
        <f t="shared" si="242"/>
        <v>0</v>
      </c>
      <c r="DK67" s="149">
        <f t="shared" si="177"/>
        <v>0</v>
      </c>
      <c r="DL67" s="149">
        <f t="shared" si="178"/>
        <v>0</v>
      </c>
      <c r="DM67" s="149">
        <f t="shared" si="243"/>
        <v>0</v>
      </c>
      <c r="DP67" s="158">
        <v>988.8</v>
      </c>
      <c r="DQ67" s="136">
        <f>DP67*0.7*1.05*0.9</f>
        <v>654.09119999999996</v>
      </c>
      <c r="DR67" s="136">
        <v>988.8</v>
      </c>
      <c r="DS67" s="136">
        <f>DR67*0.7*1.05*0.9</f>
        <v>654.09119999999996</v>
      </c>
      <c r="DT67" s="136">
        <v>988.8</v>
      </c>
      <c r="DU67" s="136">
        <f>DT67*0.7*1.05*0.9</f>
        <v>654.09119999999996</v>
      </c>
      <c r="DV67" s="136">
        <v>988.8</v>
      </c>
      <c r="DW67" s="136">
        <f>DV67*0.7*1.05*0.9</f>
        <v>654.09119999999996</v>
      </c>
      <c r="DX67" s="149">
        <f t="shared" si="244"/>
        <v>588.68208000000004</v>
      </c>
      <c r="DY67" s="149">
        <f t="shared" si="179"/>
        <v>529.81387199999995</v>
      </c>
      <c r="DZ67" s="149">
        <f t="shared" si="245"/>
        <v>588.68208000000004</v>
      </c>
      <c r="EA67" s="149">
        <f t="shared" si="180"/>
        <v>529.81387199999995</v>
      </c>
      <c r="EB67" s="149">
        <f t="shared" si="246"/>
        <v>588.68208000000004</v>
      </c>
      <c r="EC67" s="149">
        <f t="shared" si="181"/>
        <v>529.81387199999995</v>
      </c>
      <c r="ED67" s="149">
        <f t="shared" si="182"/>
        <v>529.81387199999995</v>
      </c>
      <c r="EE67" s="149">
        <f t="shared" si="247"/>
        <v>588.68208000000004</v>
      </c>
      <c r="EF67" s="136">
        <v>690.69</v>
      </c>
      <c r="EG67" s="180">
        <f>EF67*0.7*1.05</f>
        <v>507.65715</v>
      </c>
      <c r="EH67" s="180">
        <f>EF67*0.7*1.05</f>
        <v>507.65715</v>
      </c>
      <c r="EI67" s="180">
        <f>EF67*0.7*1.05</f>
        <v>507.65715</v>
      </c>
      <c r="EJ67" s="180">
        <f>EF67*0.7*1.05</f>
        <v>507.65715</v>
      </c>
      <c r="EK67" s="149">
        <f t="shared" si="248"/>
        <v>456.891435</v>
      </c>
      <c r="EL67" s="149">
        <f t="shared" si="183"/>
        <v>411.2022915</v>
      </c>
      <c r="EM67" s="149">
        <f t="shared" si="249"/>
        <v>456.891435</v>
      </c>
      <c r="EN67" s="149">
        <f t="shared" si="184"/>
        <v>411.2022915</v>
      </c>
      <c r="EO67" s="149">
        <f t="shared" si="250"/>
        <v>456.891435</v>
      </c>
      <c r="EP67" s="149">
        <f t="shared" si="185"/>
        <v>411.2022915</v>
      </c>
      <c r="EQ67" s="149">
        <f t="shared" si="186"/>
        <v>411.2022915</v>
      </c>
      <c r="ER67" s="149">
        <f t="shared" si="251"/>
        <v>456.891435</v>
      </c>
      <c r="ET67" s="180">
        <v>993.45</v>
      </c>
      <c r="EU67" s="180">
        <v>993.45</v>
      </c>
      <c r="EV67" s="180">
        <v>993.45</v>
      </c>
      <c r="EW67" s="180">
        <v>993.45</v>
      </c>
      <c r="EX67" s="186">
        <f t="shared" si="252"/>
        <v>1043.1224999999999</v>
      </c>
      <c r="EY67" s="186">
        <f t="shared" si="253"/>
        <v>1043.1224999999999</v>
      </c>
      <c r="EZ67" s="186">
        <f t="shared" si="254"/>
        <v>1043.1224999999999</v>
      </c>
      <c r="FA67" s="186">
        <f t="shared" si="255"/>
        <v>1043.1224999999999</v>
      </c>
      <c r="FB67" s="187">
        <f t="shared" si="256"/>
        <v>730.18574999999998</v>
      </c>
      <c r="FC67" s="187">
        <f t="shared" si="257"/>
        <v>730.18574999999998</v>
      </c>
      <c r="FD67" s="187">
        <f t="shared" si="258"/>
        <v>730.18574999999998</v>
      </c>
      <c r="FE67" s="187">
        <f t="shared" si="259"/>
        <v>730.18574999999998</v>
      </c>
      <c r="FF67" s="190">
        <v>730.18574999999998</v>
      </c>
      <c r="FG67" s="190">
        <f t="shared" si="153"/>
        <v>479.07487057499998</v>
      </c>
      <c r="FH67" s="190">
        <v>730.18574999999998</v>
      </c>
      <c r="FI67" s="190">
        <f t="shared" si="154"/>
        <v>479.07487057499998</v>
      </c>
      <c r="FJ67" s="190">
        <v>730.18574999999998</v>
      </c>
      <c r="FK67" s="190">
        <f t="shared" si="155"/>
        <v>479.07487057499998</v>
      </c>
      <c r="FL67" s="190">
        <f t="shared" si="156"/>
        <v>479.07487057499998</v>
      </c>
      <c r="FM67" s="195">
        <v>730.18574999999998</v>
      </c>
      <c r="FN67" s="72">
        <v>997.5</v>
      </c>
      <c r="FO67" s="197">
        <f t="shared" si="157"/>
        <v>593.861625</v>
      </c>
      <c r="FP67" s="202">
        <f t="shared" si="158"/>
        <v>481.02791624999998</v>
      </c>
      <c r="FQ67" s="197">
        <f t="shared" si="159"/>
        <v>353.55551844374997</v>
      </c>
      <c r="FR67" s="197">
        <v>997.5</v>
      </c>
      <c r="FS67" s="197">
        <f t="shared" si="160"/>
        <v>593.861625</v>
      </c>
      <c r="FT67" s="197">
        <v>997.5</v>
      </c>
      <c r="FU67" s="197">
        <f t="shared" si="161"/>
        <v>593.861625</v>
      </c>
      <c r="FV67" s="207">
        <v>733.16250000000002</v>
      </c>
      <c r="FW67" s="208">
        <f t="shared" si="162"/>
        <v>593.861625</v>
      </c>
      <c r="FX67" s="202">
        <f t="shared" si="163"/>
        <v>534.47546250000005</v>
      </c>
      <c r="FY67" s="208">
        <v>733.16250000000002</v>
      </c>
      <c r="FZ67" s="208">
        <f t="shared" si="164"/>
        <v>659.84625000000005</v>
      </c>
      <c r="GA67" s="208">
        <v>733.16250000000002</v>
      </c>
      <c r="GB67" s="208">
        <f t="shared" si="165"/>
        <v>431.16738351750001</v>
      </c>
      <c r="GC67" s="208">
        <v>733.16250000000002</v>
      </c>
      <c r="GD67" s="207">
        <v>659.85</v>
      </c>
      <c r="GE67" s="213">
        <f t="shared" si="189"/>
        <v>593.86500000000001</v>
      </c>
      <c r="GF67" s="213">
        <f t="shared" si="190"/>
        <v>593.86500000000001</v>
      </c>
      <c r="GG67" s="213">
        <v>659.85</v>
      </c>
      <c r="GH67" s="213">
        <f t="shared" si="192"/>
        <v>593.86500000000001</v>
      </c>
      <c r="GI67" s="213">
        <v>659.85</v>
      </c>
      <c r="GJ67" s="213">
        <f t="shared" si="191"/>
        <v>593.86500000000001</v>
      </c>
      <c r="GK67" s="208"/>
      <c r="GL67" s="208">
        <v>659.85</v>
      </c>
      <c r="GM67" s="216">
        <v>1069</v>
      </c>
      <c r="GN67" s="216">
        <v>1069</v>
      </c>
      <c r="GO67" s="200">
        <v>0</v>
      </c>
      <c r="GP67" s="216">
        <v>1069</v>
      </c>
      <c r="GQ67" s="200">
        <v>0</v>
      </c>
      <c r="GR67" s="216">
        <v>1069</v>
      </c>
      <c r="GS67" s="200">
        <v>0</v>
      </c>
      <c r="GT67" s="6">
        <f t="shared" si="174"/>
        <v>962.1</v>
      </c>
      <c r="GU67" s="6">
        <f t="shared" si="260"/>
        <v>962.1</v>
      </c>
      <c r="GV67" s="6">
        <f t="shared" si="170"/>
        <v>962.1</v>
      </c>
      <c r="GW67" s="6">
        <f t="shared" si="171"/>
        <v>962.1</v>
      </c>
      <c r="GX67" s="6">
        <f t="shared" si="172"/>
        <v>0</v>
      </c>
    </row>
    <row r="68" spans="1:206" ht="52">
      <c r="A68" s="32"/>
      <c r="B68" s="50" t="s">
        <v>443</v>
      </c>
      <c r="C68" s="40" t="s">
        <v>433</v>
      </c>
      <c r="D68" s="41" t="s">
        <v>471</v>
      </c>
      <c r="E68" s="41" t="s">
        <v>405</v>
      </c>
      <c r="F68" s="41" t="s">
        <v>433</v>
      </c>
      <c r="G68" s="33" t="s">
        <v>479</v>
      </c>
      <c r="H68" s="41"/>
      <c r="I68" s="80"/>
      <c r="J68" s="64">
        <v>137.76</v>
      </c>
      <c r="K68" s="64">
        <v>137.76</v>
      </c>
      <c r="L68" s="64">
        <v>137.76</v>
      </c>
      <c r="M68" s="64"/>
      <c r="N68" s="62">
        <f t="shared" si="193"/>
        <v>86.788799999999995</v>
      </c>
      <c r="O68" s="73">
        <f t="shared" si="194"/>
        <v>96.432000000000002</v>
      </c>
      <c r="P68" s="62">
        <f t="shared" si="195"/>
        <v>86.788799999999995</v>
      </c>
      <c r="Q68" s="73">
        <f>K68*1.7-K68</f>
        <v>96.432000000000002</v>
      </c>
      <c r="R68" s="62">
        <f t="shared" si="196"/>
        <v>86.788799999999995</v>
      </c>
      <c r="S68" s="73">
        <f>L68*1.7-L68</f>
        <v>96.432000000000002</v>
      </c>
      <c r="T68" s="62">
        <f t="shared" si="197"/>
        <v>0</v>
      </c>
      <c r="U68" s="63"/>
      <c r="V68" s="62">
        <f t="shared" si="198"/>
        <v>0</v>
      </c>
      <c r="W68" s="95"/>
      <c r="X68" s="62"/>
      <c r="Y68" s="95"/>
      <c r="Z68" s="62"/>
      <c r="AA68" s="95"/>
      <c r="AB68" s="62"/>
      <c r="AC68" s="95"/>
      <c r="AD68" s="62"/>
      <c r="AE68" s="99"/>
      <c r="AF68" s="62"/>
      <c r="AG68" s="99"/>
      <c r="AH68" s="62"/>
      <c r="AI68" s="99"/>
      <c r="AJ68" s="62"/>
      <c r="AK68" s="99"/>
      <c r="AL68" s="106"/>
      <c r="AM68" s="3"/>
      <c r="AN68" s="106"/>
      <c r="AO68" s="3"/>
      <c r="AP68" s="106"/>
      <c r="AQ68" s="3"/>
      <c r="AR68" s="106"/>
      <c r="AS68" s="3"/>
      <c r="AT68" s="3"/>
      <c r="AU68" s="106"/>
      <c r="AV68" s="3"/>
      <c r="AW68" s="106"/>
      <c r="AX68" s="3"/>
      <c r="AY68" s="106"/>
      <c r="AZ68" s="3"/>
      <c r="BA68" s="98"/>
      <c r="BB68" s="98"/>
      <c r="BC68" s="3"/>
      <c r="BD68" s="98"/>
      <c r="BE68" s="98"/>
      <c r="BF68" s="98"/>
      <c r="BG68" s="3"/>
      <c r="BH68" s="98"/>
      <c r="BM68" s="130">
        <f t="shared" si="199"/>
        <v>0</v>
      </c>
      <c r="BN68" s="131">
        <f t="shared" si="200"/>
        <v>0</v>
      </c>
      <c r="BO68" s="132">
        <f t="shared" si="201"/>
        <v>0</v>
      </c>
      <c r="BP68" s="132">
        <f t="shared" si="202"/>
        <v>0</v>
      </c>
      <c r="BQ68" s="132">
        <f t="shared" si="203"/>
        <v>0</v>
      </c>
      <c r="BR68" s="132">
        <f t="shared" si="204"/>
        <v>0</v>
      </c>
      <c r="BS68" s="132">
        <f t="shared" si="205"/>
        <v>0</v>
      </c>
      <c r="BT68" s="130">
        <f t="shared" si="206"/>
        <v>0</v>
      </c>
      <c r="BU68" s="5">
        <f t="shared" si="207"/>
        <v>0</v>
      </c>
      <c r="BV68" s="5">
        <f t="shared" si="208"/>
        <v>0</v>
      </c>
      <c r="BW68" s="5">
        <f t="shared" si="209"/>
        <v>0</v>
      </c>
      <c r="BX68" s="139">
        <f t="shared" si="210"/>
        <v>0</v>
      </c>
      <c r="BY68" s="5">
        <f t="shared" si="211"/>
        <v>0</v>
      </c>
      <c r="BZ68" s="5">
        <f t="shared" si="212"/>
        <v>0</v>
      </c>
      <c r="CA68" s="5">
        <f t="shared" si="213"/>
        <v>0</v>
      </c>
      <c r="CB68" s="5">
        <f t="shared" si="214"/>
        <v>0</v>
      </c>
      <c r="CC68" s="130">
        <f t="shared" si="215"/>
        <v>0</v>
      </c>
      <c r="CD68" s="143">
        <f t="shared" si="216"/>
        <v>0</v>
      </c>
      <c r="CE68" s="143">
        <f t="shared" si="217"/>
        <v>0</v>
      </c>
      <c r="CF68" s="143">
        <f t="shared" si="218"/>
        <v>0</v>
      </c>
      <c r="CG68" s="143">
        <f t="shared" si="219"/>
        <v>0</v>
      </c>
      <c r="CH68" s="143">
        <f t="shared" si="220"/>
        <v>0</v>
      </c>
      <c r="CI68" s="143">
        <f t="shared" si="221"/>
        <v>0</v>
      </c>
      <c r="CJ68" s="144">
        <f t="shared" si="222"/>
        <v>0</v>
      </c>
      <c r="CK68" s="149">
        <f t="shared" si="223"/>
        <v>0</v>
      </c>
      <c r="CL68" s="149">
        <f t="shared" si="224"/>
        <v>0</v>
      </c>
      <c r="CM68" s="149">
        <f t="shared" si="225"/>
        <v>0</v>
      </c>
      <c r="CN68" s="149">
        <f t="shared" si="226"/>
        <v>0</v>
      </c>
      <c r="CO68" s="150">
        <f t="shared" si="227"/>
        <v>0</v>
      </c>
      <c r="CP68" s="151">
        <f t="shared" si="228"/>
        <v>0</v>
      </c>
      <c r="CQ68" s="150">
        <f t="shared" si="229"/>
        <v>0</v>
      </c>
      <c r="CR68" s="151">
        <f t="shared" si="230"/>
        <v>0</v>
      </c>
      <c r="CS68" s="150">
        <f t="shared" si="231"/>
        <v>0</v>
      </c>
      <c r="CT68" s="151">
        <f t="shared" si="232"/>
        <v>0</v>
      </c>
      <c r="CU68" s="72">
        <f t="shared" si="233"/>
        <v>0</v>
      </c>
      <c r="CV68" s="157">
        <f t="shared" si="234"/>
        <v>0</v>
      </c>
      <c r="CW68" s="158"/>
      <c r="CX68" s="143">
        <f t="shared" si="235"/>
        <v>0</v>
      </c>
      <c r="CY68" s="126"/>
      <c r="CZ68" s="126">
        <f t="shared" si="236"/>
        <v>0</v>
      </c>
      <c r="DA68" s="126"/>
      <c r="DB68" s="126">
        <f t="shared" si="237"/>
        <v>0</v>
      </c>
      <c r="DC68" s="126">
        <f t="shared" si="238"/>
        <v>0</v>
      </c>
      <c r="DD68" s="158"/>
      <c r="DF68" s="149">
        <f t="shared" si="239"/>
        <v>0</v>
      </c>
      <c r="DG68" s="149">
        <f t="shared" si="240"/>
        <v>0</v>
      </c>
      <c r="DH68" s="149">
        <f t="shared" si="241"/>
        <v>0</v>
      </c>
      <c r="DI68" s="149">
        <f t="shared" si="176"/>
        <v>0</v>
      </c>
      <c r="DJ68" s="149">
        <f t="shared" si="242"/>
        <v>0</v>
      </c>
      <c r="DK68" s="149">
        <f t="shared" si="177"/>
        <v>0</v>
      </c>
      <c r="DL68" s="149">
        <f t="shared" si="178"/>
        <v>0</v>
      </c>
      <c r="DM68" s="149">
        <f t="shared" si="243"/>
        <v>0</v>
      </c>
      <c r="DP68" s="158">
        <v>671.78</v>
      </c>
      <c r="DQ68" s="136">
        <f>DP68*0.7*1.05*0.9</f>
        <v>444.38247000000001</v>
      </c>
      <c r="DR68" s="136">
        <v>671.78</v>
      </c>
      <c r="DS68" s="136">
        <f>DR68*0.7*1.05*0.9</f>
        <v>444.38247000000001</v>
      </c>
      <c r="DT68" s="136">
        <v>671.78</v>
      </c>
      <c r="DU68" s="136">
        <f>DT68*0.7*1.05*0.9</f>
        <v>444.38247000000001</v>
      </c>
      <c r="DV68" s="136">
        <v>671.78</v>
      </c>
      <c r="DW68" s="136">
        <f>DV68*0.7*1.05*0.9</f>
        <v>444.38247000000001</v>
      </c>
      <c r="DX68" s="149">
        <f t="shared" si="244"/>
        <v>399.94422300000002</v>
      </c>
      <c r="DY68" s="149">
        <f t="shared" si="179"/>
        <v>359.94980070000003</v>
      </c>
      <c r="DZ68" s="149">
        <f t="shared" si="245"/>
        <v>399.94422300000002</v>
      </c>
      <c r="EA68" s="149">
        <f t="shared" si="180"/>
        <v>359.94980070000003</v>
      </c>
      <c r="EB68" s="149">
        <f t="shared" si="246"/>
        <v>399.94422300000002</v>
      </c>
      <c r="EC68" s="149">
        <f t="shared" si="181"/>
        <v>359.94980070000003</v>
      </c>
      <c r="ED68" s="149">
        <f t="shared" si="182"/>
        <v>359.94980070000003</v>
      </c>
      <c r="EE68" s="149">
        <f t="shared" si="247"/>
        <v>399.94422300000002</v>
      </c>
      <c r="EF68" s="136">
        <v>504</v>
      </c>
      <c r="EG68" s="180">
        <f>EF68*0.7*1.05</f>
        <v>370.44</v>
      </c>
      <c r="EH68" s="180">
        <f>EF68*0.7*1.05</f>
        <v>370.44</v>
      </c>
      <c r="EI68" s="180">
        <f>EF68*0.7*1.05</f>
        <v>370.44</v>
      </c>
      <c r="EJ68" s="180">
        <f>EF68*0.7*1.05</f>
        <v>370.44</v>
      </c>
      <c r="EK68" s="149">
        <f t="shared" si="248"/>
        <v>333.39600000000002</v>
      </c>
      <c r="EL68" s="149">
        <f t="shared" si="183"/>
        <v>300.0564</v>
      </c>
      <c r="EM68" s="149">
        <f t="shared" si="249"/>
        <v>333.39600000000002</v>
      </c>
      <c r="EN68" s="149">
        <f t="shared" si="184"/>
        <v>300.0564</v>
      </c>
      <c r="EO68" s="149">
        <f t="shared" si="250"/>
        <v>333.39600000000002</v>
      </c>
      <c r="EP68" s="149">
        <f t="shared" si="185"/>
        <v>300.0564</v>
      </c>
      <c r="EQ68" s="149">
        <f t="shared" si="186"/>
        <v>300.0564</v>
      </c>
      <c r="ER68" s="149">
        <f t="shared" si="251"/>
        <v>333.39600000000002</v>
      </c>
      <c r="ET68" s="180">
        <v>671.78</v>
      </c>
      <c r="EU68" s="180">
        <v>671.78</v>
      </c>
      <c r="EV68" s="180">
        <v>671.78</v>
      </c>
      <c r="EW68" s="180">
        <v>671.78</v>
      </c>
      <c r="EX68" s="186">
        <f t="shared" si="252"/>
        <v>705.36900000000003</v>
      </c>
      <c r="EY68" s="186">
        <f t="shared" si="253"/>
        <v>705.36900000000003</v>
      </c>
      <c r="EZ68" s="186">
        <f t="shared" si="254"/>
        <v>705.36900000000003</v>
      </c>
      <c r="FA68" s="186">
        <f t="shared" si="255"/>
        <v>705.36900000000003</v>
      </c>
      <c r="FB68" s="187">
        <f t="shared" si="256"/>
        <v>493.75830000000002</v>
      </c>
      <c r="FC68" s="187">
        <f t="shared" si="257"/>
        <v>493.75830000000002</v>
      </c>
      <c r="FD68" s="187">
        <f t="shared" si="258"/>
        <v>493.75830000000002</v>
      </c>
      <c r="FE68" s="187">
        <f t="shared" si="259"/>
        <v>493.75830000000002</v>
      </c>
      <c r="FF68" s="190">
        <v>493.75830000000002</v>
      </c>
      <c r="FG68" s="190">
        <f t="shared" si="153"/>
        <v>323.95482062999997</v>
      </c>
      <c r="FH68" s="190">
        <v>493.75830000000002</v>
      </c>
      <c r="FI68" s="190">
        <f t="shared" si="154"/>
        <v>323.95482062999997</v>
      </c>
      <c r="FJ68" s="190">
        <v>493.75830000000002</v>
      </c>
      <c r="FK68" s="190">
        <f t="shared" si="155"/>
        <v>323.95482062999997</v>
      </c>
      <c r="FL68" s="190">
        <f t="shared" si="156"/>
        <v>323.95482062999997</v>
      </c>
      <c r="FM68" s="195">
        <v>493.75830000000002</v>
      </c>
      <c r="FN68" s="72">
        <v>765.07</v>
      </c>
      <c r="FO68" s="197">
        <f t="shared" si="157"/>
        <v>455.48442449999999</v>
      </c>
      <c r="FP68" s="202">
        <f t="shared" si="158"/>
        <v>368.94238384499999</v>
      </c>
      <c r="FQ68" s="197">
        <f t="shared" si="159"/>
        <v>271.17265212607498</v>
      </c>
      <c r="FR68" s="197">
        <v>765.07</v>
      </c>
      <c r="FS68" s="197">
        <f t="shared" si="160"/>
        <v>455.48442449999999</v>
      </c>
      <c r="FT68" s="197">
        <v>765.07</v>
      </c>
      <c r="FU68" s="197">
        <f t="shared" si="161"/>
        <v>455.48442449999999</v>
      </c>
      <c r="FV68" s="207">
        <v>562.32645000000002</v>
      </c>
      <c r="FW68" s="208">
        <f t="shared" si="162"/>
        <v>455.48442449999999</v>
      </c>
      <c r="FX68" s="202">
        <f t="shared" si="163"/>
        <v>409.93598205000001</v>
      </c>
      <c r="FY68" s="208">
        <v>562.32645000000002</v>
      </c>
      <c r="FZ68" s="208">
        <f t="shared" si="164"/>
        <v>506.09380499999997</v>
      </c>
      <c r="GA68" s="208">
        <v>562.32645000000002</v>
      </c>
      <c r="GB68" s="208">
        <f t="shared" si="165"/>
        <v>291.559338567</v>
      </c>
      <c r="GC68" s="208">
        <v>562.32645000000002</v>
      </c>
      <c r="GD68" s="207">
        <v>506.09</v>
      </c>
      <c r="GE68" s="213">
        <f t="shared" si="189"/>
        <v>455.48099999999999</v>
      </c>
      <c r="GF68" s="213">
        <f t="shared" si="190"/>
        <v>455.48099999999999</v>
      </c>
      <c r="GG68" s="213">
        <v>506.09</v>
      </c>
      <c r="GH68" s="213">
        <f t="shared" si="192"/>
        <v>455.48099999999999</v>
      </c>
      <c r="GI68" s="213">
        <v>506.09</v>
      </c>
      <c r="GJ68" s="213">
        <f t="shared" si="191"/>
        <v>455.48099999999999</v>
      </c>
      <c r="GK68" s="208"/>
      <c r="GL68" s="208">
        <v>506.09</v>
      </c>
      <c r="GM68" s="216">
        <v>769</v>
      </c>
      <c r="GN68" s="216">
        <v>769</v>
      </c>
      <c r="GO68" s="200">
        <v>0</v>
      </c>
      <c r="GP68" s="216">
        <v>769</v>
      </c>
      <c r="GQ68" s="200">
        <v>0</v>
      </c>
      <c r="GR68" s="216">
        <v>769</v>
      </c>
      <c r="GS68" s="216">
        <v>0</v>
      </c>
      <c r="GT68" s="6">
        <f t="shared" si="174"/>
        <v>692.1</v>
      </c>
      <c r="GU68" s="6">
        <f t="shared" si="260"/>
        <v>692.1</v>
      </c>
      <c r="GV68" s="6">
        <f t="shared" si="170"/>
        <v>692.1</v>
      </c>
      <c r="GW68" s="6">
        <f t="shared" si="171"/>
        <v>692.1</v>
      </c>
      <c r="GX68" s="6">
        <f t="shared" ref="GX68:GX95" si="261">GS68*0.9</f>
        <v>0</v>
      </c>
    </row>
    <row r="69" spans="1:206" ht="26">
      <c r="A69" s="32" t="s">
        <v>480</v>
      </c>
      <c r="B69" s="50" t="s">
        <v>443</v>
      </c>
      <c r="C69" s="221" t="s">
        <v>426</v>
      </c>
      <c r="D69" s="41" t="s">
        <v>471</v>
      </c>
      <c r="E69" s="41" t="s">
        <v>405</v>
      </c>
      <c r="F69" s="41" t="s">
        <v>426</v>
      </c>
      <c r="G69" s="40" t="s">
        <v>481</v>
      </c>
      <c r="H69" s="41"/>
      <c r="I69" s="41"/>
      <c r="J69" s="81">
        <v>127.43</v>
      </c>
      <c r="K69" s="61"/>
      <c r="L69" s="61"/>
      <c r="M69" s="61"/>
      <c r="N69" s="62">
        <f t="shared" si="193"/>
        <v>80.280900000000003</v>
      </c>
      <c r="O69" s="73">
        <f t="shared" si="194"/>
        <v>89.200999999999993</v>
      </c>
      <c r="P69" s="62">
        <f t="shared" si="195"/>
        <v>0</v>
      </c>
      <c r="Q69" s="73"/>
      <c r="R69" s="62">
        <f t="shared" si="196"/>
        <v>0</v>
      </c>
      <c r="S69" s="73"/>
      <c r="T69" s="62">
        <f t="shared" si="197"/>
        <v>0</v>
      </c>
      <c r="U69" s="63"/>
      <c r="V69" s="62">
        <f t="shared" si="198"/>
        <v>213.42509999999999</v>
      </c>
      <c r="W69" s="63">
        <v>237.13900000000001</v>
      </c>
      <c r="X69" s="62">
        <f>Y69*0.9</f>
        <v>0</v>
      </c>
      <c r="Y69" s="63"/>
      <c r="Z69" s="62">
        <f>AA69*0.9</f>
        <v>0</v>
      </c>
      <c r="AA69" s="63"/>
      <c r="AB69" s="62">
        <f>AC69*0.9</f>
        <v>213.42509999999999</v>
      </c>
      <c r="AC69" s="63">
        <v>237.13900000000001</v>
      </c>
      <c r="AD69" s="62">
        <f>AE69*0.9</f>
        <v>288.8109</v>
      </c>
      <c r="AE69" s="98">
        <v>320.90100000000001</v>
      </c>
      <c r="AF69" s="62">
        <v>0</v>
      </c>
      <c r="AG69" s="98"/>
      <c r="AH69" s="62">
        <v>308.32515000000001</v>
      </c>
      <c r="AI69" s="98">
        <v>342.58350000000002</v>
      </c>
      <c r="AJ69" s="62">
        <v>288.8109</v>
      </c>
      <c r="AK69" s="98">
        <v>320.90100000000001</v>
      </c>
      <c r="AL69" s="106"/>
      <c r="AM69" s="3">
        <v>0</v>
      </c>
      <c r="AN69" s="106"/>
      <c r="AO69" s="3">
        <v>0</v>
      </c>
      <c r="AP69" s="106"/>
      <c r="AQ69" s="3">
        <v>0</v>
      </c>
      <c r="AR69" s="106">
        <v>260.01</v>
      </c>
      <c r="AS69" s="3"/>
      <c r="AT69" s="3"/>
      <c r="AU69" s="106">
        <v>92.867985000000004</v>
      </c>
      <c r="AV69" s="3">
        <v>140.38999999999999</v>
      </c>
      <c r="AW69" s="106">
        <v>92.867985000000004</v>
      </c>
      <c r="AX69" s="3">
        <v>140.38999999999999</v>
      </c>
      <c r="AY69" s="106">
        <v>92.867985000000004</v>
      </c>
      <c r="AZ69" s="3"/>
      <c r="BA69" s="98"/>
      <c r="BB69" s="98">
        <v>103.19</v>
      </c>
      <c r="BC69" s="3">
        <v>140.38999999999999</v>
      </c>
      <c r="BD69" s="98">
        <v>103.19</v>
      </c>
      <c r="BE69" s="98">
        <v>103.19</v>
      </c>
      <c r="BF69" s="98">
        <v>103.19</v>
      </c>
      <c r="BG69" s="3"/>
      <c r="BH69" s="98"/>
      <c r="BM69" s="130">
        <f t="shared" si="199"/>
        <v>288.8109</v>
      </c>
      <c r="BN69" s="131">
        <f t="shared" si="200"/>
        <v>259.92980999999997</v>
      </c>
      <c r="BO69" s="132">
        <f t="shared" si="201"/>
        <v>0</v>
      </c>
      <c r="BP69" s="132">
        <f t="shared" si="202"/>
        <v>0</v>
      </c>
      <c r="BQ69" s="132">
        <f t="shared" si="203"/>
        <v>308.32515000000001</v>
      </c>
      <c r="BR69" s="132">
        <f t="shared" si="204"/>
        <v>277.49263500000001</v>
      </c>
      <c r="BS69" s="132">
        <f t="shared" si="205"/>
        <v>259.92980999999997</v>
      </c>
      <c r="BT69" s="130">
        <f t="shared" si="206"/>
        <v>288.8109</v>
      </c>
      <c r="BU69" s="5">
        <f t="shared" si="207"/>
        <v>0</v>
      </c>
      <c r="BV69" s="5">
        <f t="shared" si="208"/>
        <v>0</v>
      </c>
      <c r="BW69" s="5">
        <f t="shared" si="209"/>
        <v>0</v>
      </c>
      <c r="BX69" s="139">
        <f t="shared" si="210"/>
        <v>0</v>
      </c>
      <c r="BY69" s="5">
        <f t="shared" si="211"/>
        <v>0</v>
      </c>
      <c r="BZ69" s="5">
        <f t="shared" si="212"/>
        <v>0</v>
      </c>
      <c r="CA69" s="5">
        <f t="shared" si="213"/>
        <v>210.60810000000001</v>
      </c>
      <c r="CB69" s="5">
        <f t="shared" si="214"/>
        <v>234.00899999999999</v>
      </c>
      <c r="CC69" s="130">
        <f t="shared" si="215"/>
        <v>83.581186500000001</v>
      </c>
      <c r="CD69" s="143">
        <f t="shared" si="216"/>
        <v>67.700761064999995</v>
      </c>
      <c r="CE69" s="143">
        <f t="shared" si="217"/>
        <v>83.581186500000001</v>
      </c>
      <c r="CF69" s="143">
        <f t="shared" si="218"/>
        <v>67.700761064999995</v>
      </c>
      <c r="CG69" s="143">
        <f t="shared" si="219"/>
        <v>83.581186500000001</v>
      </c>
      <c r="CH69" s="143">
        <f t="shared" si="220"/>
        <v>67.700761064999995</v>
      </c>
      <c r="CI69" s="143">
        <f t="shared" si="221"/>
        <v>0</v>
      </c>
      <c r="CJ69" s="144">
        <f t="shared" si="222"/>
        <v>0</v>
      </c>
      <c r="CK69" s="149">
        <f t="shared" si="223"/>
        <v>60.930684958500002</v>
      </c>
      <c r="CL69" s="149">
        <f t="shared" si="224"/>
        <v>60.930684958500002</v>
      </c>
      <c r="CM69" s="149">
        <f t="shared" si="225"/>
        <v>60.930684958500002</v>
      </c>
      <c r="CN69" s="149">
        <f t="shared" si="226"/>
        <v>0</v>
      </c>
      <c r="CO69" s="150">
        <f t="shared" si="227"/>
        <v>92.870999999999995</v>
      </c>
      <c r="CP69" s="151">
        <f t="shared" si="228"/>
        <v>75.22551</v>
      </c>
      <c r="CQ69" s="150">
        <f t="shared" si="229"/>
        <v>92.870999999999995</v>
      </c>
      <c r="CR69" s="151">
        <f t="shared" si="230"/>
        <v>75.22551</v>
      </c>
      <c r="CS69" s="150">
        <f t="shared" si="231"/>
        <v>92.870999999999995</v>
      </c>
      <c r="CT69" s="151">
        <f t="shared" si="232"/>
        <v>75.22551</v>
      </c>
      <c r="CU69" s="72">
        <f t="shared" si="233"/>
        <v>0</v>
      </c>
      <c r="CV69" s="157">
        <f t="shared" si="234"/>
        <v>0</v>
      </c>
      <c r="CW69" s="144">
        <v>92.870999999999995</v>
      </c>
      <c r="CX69" s="143">
        <f t="shared" si="235"/>
        <v>75.22551</v>
      </c>
      <c r="CY69" s="143">
        <v>92.870999999999995</v>
      </c>
      <c r="CZ69" s="126">
        <f t="shared" si="236"/>
        <v>75.22551</v>
      </c>
      <c r="DA69" s="143">
        <v>92.870999999999995</v>
      </c>
      <c r="DB69" s="126">
        <f t="shared" si="237"/>
        <v>75.22551</v>
      </c>
      <c r="DC69" s="126">
        <f t="shared" si="238"/>
        <v>0</v>
      </c>
      <c r="DD69" s="158"/>
      <c r="DF69" s="149">
        <f t="shared" si="239"/>
        <v>67.702959000000007</v>
      </c>
      <c r="DG69" s="149">
        <f t="shared" si="240"/>
        <v>60.932663099999999</v>
      </c>
      <c r="DH69" s="149">
        <f t="shared" si="241"/>
        <v>67.702959000000007</v>
      </c>
      <c r="DI69" s="149">
        <f t="shared" si="176"/>
        <v>60.932663099999999</v>
      </c>
      <c r="DJ69" s="149">
        <f t="shared" si="242"/>
        <v>67.702959000000007</v>
      </c>
      <c r="DK69" s="149">
        <f t="shared" si="177"/>
        <v>60.932663099999999</v>
      </c>
      <c r="DL69" s="149">
        <f t="shared" si="178"/>
        <v>0</v>
      </c>
      <c r="DM69" s="149">
        <f t="shared" si="243"/>
        <v>0</v>
      </c>
      <c r="DP69" s="144"/>
      <c r="DQ69" s="136">
        <f>83.59*0.9</f>
        <v>75.230999999999995</v>
      </c>
      <c r="DR69" s="136">
        <f>83.59*0.9</f>
        <v>75.230999999999995</v>
      </c>
      <c r="DS69" s="136">
        <f>83.59*0.9</f>
        <v>75.230999999999995</v>
      </c>
      <c r="DT69" s="136">
        <f>83.59*0.9</f>
        <v>75.230999999999995</v>
      </c>
      <c r="DU69" s="136">
        <f>83.59*0.9</f>
        <v>75.230999999999995</v>
      </c>
      <c r="DV69" s="177"/>
      <c r="DW69" s="136">
        <f>DV69*0.7*1.05</f>
        <v>0</v>
      </c>
      <c r="DX69" s="149">
        <f t="shared" si="244"/>
        <v>67.707899999999995</v>
      </c>
      <c r="DY69" s="149">
        <f t="shared" si="179"/>
        <v>60.937109999999997</v>
      </c>
      <c r="DZ69" s="149">
        <f t="shared" si="245"/>
        <v>67.707899999999995</v>
      </c>
      <c r="EA69" s="149">
        <f t="shared" si="180"/>
        <v>60.937109999999997</v>
      </c>
      <c r="EB69" s="149">
        <f t="shared" si="246"/>
        <v>67.707899999999995</v>
      </c>
      <c r="EC69" s="149">
        <f t="shared" si="181"/>
        <v>60.937109999999997</v>
      </c>
      <c r="ED69" s="149">
        <f t="shared" si="182"/>
        <v>0</v>
      </c>
      <c r="EE69" s="149">
        <f t="shared" si="247"/>
        <v>0</v>
      </c>
      <c r="EF69" s="136"/>
      <c r="EG69" s="180">
        <f>DQ69+EF69</f>
        <v>75.230999999999995</v>
      </c>
      <c r="EH69" s="180">
        <f>DS69+EF69</f>
        <v>75.230999999999995</v>
      </c>
      <c r="EI69" s="180">
        <f>DU69+EF69</f>
        <v>75.230999999999995</v>
      </c>
      <c r="EJ69" s="180">
        <f>DW69+EF69</f>
        <v>0</v>
      </c>
      <c r="EK69" s="149">
        <f t="shared" si="248"/>
        <v>67.707899999999995</v>
      </c>
      <c r="EL69" s="149">
        <f t="shared" si="183"/>
        <v>60.937109999999997</v>
      </c>
      <c r="EM69" s="149">
        <f t="shared" si="249"/>
        <v>67.707899999999995</v>
      </c>
      <c r="EN69" s="149">
        <f t="shared" si="184"/>
        <v>60.937109999999997</v>
      </c>
      <c r="EO69" s="149">
        <f t="shared" si="250"/>
        <v>67.707899999999995</v>
      </c>
      <c r="EP69" s="149">
        <f t="shared" si="185"/>
        <v>60.937109999999997</v>
      </c>
      <c r="EQ69" s="149">
        <f t="shared" si="186"/>
        <v>0</v>
      </c>
      <c r="ER69" s="149">
        <f t="shared" si="251"/>
        <v>0</v>
      </c>
      <c r="ET69" s="180">
        <v>0</v>
      </c>
      <c r="EU69" s="180">
        <v>0</v>
      </c>
      <c r="EV69" s="180">
        <v>0</v>
      </c>
      <c r="EW69" s="180">
        <v>0</v>
      </c>
      <c r="EX69" s="186">
        <f t="shared" si="252"/>
        <v>0</v>
      </c>
      <c r="EY69" s="186">
        <f t="shared" si="253"/>
        <v>0</v>
      </c>
      <c r="EZ69" s="186">
        <f t="shared" si="254"/>
        <v>0</v>
      </c>
      <c r="FA69" s="186">
        <f t="shared" si="255"/>
        <v>0</v>
      </c>
      <c r="FB69" s="187">
        <f t="shared" si="256"/>
        <v>0</v>
      </c>
      <c r="FC69" s="187">
        <f t="shared" si="257"/>
        <v>0</v>
      </c>
      <c r="FD69" s="187">
        <f t="shared" si="258"/>
        <v>0</v>
      </c>
      <c r="FE69" s="187">
        <f t="shared" si="259"/>
        <v>0</v>
      </c>
      <c r="FF69" s="190">
        <v>0</v>
      </c>
      <c r="FG69" s="190">
        <f t="shared" si="153"/>
        <v>0</v>
      </c>
      <c r="FH69" s="190">
        <v>0</v>
      </c>
      <c r="FI69" s="190">
        <f t="shared" si="154"/>
        <v>0</v>
      </c>
      <c r="FJ69" s="190">
        <v>0</v>
      </c>
      <c r="FK69" s="190">
        <f t="shared" si="155"/>
        <v>0</v>
      </c>
      <c r="FL69" s="190">
        <f t="shared" si="156"/>
        <v>0</v>
      </c>
      <c r="FM69" s="195">
        <v>0</v>
      </c>
      <c r="FN69" s="196">
        <v>270.2</v>
      </c>
      <c r="FO69" s="197">
        <f t="shared" si="157"/>
        <v>160.86357000000001</v>
      </c>
      <c r="FP69" s="202">
        <f t="shared" si="158"/>
        <v>130.2994917</v>
      </c>
      <c r="FQ69" s="197">
        <f t="shared" si="159"/>
        <v>95.770126399500001</v>
      </c>
      <c r="FR69" s="197">
        <v>560</v>
      </c>
      <c r="FS69" s="197">
        <f t="shared" si="160"/>
        <v>333.39600000000002</v>
      </c>
      <c r="FT69" s="197"/>
      <c r="FU69" s="197">
        <f t="shared" si="161"/>
        <v>0</v>
      </c>
      <c r="FV69" s="207">
        <v>225.08</v>
      </c>
      <c r="FW69" s="208">
        <f t="shared" si="162"/>
        <v>182.31479999999999</v>
      </c>
      <c r="FX69" s="202">
        <f t="shared" si="163"/>
        <v>164.08331999999999</v>
      </c>
      <c r="FY69" s="208">
        <v>225.08</v>
      </c>
      <c r="FZ69" s="208">
        <f t="shared" si="164"/>
        <v>482.58</v>
      </c>
      <c r="GA69" s="208">
        <v>536.20000000000005</v>
      </c>
      <c r="GB69" s="208">
        <f t="shared" si="165"/>
        <v>0</v>
      </c>
      <c r="GC69" s="208">
        <v>735</v>
      </c>
      <c r="GD69" s="207">
        <v>165.43</v>
      </c>
      <c r="GE69" s="213">
        <f t="shared" si="189"/>
        <v>148.887</v>
      </c>
      <c r="GF69" s="213">
        <f t="shared" si="190"/>
        <v>148.887</v>
      </c>
      <c r="GG69" s="213">
        <v>165.43</v>
      </c>
      <c r="GH69" s="213">
        <f t="shared" si="192"/>
        <v>354.69900000000001</v>
      </c>
      <c r="GI69" s="213">
        <v>394.11</v>
      </c>
      <c r="GJ69" s="213">
        <f t="shared" si="191"/>
        <v>463.05</v>
      </c>
      <c r="GK69" s="208"/>
      <c r="GL69" s="208">
        <v>514.5</v>
      </c>
      <c r="GM69" s="216">
        <v>401</v>
      </c>
      <c r="GN69" s="216">
        <v>401</v>
      </c>
      <c r="GO69" s="200">
        <v>0</v>
      </c>
      <c r="GP69" s="216">
        <v>401</v>
      </c>
      <c r="GQ69" s="200">
        <v>0</v>
      </c>
      <c r="GR69" s="216">
        <v>401</v>
      </c>
      <c r="GS69" s="216">
        <v>0</v>
      </c>
      <c r="GT69" s="6">
        <f t="shared" si="174"/>
        <v>360.9</v>
      </c>
      <c r="GU69" s="6">
        <f t="shared" si="260"/>
        <v>360.9</v>
      </c>
      <c r="GV69" s="6">
        <f t="shared" si="170"/>
        <v>360.9</v>
      </c>
      <c r="GW69" s="6">
        <f t="shared" si="171"/>
        <v>360.9</v>
      </c>
      <c r="GX69" s="6">
        <f t="shared" si="261"/>
        <v>0</v>
      </c>
    </row>
    <row r="70" spans="1:206" ht="52">
      <c r="A70" s="32" t="s">
        <v>482</v>
      </c>
      <c r="B70" s="50" t="s">
        <v>443</v>
      </c>
      <c r="C70" s="316" t="s">
        <v>422</v>
      </c>
      <c r="D70" s="41" t="s">
        <v>471</v>
      </c>
      <c r="E70" s="41" t="s">
        <v>405</v>
      </c>
      <c r="F70" s="318" t="s">
        <v>422</v>
      </c>
      <c r="G70" s="40" t="s">
        <v>483</v>
      </c>
      <c r="H70" s="41" t="s">
        <v>484</v>
      </c>
      <c r="I70" s="41" t="s">
        <v>485</v>
      </c>
      <c r="J70" s="61">
        <v>283.5</v>
      </c>
      <c r="K70" s="61"/>
      <c r="L70" s="61"/>
      <c r="M70" s="61"/>
      <c r="N70" s="62">
        <f t="shared" si="193"/>
        <v>178.60499999999999</v>
      </c>
      <c r="O70" s="73">
        <f t="shared" si="194"/>
        <v>198.45</v>
      </c>
      <c r="P70" s="62">
        <f t="shared" si="195"/>
        <v>0</v>
      </c>
      <c r="Q70" s="73"/>
      <c r="R70" s="62">
        <f t="shared" si="196"/>
        <v>0</v>
      </c>
      <c r="S70" s="73"/>
      <c r="T70" s="62">
        <f t="shared" si="197"/>
        <v>0</v>
      </c>
      <c r="U70" s="63"/>
      <c r="V70" s="62">
        <f t="shared" si="198"/>
        <v>0</v>
      </c>
      <c r="W70" s="63"/>
      <c r="X70" s="62">
        <f>Y70*0.9</f>
        <v>0</v>
      </c>
      <c r="Y70" s="63"/>
      <c r="Z70" s="62">
        <f>AA70*0.9</f>
        <v>0</v>
      </c>
      <c r="AA70" s="63"/>
      <c r="AB70" s="62">
        <f>AC70*0.9</f>
        <v>0</v>
      </c>
      <c r="AC70" s="63"/>
      <c r="AD70" s="62">
        <f>AE70*0.9</f>
        <v>0</v>
      </c>
      <c r="AE70" s="98"/>
      <c r="AF70" s="62">
        <v>0</v>
      </c>
      <c r="AG70" s="98"/>
      <c r="AH70" s="62">
        <v>0</v>
      </c>
      <c r="AI70" s="98"/>
      <c r="AJ70" s="62">
        <v>0</v>
      </c>
      <c r="AK70" s="98"/>
      <c r="AL70" s="106">
        <v>250.29</v>
      </c>
      <c r="AM70" s="3">
        <v>309</v>
      </c>
      <c r="AN70" s="106">
        <v>250.29</v>
      </c>
      <c r="AO70" s="3">
        <v>309</v>
      </c>
      <c r="AP70" s="106"/>
      <c r="AQ70" s="3">
        <v>0</v>
      </c>
      <c r="AR70" s="98"/>
      <c r="AS70" s="3"/>
      <c r="AT70" s="3"/>
      <c r="AU70" s="106">
        <v>383.67</v>
      </c>
      <c r="AV70" s="3">
        <v>580</v>
      </c>
      <c r="AW70" s="106">
        <v>383.67</v>
      </c>
      <c r="AX70" s="3">
        <v>580</v>
      </c>
      <c r="AY70" s="106">
        <v>383.67</v>
      </c>
      <c r="AZ70" s="3"/>
      <c r="BA70" s="98"/>
      <c r="BB70" s="117">
        <f>551*1.05*0.7</f>
        <v>404.98500000000001</v>
      </c>
      <c r="BC70" s="110">
        <v>551</v>
      </c>
      <c r="BD70" s="117">
        <f>BC70*1.05*0.7</f>
        <v>404.98500000000001</v>
      </c>
      <c r="BE70" s="110">
        <v>551</v>
      </c>
      <c r="BF70" s="117">
        <f>BE70*1.05*0.7</f>
        <v>404.98500000000001</v>
      </c>
      <c r="BG70" s="3"/>
      <c r="BH70" s="98"/>
      <c r="BM70" s="130">
        <f t="shared" si="199"/>
        <v>0</v>
      </c>
      <c r="BN70" s="131">
        <f t="shared" si="200"/>
        <v>0</v>
      </c>
      <c r="BO70" s="132">
        <f t="shared" si="201"/>
        <v>0</v>
      </c>
      <c r="BP70" s="132">
        <f t="shared" si="202"/>
        <v>0</v>
      </c>
      <c r="BQ70" s="132">
        <f t="shared" si="203"/>
        <v>0</v>
      </c>
      <c r="BR70" s="132">
        <f t="shared" si="204"/>
        <v>0</v>
      </c>
      <c r="BS70" s="132">
        <f t="shared" si="205"/>
        <v>0</v>
      </c>
      <c r="BT70" s="130">
        <f t="shared" si="206"/>
        <v>0</v>
      </c>
      <c r="BU70" s="5">
        <f t="shared" si="207"/>
        <v>225.261</v>
      </c>
      <c r="BV70" s="5">
        <f t="shared" si="208"/>
        <v>202.73490000000001</v>
      </c>
      <c r="BW70" s="5">
        <f t="shared" si="209"/>
        <v>225.261</v>
      </c>
      <c r="BX70" s="139">
        <f t="shared" si="210"/>
        <v>202.73490000000001</v>
      </c>
      <c r="BY70" s="5">
        <f t="shared" si="211"/>
        <v>0</v>
      </c>
      <c r="BZ70" s="5">
        <f t="shared" si="212"/>
        <v>0</v>
      </c>
      <c r="CA70" s="5">
        <f t="shared" si="213"/>
        <v>0</v>
      </c>
      <c r="CB70" s="5">
        <f t="shared" si="214"/>
        <v>0</v>
      </c>
      <c r="CC70" s="130">
        <f t="shared" si="215"/>
        <v>345.303</v>
      </c>
      <c r="CD70" s="143">
        <f t="shared" si="216"/>
        <v>279.69542999999999</v>
      </c>
      <c r="CE70" s="143">
        <f t="shared" si="217"/>
        <v>345.303</v>
      </c>
      <c r="CF70" s="143">
        <f t="shared" si="218"/>
        <v>279.69542999999999</v>
      </c>
      <c r="CG70" s="143">
        <f t="shared" si="219"/>
        <v>345.303</v>
      </c>
      <c r="CH70" s="143">
        <f t="shared" si="220"/>
        <v>279.69542999999999</v>
      </c>
      <c r="CI70" s="143">
        <f t="shared" si="221"/>
        <v>0</v>
      </c>
      <c r="CJ70" s="144">
        <f t="shared" si="222"/>
        <v>0</v>
      </c>
      <c r="CK70" s="149">
        <f t="shared" si="223"/>
        <v>251.725887</v>
      </c>
      <c r="CL70" s="149">
        <f t="shared" si="224"/>
        <v>251.725887</v>
      </c>
      <c r="CM70" s="149">
        <f t="shared" si="225"/>
        <v>251.725887</v>
      </c>
      <c r="CN70" s="149">
        <f t="shared" si="226"/>
        <v>0</v>
      </c>
      <c r="CO70" s="150">
        <f t="shared" si="227"/>
        <v>364.48649999999998</v>
      </c>
      <c r="CP70" s="151">
        <f t="shared" si="228"/>
        <v>295.23406499999999</v>
      </c>
      <c r="CQ70" s="150">
        <f t="shared" si="229"/>
        <v>364.48649999999998</v>
      </c>
      <c r="CR70" s="151">
        <f t="shared" si="230"/>
        <v>295.23406499999999</v>
      </c>
      <c r="CS70" s="150">
        <f t="shared" si="231"/>
        <v>364.48649999999998</v>
      </c>
      <c r="CT70" s="151">
        <f t="shared" si="232"/>
        <v>295.23406499999999</v>
      </c>
      <c r="CU70" s="72">
        <f t="shared" si="233"/>
        <v>0</v>
      </c>
      <c r="CV70" s="157">
        <f t="shared" si="234"/>
        <v>0</v>
      </c>
      <c r="CW70" s="158">
        <v>409.24799999999999</v>
      </c>
      <c r="CX70" s="143">
        <f t="shared" si="235"/>
        <v>331.49088</v>
      </c>
      <c r="CY70" s="126">
        <v>409.24799999999999</v>
      </c>
      <c r="CZ70" s="126">
        <f t="shared" si="236"/>
        <v>331.49088</v>
      </c>
      <c r="DA70" s="126">
        <v>409.24799999999999</v>
      </c>
      <c r="DB70" s="126">
        <f t="shared" si="237"/>
        <v>331.49088</v>
      </c>
      <c r="DC70" s="126">
        <f t="shared" si="238"/>
        <v>0</v>
      </c>
      <c r="DD70" s="158"/>
      <c r="DF70" s="149">
        <f t="shared" si="239"/>
        <v>298.341792</v>
      </c>
      <c r="DG70" s="149">
        <f t="shared" si="240"/>
        <v>268.5076128</v>
      </c>
      <c r="DH70" s="149">
        <f t="shared" si="241"/>
        <v>298.341792</v>
      </c>
      <c r="DI70" s="149">
        <f t="shared" si="176"/>
        <v>268.5076128</v>
      </c>
      <c r="DJ70" s="149">
        <f t="shared" si="242"/>
        <v>298.341792</v>
      </c>
      <c r="DK70" s="149">
        <f t="shared" si="177"/>
        <v>268.5076128</v>
      </c>
      <c r="DL70" s="149">
        <f t="shared" si="178"/>
        <v>0</v>
      </c>
      <c r="DM70" s="149">
        <f t="shared" si="243"/>
        <v>0</v>
      </c>
      <c r="DP70" s="158">
        <v>556.79999999999995</v>
      </c>
      <c r="DQ70" s="136">
        <f>DP70*0.7*1.05*0.9</f>
        <v>368.32319999999999</v>
      </c>
      <c r="DR70" s="136">
        <v>556.79999999999995</v>
      </c>
      <c r="DS70" s="136">
        <f>DR70*0.7*1.05*0.9</f>
        <v>368.32319999999999</v>
      </c>
      <c r="DT70" s="136">
        <v>556.79999999999995</v>
      </c>
      <c r="DU70" s="136">
        <f>DT70*0.7*1.05*0.9</f>
        <v>368.32319999999999</v>
      </c>
      <c r="DV70" s="177"/>
      <c r="DW70" s="136">
        <f>DV70*0.7*1.05</f>
        <v>0</v>
      </c>
      <c r="DX70" s="149">
        <f t="shared" si="244"/>
        <v>331.49088</v>
      </c>
      <c r="DY70" s="149">
        <f t="shared" si="179"/>
        <v>298.341792</v>
      </c>
      <c r="DZ70" s="149">
        <f t="shared" si="245"/>
        <v>331.49088</v>
      </c>
      <c r="EA70" s="149">
        <f t="shared" si="180"/>
        <v>298.341792</v>
      </c>
      <c r="EB70" s="149">
        <f t="shared" si="246"/>
        <v>331.49088</v>
      </c>
      <c r="EC70" s="149">
        <f t="shared" si="181"/>
        <v>298.341792</v>
      </c>
      <c r="ED70" s="149">
        <f t="shared" si="182"/>
        <v>0</v>
      </c>
      <c r="EE70" s="149">
        <f t="shared" si="247"/>
        <v>0</v>
      </c>
      <c r="EF70" s="136"/>
      <c r="EG70" s="180">
        <v>0</v>
      </c>
      <c r="EH70" s="180">
        <v>0</v>
      </c>
      <c r="EI70" s="180">
        <v>0</v>
      </c>
      <c r="EJ70" s="180">
        <v>0</v>
      </c>
      <c r="EK70" s="149">
        <f t="shared" si="248"/>
        <v>0</v>
      </c>
      <c r="EL70" s="149">
        <f t="shared" si="183"/>
        <v>0</v>
      </c>
      <c r="EM70" s="149">
        <f t="shared" si="249"/>
        <v>0</v>
      </c>
      <c r="EN70" s="149">
        <f t="shared" si="184"/>
        <v>0</v>
      </c>
      <c r="EO70" s="149">
        <f t="shared" si="250"/>
        <v>0</v>
      </c>
      <c r="EP70" s="149">
        <f t="shared" si="185"/>
        <v>0</v>
      </c>
      <c r="EQ70" s="149">
        <f t="shared" si="186"/>
        <v>0</v>
      </c>
      <c r="ER70" s="149">
        <f t="shared" si="251"/>
        <v>0</v>
      </c>
      <c r="ET70" s="180">
        <v>0</v>
      </c>
      <c r="EU70" s="180">
        <v>0</v>
      </c>
      <c r="EV70" s="180">
        <v>0</v>
      </c>
      <c r="EW70" s="180">
        <v>0</v>
      </c>
      <c r="EX70" s="186">
        <f t="shared" si="252"/>
        <v>0</v>
      </c>
      <c r="EY70" s="186">
        <f t="shared" si="253"/>
        <v>0</v>
      </c>
      <c r="EZ70" s="186">
        <f t="shared" si="254"/>
        <v>0</v>
      </c>
      <c r="FA70" s="186">
        <f t="shared" si="255"/>
        <v>0</v>
      </c>
      <c r="FB70" s="187">
        <f t="shared" si="256"/>
        <v>0</v>
      </c>
      <c r="FC70" s="187">
        <f t="shared" si="257"/>
        <v>0</v>
      </c>
      <c r="FD70" s="187">
        <f t="shared" si="258"/>
        <v>0</v>
      </c>
      <c r="FE70" s="187">
        <f t="shared" si="259"/>
        <v>0</v>
      </c>
      <c r="FF70" s="190">
        <v>0</v>
      </c>
      <c r="FG70" s="190">
        <f t="shared" si="153"/>
        <v>0</v>
      </c>
      <c r="FH70" s="190">
        <v>0</v>
      </c>
      <c r="FI70" s="190">
        <f t="shared" si="154"/>
        <v>0</v>
      </c>
      <c r="FJ70" s="190">
        <v>0</v>
      </c>
      <c r="FK70" s="190">
        <f t="shared" si="155"/>
        <v>0</v>
      </c>
      <c r="FL70" s="190">
        <f t="shared" si="156"/>
        <v>0</v>
      </c>
      <c r="FM70" s="195">
        <v>0</v>
      </c>
      <c r="FN70" s="72"/>
      <c r="FO70" s="197">
        <f t="shared" si="157"/>
        <v>0</v>
      </c>
      <c r="FP70" s="202">
        <f t="shared" si="158"/>
        <v>0</v>
      </c>
      <c r="FQ70" s="197">
        <f t="shared" si="159"/>
        <v>0</v>
      </c>
      <c r="FR70" s="197"/>
      <c r="FS70" s="197">
        <f t="shared" si="160"/>
        <v>0</v>
      </c>
      <c r="FT70" s="197"/>
      <c r="FU70" s="197">
        <f t="shared" si="161"/>
        <v>0</v>
      </c>
      <c r="FV70" s="207">
        <v>0</v>
      </c>
      <c r="FW70" s="208">
        <f t="shared" si="162"/>
        <v>0</v>
      </c>
      <c r="FX70" s="202">
        <f t="shared" si="163"/>
        <v>0</v>
      </c>
      <c r="FY70" s="208">
        <f>EA70*0.6</f>
        <v>179.00507519999999</v>
      </c>
      <c r="FZ70" s="208">
        <f t="shared" si="164"/>
        <v>0</v>
      </c>
      <c r="GA70" s="208">
        <v>0</v>
      </c>
      <c r="GB70" s="208">
        <f t="shared" si="165"/>
        <v>0</v>
      </c>
      <c r="GC70" s="208">
        <v>0</v>
      </c>
      <c r="GD70" s="207">
        <v>0</v>
      </c>
      <c r="GE70" s="213">
        <f>EG70*0.6</f>
        <v>0</v>
      </c>
      <c r="GF70" s="213">
        <f>EI70*0.6</f>
        <v>0</v>
      </c>
      <c r="GG70" s="213">
        <f>EI70*0.6</f>
        <v>0</v>
      </c>
      <c r="GH70" s="213">
        <f>EK70*0.6</f>
        <v>0</v>
      </c>
      <c r="GI70" s="213">
        <v>0</v>
      </c>
      <c r="GJ70" s="213">
        <f t="shared" si="191"/>
        <v>0</v>
      </c>
      <c r="GK70" s="208"/>
      <c r="GL70" s="208">
        <v>0</v>
      </c>
      <c r="GM70" s="216">
        <v>0</v>
      </c>
      <c r="GN70" s="200">
        <v>0</v>
      </c>
      <c r="GO70" s="200">
        <v>0</v>
      </c>
      <c r="GP70" s="200">
        <v>0</v>
      </c>
      <c r="GQ70" s="200">
        <v>0</v>
      </c>
      <c r="GR70" s="200">
        <v>0</v>
      </c>
      <c r="GS70" s="200">
        <v>0</v>
      </c>
      <c r="GT70" s="6">
        <f t="shared" si="174"/>
        <v>0</v>
      </c>
      <c r="GU70" s="6">
        <f t="shared" si="260"/>
        <v>0</v>
      </c>
      <c r="GV70" s="6">
        <f t="shared" si="170"/>
        <v>0</v>
      </c>
      <c r="GW70" s="6">
        <f t="shared" si="171"/>
        <v>0</v>
      </c>
      <c r="GX70" s="6">
        <f t="shared" si="261"/>
        <v>0</v>
      </c>
    </row>
    <row r="71" spans="1:206" ht="65">
      <c r="A71" s="32" t="s">
        <v>486</v>
      </c>
      <c r="B71" s="50" t="s">
        <v>443</v>
      </c>
      <c r="C71" s="317"/>
      <c r="D71" s="41" t="s">
        <v>471</v>
      </c>
      <c r="E71" s="41" t="s">
        <v>405</v>
      </c>
      <c r="F71" s="319"/>
      <c r="G71" s="40" t="s">
        <v>487</v>
      </c>
      <c r="H71" s="41" t="s">
        <v>488</v>
      </c>
      <c r="I71" s="41" t="s">
        <v>489</v>
      </c>
      <c r="J71" s="61">
        <v>309.7</v>
      </c>
      <c r="K71" s="61"/>
      <c r="L71" s="61"/>
      <c r="M71" s="61"/>
      <c r="N71" s="62">
        <f t="shared" si="193"/>
        <v>195.11099999999999</v>
      </c>
      <c r="O71" s="73">
        <f t="shared" si="194"/>
        <v>216.79</v>
      </c>
      <c r="P71" s="62">
        <f t="shared" si="195"/>
        <v>0</v>
      </c>
      <c r="Q71" s="73"/>
      <c r="R71" s="62">
        <f t="shared" si="196"/>
        <v>0</v>
      </c>
      <c r="S71" s="73"/>
      <c r="T71" s="62">
        <f t="shared" si="197"/>
        <v>0</v>
      </c>
      <c r="U71" s="63"/>
      <c r="V71" s="62">
        <f t="shared" si="198"/>
        <v>0</v>
      </c>
      <c r="W71" s="63"/>
      <c r="X71" s="62">
        <f>Y71*0.9</f>
        <v>0</v>
      </c>
      <c r="Y71" s="63"/>
      <c r="Z71" s="62">
        <f>AA71*0.9</f>
        <v>0</v>
      </c>
      <c r="AA71" s="63"/>
      <c r="AB71" s="62">
        <f>AC71*0.9</f>
        <v>0</v>
      </c>
      <c r="AC71" s="63"/>
      <c r="AD71" s="62">
        <f>AE71*0.9</f>
        <v>0</v>
      </c>
      <c r="AE71" s="98"/>
      <c r="AF71" s="62">
        <v>0</v>
      </c>
      <c r="AG71" s="98"/>
      <c r="AH71" s="62">
        <v>0</v>
      </c>
      <c r="AI71" s="98"/>
      <c r="AJ71" s="62">
        <v>0</v>
      </c>
      <c r="AK71" s="98"/>
      <c r="AL71" s="106">
        <v>377.46</v>
      </c>
      <c r="AM71" s="3">
        <v>466</v>
      </c>
      <c r="AN71" s="106">
        <v>377.46</v>
      </c>
      <c r="AO71" s="3">
        <v>466</v>
      </c>
      <c r="AP71" s="106"/>
      <c r="AQ71" s="3">
        <v>0</v>
      </c>
      <c r="AR71" s="98"/>
      <c r="AS71" s="3"/>
      <c r="AT71" s="3"/>
      <c r="AU71" s="106">
        <v>425.67525000000001</v>
      </c>
      <c r="AV71" s="3">
        <v>643.5</v>
      </c>
      <c r="AW71" s="106">
        <v>425.67525000000001</v>
      </c>
      <c r="AX71" s="3"/>
      <c r="AY71" s="98"/>
      <c r="AZ71" s="3"/>
      <c r="BA71" s="98"/>
      <c r="BB71" s="117">
        <f>677*1.05*0.7</f>
        <v>497.59500000000003</v>
      </c>
      <c r="BC71" s="110">
        <v>677</v>
      </c>
      <c r="BD71" s="117">
        <f>BC71*1.05*0.7</f>
        <v>497.59500000000003</v>
      </c>
      <c r="BE71" s="110"/>
      <c r="BF71" s="117"/>
      <c r="BG71" s="3"/>
      <c r="BH71" s="98"/>
      <c r="BM71" s="130">
        <f t="shared" si="199"/>
        <v>0</v>
      </c>
      <c r="BN71" s="131">
        <f t="shared" si="200"/>
        <v>0</v>
      </c>
      <c r="BO71" s="132">
        <f t="shared" si="201"/>
        <v>0</v>
      </c>
      <c r="BP71" s="132">
        <f t="shared" si="202"/>
        <v>0</v>
      </c>
      <c r="BQ71" s="132">
        <f t="shared" si="203"/>
        <v>0</v>
      </c>
      <c r="BR71" s="132">
        <f t="shared" si="204"/>
        <v>0</v>
      </c>
      <c r="BS71" s="132">
        <f t="shared" si="205"/>
        <v>0</v>
      </c>
      <c r="BT71" s="130">
        <f t="shared" si="206"/>
        <v>0</v>
      </c>
      <c r="BU71" s="5">
        <f t="shared" si="207"/>
        <v>339.714</v>
      </c>
      <c r="BV71" s="5">
        <f t="shared" si="208"/>
        <v>305.74259999999998</v>
      </c>
      <c r="BW71" s="5">
        <f t="shared" si="209"/>
        <v>339.714</v>
      </c>
      <c r="BX71" s="139">
        <f t="shared" si="210"/>
        <v>305.74259999999998</v>
      </c>
      <c r="BY71" s="5">
        <f t="shared" si="211"/>
        <v>0</v>
      </c>
      <c r="BZ71" s="5">
        <f t="shared" si="212"/>
        <v>0</v>
      </c>
      <c r="CA71" s="5">
        <f t="shared" si="213"/>
        <v>0</v>
      </c>
      <c r="CB71" s="5">
        <f t="shared" si="214"/>
        <v>0</v>
      </c>
      <c r="CC71" s="130">
        <f t="shared" si="215"/>
        <v>383.10772500000002</v>
      </c>
      <c r="CD71" s="143">
        <f t="shared" si="216"/>
        <v>310.31725725000001</v>
      </c>
      <c r="CE71" s="143">
        <f t="shared" si="217"/>
        <v>383.10772500000002</v>
      </c>
      <c r="CF71" s="143">
        <f t="shared" si="218"/>
        <v>310.31725725000001</v>
      </c>
      <c r="CG71" s="143">
        <f t="shared" si="219"/>
        <v>0</v>
      </c>
      <c r="CH71" s="143">
        <f t="shared" si="220"/>
        <v>0</v>
      </c>
      <c r="CI71" s="143">
        <f t="shared" si="221"/>
        <v>0</v>
      </c>
      <c r="CJ71" s="144">
        <f t="shared" si="222"/>
        <v>0</v>
      </c>
      <c r="CK71" s="149">
        <f t="shared" si="223"/>
        <v>279.28553152500001</v>
      </c>
      <c r="CL71" s="149">
        <f t="shared" si="224"/>
        <v>279.28553152500001</v>
      </c>
      <c r="CM71" s="149">
        <f t="shared" si="225"/>
        <v>0</v>
      </c>
      <c r="CN71" s="149">
        <f t="shared" si="226"/>
        <v>0</v>
      </c>
      <c r="CO71" s="150">
        <f t="shared" si="227"/>
        <v>447.83550000000002</v>
      </c>
      <c r="CP71" s="151">
        <f t="shared" si="228"/>
        <v>362.74675500000001</v>
      </c>
      <c r="CQ71" s="150">
        <f t="shared" si="229"/>
        <v>447.83550000000002</v>
      </c>
      <c r="CR71" s="151">
        <f t="shared" si="230"/>
        <v>362.74675500000001</v>
      </c>
      <c r="CS71" s="150">
        <f t="shared" si="231"/>
        <v>0</v>
      </c>
      <c r="CT71" s="151">
        <f t="shared" si="232"/>
        <v>0</v>
      </c>
      <c r="CU71" s="72">
        <f t="shared" si="233"/>
        <v>0</v>
      </c>
      <c r="CV71" s="157">
        <f t="shared" si="234"/>
        <v>0</v>
      </c>
      <c r="CW71" s="158">
        <v>476.28</v>
      </c>
      <c r="CX71" s="143">
        <f t="shared" si="235"/>
        <v>385.78680000000003</v>
      </c>
      <c r="CY71" s="126">
        <v>476.28</v>
      </c>
      <c r="CZ71" s="126">
        <f t="shared" si="236"/>
        <v>385.78680000000003</v>
      </c>
      <c r="DA71" s="126"/>
      <c r="DB71" s="126">
        <f t="shared" si="237"/>
        <v>0</v>
      </c>
      <c r="DC71" s="126">
        <f t="shared" si="238"/>
        <v>0</v>
      </c>
      <c r="DD71" s="158"/>
      <c r="DF71" s="149">
        <f t="shared" si="239"/>
        <v>347.20812000000001</v>
      </c>
      <c r="DG71" s="149">
        <f t="shared" si="240"/>
        <v>312.48730799999998</v>
      </c>
      <c r="DH71" s="149">
        <f t="shared" si="241"/>
        <v>347.20812000000001</v>
      </c>
      <c r="DI71" s="149">
        <f t="shared" si="176"/>
        <v>312.48730799999998</v>
      </c>
      <c r="DJ71" s="149">
        <f t="shared" si="242"/>
        <v>0</v>
      </c>
      <c r="DK71" s="149">
        <f t="shared" si="177"/>
        <v>0</v>
      </c>
      <c r="DL71" s="149">
        <f t="shared" si="178"/>
        <v>0</v>
      </c>
      <c r="DM71" s="149">
        <f t="shared" si="243"/>
        <v>0</v>
      </c>
      <c r="DP71" s="158">
        <v>713.7</v>
      </c>
      <c r="DQ71" s="136">
        <f>DP71*0.7*1.05*0.9</f>
        <v>472.11255</v>
      </c>
      <c r="DR71" s="136">
        <v>713.7</v>
      </c>
      <c r="DS71" s="136">
        <f>DR71*0.7*1.05*0.9</f>
        <v>472.11255</v>
      </c>
      <c r="DT71" s="136"/>
      <c r="DU71" s="136">
        <f>DT71*0.7*1.05*0.9</f>
        <v>0</v>
      </c>
      <c r="DV71" s="177"/>
      <c r="DW71" s="136">
        <f>DV71*0.7*1.05</f>
        <v>0</v>
      </c>
      <c r="DX71" s="149">
        <f t="shared" si="244"/>
        <v>424.901295</v>
      </c>
      <c r="DY71" s="149">
        <f t="shared" si="179"/>
        <v>382.41116549999998</v>
      </c>
      <c r="DZ71" s="149">
        <f t="shared" si="245"/>
        <v>424.901295</v>
      </c>
      <c r="EA71" s="149">
        <f t="shared" si="180"/>
        <v>382.41116549999998</v>
      </c>
      <c r="EB71" s="149">
        <f t="shared" si="246"/>
        <v>0</v>
      </c>
      <c r="EC71" s="149">
        <f t="shared" si="181"/>
        <v>0</v>
      </c>
      <c r="ED71" s="149">
        <f t="shared" si="182"/>
        <v>0</v>
      </c>
      <c r="EE71" s="149">
        <f t="shared" si="247"/>
        <v>0</v>
      </c>
      <c r="EF71" s="136">
        <v>760</v>
      </c>
      <c r="EG71" s="180">
        <f>EF71*0.7*1.05</f>
        <v>558.6</v>
      </c>
      <c r="EH71" s="180">
        <f>EF71*0.7*1.05</f>
        <v>558.6</v>
      </c>
      <c r="EI71" s="180">
        <v>0</v>
      </c>
      <c r="EJ71" s="180">
        <v>0</v>
      </c>
      <c r="EK71" s="149">
        <f t="shared" si="248"/>
        <v>502.74</v>
      </c>
      <c r="EL71" s="149">
        <f t="shared" si="183"/>
        <v>452.46600000000001</v>
      </c>
      <c r="EM71" s="149">
        <f t="shared" si="249"/>
        <v>502.74</v>
      </c>
      <c r="EN71" s="149">
        <f t="shared" si="184"/>
        <v>452.46600000000001</v>
      </c>
      <c r="EO71" s="149">
        <f t="shared" si="250"/>
        <v>0</v>
      </c>
      <c r="EP71" s="149">
        <f t="shared" si="185"/>
        <v>0</v>
      </c>
      <c r="EQ71" s="149">
        <f t="shared" si="186"/>
        <v>0</v>
      </c>
      <c r="ER71" s="149">
        <f t="shared" si="251"/>
        <v>0</v>
      </c>
      <c r="ET71" s="180">
        <v>1068.5999999999999</v>
      </c>
      <c r="EU71" s="180">
        <v>1068.5999999999999</v>
      </c>
      <c r="EV71" s="180">
        <v>0</v>
      </c>
      <c r="EW71" s="180">
        <v>0</v>
      </c>
      <c r="EX71" s="186">
        <f t="shared" si="252"/>
        <v>1122.03</v>
      </c>
      <c r="EY71" s="186">
        <f t="shared" si="253"/>
        <v>1122.03</v>
      </c>
      <c r="EZ71" s="186">
        <f t="shared" si="254"/>
        <v>0</v>
      </c>
      <c r="FA71" s="186">
        <f t="shared" si="255"/>
        <v>0</v>
      </c>
      <c r="FB71" s="187">
        <f t="shared" si="256"/>
        <v>785.42100000000005</v>
      </c>
      <c r="FC71" s="187">
        <f t="shared" si="257"/>
        <v>785.42100000000005</v>
      </c>
      <c r="FD71" s="187">
        <f t="shared" si="258"/>
        <v>0</v>
      </c>
      <c r="FE71" s="187">
        <f t="shared" si="259"/>
        <v>0</v>
      </c>
      <c r="FF71" s="190">
        <v>785.42100000000005</v>
      </c>
      <c r="FG71" s="190">
        <f t="shared" si="153"/>
        <v>515.31471810000005</v>
      </c>
      <c r="FH71" s="190">
        <v>785.42100000000005</v>
      </c>
      <c r="FI71" s="190">
        <f t="shared" si="154"/>
        <v>515.31471810000005</v>
      </c>
      <c r="FJ71" s="190">
        <v>0</v>
      </c>
      <c r="FK71" s="190">
        <f t="shared" si="155"/>
        <v>0</v>
      </c>
      <c r="FL71" s="190">
        <f t="shared" si="156"/>
        <v>0</v>
      </c>
      <c r="FM71" s="195">
        <v>0</v>
      </c>
      <c r="FN71" s="72">
        <v>1380</v>
      </c>
      <c r="FO71" s="197">
        <f t="shared" si="157"/>
        <v>821.58299999999997</v>
      </c>
      <c r="FP71" s="202">
        <f t="shared" si="158"/>
        <v>665.48222999999996</v>
      </c>
      <c r="FQ71" s="197">
        <v>1380</v>
      </c>
      <c r="FR71" s="197"/>
      <c r="FS71" s="197">
        <f t="shared" si="160"/>
        <v>0</v>
      </c>
      <c r="FT71" s="197"/>
      <c r="FU71" s="197">
        <f t="shared" si="161"/>
        <v>0</v>
      </c>
      <c r="FV71" s="207">
        <v>1014.3</v>
      </c>
      <c r="FW71" s="208">
        <f t="shared" si="162"/>
        <v>821.58299999999997</v>
      </c>
      <c r="FX71" s="202">
        <f t="shared" si="163"/>
        <v>739.42470000000003</v>
      </c>
      <c r="FY71" s="208">
        <v>1014.3</v>
      </c>
      <c r="FZ71" s="208">
        <f t="shared" si="164"/>
        <v>0</v>
      </c>
      <c r="GA71" s="208">
        <v>0</v>
      </c>
      <c r="GB71" s="208">
        <f t="shared" si="165"/>
        <v>0</v>
      </c>
      <c r="GC71" s="208">
        <v>0</v>
      </c>
      <c r="GD71" s="207">
        <v>0</v>
      </c>
      <c r="GE71" s="213">
        <v>0</v>
      </c>
      <c r="GF71" s="213">
        <f>GG71*0.9</f>
        <v>0</v>
      </c>
      <c r="GG71" s="213">
        <v>0</v>
      </c>
      <c r="GH71" s="213">
        <f>GI71*0.9</f>
        <v>0</v>
      </c>
      <c r="GI71" s="213">
        <v>0</v>
      </c>
      <c r="GJ71" s="213">
        <f t="shared" si="191"/>
        <v>0</v>
      </c>
      <c r="GK71" s="208"/>
      <c r="GL71" s="208">
        <v>0</v>
      </c>
      <c r="GM71" s="216">
        <v>0</v>
      </c>
      <c r="GN71" s="200">
        <v>0</v>
      </c>
      <c r="GO71" s="200">
        <v>0</v>
      </c>
      <c r="GP71" s="200">
        <v>0</v>
      </c>
      <c r="GQ71" s="200">
        <v>0</v>
      </c>
      <c r="GR71" s="200">
        <v>0</v>
      </c>
      <c r="GS71" s="200">
        <v>0</v>
      </c>
      <c r="GT71" s="6">
        <f t="shared" si="174"/>
        <v>0</v>
      </c>
      <c r="GU71" s="6">
        <f t="shared" si="260"/>
        <v>0</v>
      </c>
      <c r="GV71" s="6">
        <f t="shared" si="170"/>
        <v>0</v>
      </c>
      <c r="GW71" s="6">
        <f t="shared" si="171"/>
        <v>0</v>
      </c>
      <c r="GX71" s="6">
        <f t="shared" si="261"/>
        <v>0</v>
      </c>
    </row>
    <row r="72" spans="1:206" ht="26">
      <c r="A72" s="32" t="s">
        <v>490</v>
      </c>
      <c r="B72" s="50" t="s">
        <v>443</v>
      </c>
      <c r="C72" s="45" t="s">
        <v>491</v>
      </c>
      <c r="D72" s="41" t="s">
        <v>471</v>
      </c>
      <c r="E72" s="41" t="s">
        <v>405</v>
      </c>
      <c r="F72" s="41" t="s">
        <v>491</v>
      </c>
      <c r="G72" s="40" t="s">
        <v>492</v>
      </c>
      <c r="H72" s="41" t="s">
        <v>493</v>
      </c>
      <c r="I72" s="80"/>
      <c r="J72" s="64">
        <v>65.44</v>
      </c>
      <c r="K72" s="64">
        <v>65.44</v>
      </c>
      <c r="L72" s="64">
        <v>65.44</v>
      </c>
      <c r="M72" s="81">
        <v>472.5</v>
      </c>
      <c r="N72" s="62">
        <f t="shared" si="193"/>
        <v>41.227200000000003</v>
      </c>
      <c r="O72" s="73">
        <f t="shared" si="194"/>
        <v>45.808</v>
      </c>
      <c r="P72" s="62">
        <f t="shared" si="195"/>
        <v>41.227200000000003</v>
      </c>
      <c r="Q72" s="73">
        <f>K72*1.7-K72</f>
        <v>45.808</v>
      </c>
      <c r="R72" s="62">
        <f t="shared" si="196"/>
        <v>41.227200000000003</v>
      </c>
      <c r="S72" s="73">
        <f>L72*1.7-L72</f>
        <v>45.808</v>
      </c>
      <c r="T72" s="62">
        <f t="shared" si="197"/>
        <v>297.67500000000001</v>
      </c>
      <c r="U72" s="63">
        <f>M72*1.7-M72</f>
        <v>330.75</v>
      </c>
      <c r="V72" s="62">
        <f t="shared" si="198"/>
        <v>109.593</v>
      </c>
      <c r="W72" s="63">
        <v>121.77</v>
      </c>
      <c r="X72" s="62">
        <f>Y72*0.9</f>
        <v>109.593</v>
      </c>
      <c r="Y72" s="63">
        <v>121.77</v>
      </c>
      <c r="Z72" s="62">
        <f>AA72*0.9</f>
        <v>109.593</v>
      </c>
      <c r="AA72" s="63">
        <v>121.77</v>
      </c>
      <c r="AB72" s="62">
        <f>AC72*0.9</f>
        <v>0</v>
      </c>
      <c r="AC72" s="63"/>
      <c r="AD72" s="62">
        <f>AE72*0.9</f>
        <v>148.31100000000001</v>
      </c>
      <c r="AE72" s="98">
        <v>164.79</v>
      </c>
      <c r="AF72" s="62">
        <v>148.3083</v>
      </c>
      <c r="AG72" s="98">
        <v>164.78700000000001</v>
      </c>
      <c r="AH72" s="62">
        <v>148.44059999999999</v>
      </c>
      <c r="AI72" s="98">
        <v>164.934</v>
      </c>
      <c r="AJ72" s="62">
        <v>148.44059999999999</v>
      </c>
      <c r="AK72" s="98">
        <v>164.934</v>
      </c>
      <c r="AL72" s="106">
        <v>133.65</v>
      </c>
      <c r="AM72" s="3">
        <v>165</v>
      </c>
      <c r="AN72" s="106">
        <v>133.65</v>
      </c>
      <c r="AO72" s="3">
        <v>165</v>
      </c>
      <c r="AP72" s="106">
        <v>133.65</v>
      </c>
      <c r="AQ72" s="3">
        <v>165</v>
      </c>
      <c r="AR72" s="106">
        <v>133.65</v>
      </c>
      <c r="AS72" s="3"/>
      <c r="AT72" s="3"/>
      <c r="AU72" s="106">
        <v>47.687534999999997</v>
      </c>
      <c r="AV72" s="3">
        <v>72.09</v>
      </c>
      <c r="AW72" s="106">
        <v>47.687534999999997</v>
      </c>
      <c r="AX72" s="3">
        <v>72.09</v>
      </c>
      <c r="AY72" s="106">
        <v>47.687534999999997</v>
      </c>
      <c r="AZ72" s="3"/>
      <c r="BA72" s="98"/>
      <c r="BB72" s="98">
        <v>52.99</v>
      </c>
      <c r="BC72" s="3">
        <v>72.09</v>
      </c>
      <c r="BD72" s="98">
        <v>52.99</v>
      </c>
      <c r="BE72" s="98">
        <v>52.99</v>
      </c>
      <c r="BF72" s="98">
        <v>52.99</v>
      </c>
      <c r="BG72" s="3"/>
      <c r="BH72" s="98"/>
      <c r="BM72" s="130">
        <f t="shared" si="199"/>
        <v>148.31100000000001</v>
      </c>
      <c r="BN72" s="131">
        <f t="shared" si="200"/>
        <v>133.47989999999999</v>
      </c>
      <c r="BO72" s="132">
        <f t="shared" si="201"/>
        <v>148.3083</v>
      </c>
      <c r="BP72" s="132">
        <f t="shared" si="202"/>
        <v>133.47747000000001</v>
      </c>
      <c r="BQ72" s="132">
        <f t="shared" si="203"/>
        <v>148.44059999999999</v>
      </c>
      <c r="BR72" s="132">
        <f t="shared" si="204"/>
        <v>133.59654</v>
      </c>
      <c r="BS72" s="132">
        <f t="shared" si="205"/>
        <v>133.59654</v>
      </c>
      <c r="BT72" s="130">
        <f t="shared" si="206"/>
        <v>148.44059999999999</v>
      </c>
      <c r="BU72" s="5">
        <f t="shared" si="207"/>
        <v>120.285</v>
      </c>
      <c r="BV72" s="5">
        <f t="shared" si="208"/>
        <v>108.2565</v>
      </c>
      <c r="BW72" s="5">
        <f t="shared" si="209"/>
        <v>120.285</v>
      </c>
      <c r="BX72" s="139">
        <f t="shared" si="210"/>
        <v>108.2565</v>
      </c>
      <c r="BY72" s="5">
        <f t="shared" si="211"/>
        <v>120.285</v>
      </c>
      <c r="BZ72" s="5">
        <f t="shared" si="212"/>
        <v>108.2565</v>
      </c>
      <c r="CA72" s="5">
        <f t="shared" si="213"/>
        <v>108.2565</v>
      </c>
      <c r="CB72" s="5">
        <f t="shared" si="214"/>
        <v>120.285</v>
      </c>
      <c r="CC72" s="130">
        <f t="shared" si="215"/>
        <v>42.918781500000001</v>
      </c>
      <c r="CD72" s="143">
        <f t="shared" si="216"/>
        <v>34.764213015000003</v>
      </c>
      <c r="CE72" s="143">
        <f t="shared" si="217"/>
        <v>42.918781500000001</v>
      </c>
      <c r="CF72" s="143">
        <f t="shared" si="218"/>
        <v>34.764213015000003</v>
      </c>
      <c r="CG72" s="143">
        <f t="shared" si="219"/>
        <v>42.918781500000001</v>
      </c>
      <c r="CH72" s="143">
        <f t="shared" si="220"/>
        <v>34.764213015000003</v>
      </c>
      <c r="CI72" s="143">
        <f t="shared" si="221"/>
        <v>0</v>
      </c>
      <c r="CJ72" s="144">
        <f t="shared" si="222"/>
        <v>0</v>
      </c>
      <c r="CK72" s="149">
        <f t="shared" si="223"/>
        <v>31.287791713499999</v>
      </c>
      <c r="CL72" s="149">
        <f t="shared" si="224"/>
        <v>31.287791713499999</v>
      </c>
      <c r="CM72" s="149">
        <f t="shared" si="225"/>
        <v>31.287791713499999</v>
      </c>
      <c r="CN72" s="149">
        <f t="shared" si="226"/>
        <v>0</v>
      </c>
      <c r="CO72" s="150">
        <f t="shared" si="227"/>
        <v>47.691000000000003</v>
      </c>
      <c r="CP72" s="151">
        <f t="shared" si="228"/>
        <v>38.629710000000003</v>
      </c>
      <c r="CQ72" s="150">
        <f t="shared" si="229"/>
        <v>47.691000000000003</v>
      </c>
      <c r="CR72" s="151">
        <f t="shared" si="230"/>
        <v>38.629710000000003</v>
      </c>
      <c r="CS72" s="150">
        <f t="shared" si="231"/>
        <v>47.691000000000003</v>
      </c>
      <c r="CT72" s="151">
        <f t="shared" si="232"/>
        <v>38.629710000000003</v>
      </c>
      <c r="CU72" s="72">
        <f t="shared" si="233"/>
        <v>0</v>
      </c>
      <c r="CV72" s="157">
        <f t="shared" si="234"/>
        <v>0</v>
      </c>
      <c r="CW72" s="144">
        <v>47.691000000000003</v>
      </c>
      <c r="CX72" s="143">
        <f t="shared" si="235"/>
        <v>38.629710000000003</v>
      </c>
      <c r="CY72" s="143">
        <v>47.691000000000003</v>
      </c>
      <c r="CZ72" s="126">
        <f t="shared" si="236"/>
        <v>38.629710000000003</v>
      </c>
      <c r="DA72" s="143">
        <v>47.691000000000003</v>
      </c>
      <c r="DB72" s="126">
        <f t="shared" si="237"/>
        <v>38.629710000000003</v>
      </c>
      <c r="DC72" s="126">
        <f t="shared" si="238"/>
        <v>0</v>
      </c>
      <c r="DD72" s="158">
        <v>0</v>
      </c>
      <c r="DF72" s="149">
        <f t="shared" si="239"/>
        <v>34.766739000000001</v>
      </c>
      <c r="DG72" s="149">
        <f t="shared" si="240"/>
        <v>31.2900651</v>
      </c>
      <c r="DH72" s="149">
        <f t="shared" si="241"/>
        <v>34.766739000000001</v>
      </c>
      <c r="DI72" s="149">
        <f t="shared" si="176"/>
        <v>31.2900651</v>
      </c>
      <c r="DJ72" s="149">
        <f t="shared" si="242"/>
        <v>34.766739000000001</v>
      </c>
      <c r="DK72" s="149">
        <f t="shared" si="177"/>
        <v>31.2900651</v>
      </c>
      <c r="DL72" s="149">
        <f t="shared" si="178"/>
        <v>0</v>
      </c>
      <c r="DM72" s="149">
        <f t="shared" si="243"/>
        <v>0</v>
      </c>
      <c r="DP72" s="144"/>
      <c r="DQ72" s="136">
        <f>42.92*0.9</f>
        <v>38.628</v>
      </c>
      <c r="DR72" s="72"/>
      <c r="DS72" s="136">
        <f>42.92*0.9</f>
        <v>38.628</v>
      </c>
      <c r="DT72" s="136">
        <v>42.92</v>
      </c>
      <c r="DU72" s="136">
        <f>42.92*0.9</f>
        <v>38.628</v>
      </c>
      <c r="DV72" s="136">
        <v>42.92</v>
      </c>
      <c r="DW72" s="136">
        <f>42.92*0.9</f>
        <v>38.628</v>
      </c>
      <c r="DX72" s="149">
        <f t="shared" si="244"/>
        <v>34.7652</v>
      </c>
      <c r="DY72" s="149">
        <f t="shared" si="179"/>
        <v>31.288679999999999</v>
      </c>
      <c r="DZ72" s="149">
        <f t="shared" si="245"/>
        <v>34.7652</v>
      </c>
      <c r="EA72" s="149">
        <f t="shared" si="180"/>
        <v>31.288679999999999</v>
      </c>
      <c r="EB72" s="149">
        <f t="shared" si="246"/>
        <v>34.7652</v>
      </c>
      <c r="EC72" s="149">
        <f t="shared" si="181"/>
        <v>31.288679999999999</v>
      </c>
      <c r="ED72" s="149">
        <f t="shared" si="182"/>
        <v>31.288679999999999</v>
      </c>
      <c r="EE72" s="149">
        <f t="shared" si="247"/>
        <v>34.7652</v>
      </c>
      <c r="EF72" s="136"/>
      <c r="EG72" s="180">
        <f>DQ72+EF72</f>
        <v>38.628</v>
      </c>
      <c r="EH72" s="180">
        <f>DS72+EF72</f>
        <v>38.628</v>
      </c>
      <c r="EI72" s="180">
        <f>DU72+EF72</f>
        <v>38.628</v>
      </c>
      <c r="EJ72" s="180">
        <f>DW72+EF72</f>
        <v>38.628</v>
      </c>
      <c r="EK72" s="149">
        <f t="shared" si="248"/>
        <v>34.7652</v>
      </c>
      <c r="EL72" s="149">
        <f t="shared" si="183"/>
        <v>31.288679999999999</v>
      </c>
      <c r="EM72" s="149">
        <f t="shared" si="249"/>
        <v>34.7652</v>
      </c>
      <c r="EN72" s="149">
        <f t="shared" si="184"/>
        <v>31.288679999999999</v>
      </c>
      <c r="EO72" s="149">
        <f t="shared" si="250"/>
        <v>34.7652</v>
      </c>
      <c r="EP72" s="149">
        <f t="shared" si="185"/>
        <v>31.288679999999999</v>
      </c>
      <c r="EQ72" s="149">
        <f t="shared" si="186"/>
        <v>31.288679999999999</v>
      </c>
      <c r="ER72" s="149">
        <f t="shared" si="251"/>
        <v>34.7652</v>
      </c>
      <c r="ET72" s="180">
        <v>0</v>
      </c>
      <c r="EU72" s="180">
        <v>0</v>
      </c>
      <c r="EV72" s="180">
        <v>0</v>
      </c>
      <c r="EW72" s="180">
        <v>0</v>
      </c>
      <c r="EX72" s="186">
        <f t="shared" si="252"/>
        <v>0</v>
      </c>
      <c r="EY72" s="186">
        <f t="shared" si="253"/>
        <v>0</v>
      </c>
      <c r="EZ72" s="186">
        <f t="shared" si="254"/>
        <v>0</v>
      </c>
      <c r="FA72" s="186">
        <f t="shared" si="255"/>
        <v>0</v>
      </c>
      <c r="FB72" s="187">
        <f t="shared" si="256"/>
        <v>0</v>
      </c>
      <c r="FC72" s="187">
        <f t="shared" si="257"/>
        <v>0</v>
      </c>
      <c r="FD72" s="187">
        <f t="shared" si="258"/>
        <v>0</v>
      </c>
      <c r="FE72" s="187">
        <f t="shared" si="259"/>
        <v>0</v>
      </c>
      <c r="FF72" s="190">
        <v>0</v>
      </c>
      <c r="FG72" s="190">
        <f t="shared" si="153"/>
        <v>0</v>
      </c>
      <c r="FH72" s="190">
        <v>0</v>
      </c>
      <c r="FI72" s="190">
        <f t="shared" si="154"/>
        <v>0</v>
      </c>
      <c r="FJ72" s="190">
        <v>0</v>
      </c>
      <c r="FK72" s="190">
        <f t="shared" si="155"/>
        <v>0</v>
      </c>
      <c r="FL72" s="190">
        <f t="shared" si="156"/>
        <v>0</v>
      </c>
      <c r="FM72" s="195">
        <v>0</v>
      </c>
      <c r="FN72" s="72"/>
      <c r="FO72" s="197">
        <f t="shared" si="157"/>
        <v>0</v>
      </c>
      <c r="FP72" s="202">
        <f t="shared" si="158"/>
        <v>0</v>
      </c>
      <c r="FQ72" s="197">
        <f t="shared" si="159"/>
        <v>0</v>
      </c>
      <c r="FR72" s="197"/>
      <c r="FS72" s="197">
        <f t="shared" si="160"/>
        <v>0</v>
      </c>
      <c r="FT72" s="197"/>
      <c r="FU72" s="197">
        <f t="shared" si="161"/>
        <v>0</v>
      </c>
      <c r="FV72" s="207">
        <v>194.5</v>
      </c>
      <c r="FW72" s="208">
        <f t="shared" si="162"/>
        <v>157.54499999999999</v>
      </c>
      <c r="FX72" s="202">
        <f t="shared" si="163"/>
        <v>141.79050000000001</v>
      </c>
      <c r="FY72" s="208">
        <v>209.63</v>
      </c>
      <c r="FZ72" s="208">
        <f t="shared" si="164"/>
        <v>417.08699999999999</v>
      </c>
      <c r="GA72" s="208">
        <v>463.43</v>
      </c>
      <c r="GB72" s="208">
        <f t="shared" si="165"/>
        <v>0</v>
      </c>
      <c r="GC72" s="208">
        <v>635.25</v>
      </c>
      <c r="GD72" s="207">
        <v>142.96</v>
      </c>
      <c r="GE72" s="213">
        <f>GD72*0.9</f>
        <v>128.66399999999999</v>
      </c>
      <c r="GF72" s="213">
        <f>GG72*0.9</f>
        <v>138.672</v>
      </c>
      <c r="GG72" s="213">
        <v>154.08000000000001</v>
      </c>
      <c r="GH72" s="213">
        <f>GI72*0.9</f>
        <v>306.55799999999999</v>
      </c>
      <c r="GI72" s="213">
        <v>340.62</v>
      </c>
      <c r="GJ72" s="213">
        <f t="shared" si="191"/>
        <v>400.21199999999999</v>
      </c>
      <c r="GK72" s="208"/>
      <c r="GL72" s="208">
        <v>444.68</v>
      </c>
      <c r="GM72" s="216">
        <v>350</v>
      </c>
      <c r="GN72" s="216">
        <v>350</v>
      </c>
      <c r="GO72" s="200">
        <v>0</v>
      </c>
      <c r="GP72" s="216">
        <v>350</v>
      </c>
      <c r="GQ72" s="200">
        <v>0</v>
      </c>
      <c r="GR72" s="216">
        <v>350</v>
      </c>
      <c r="GS72" s="200">
        <v>0</v>
      </c>
      <c r="GT72" s="6">
        <f t="shared" si="174"/>
        <v>315</v>
      </c>
      <c r="GU72" s="6">
        <f t="shared" si="260"/>
        <v>315</v>
      </c>
      <c r="GV72" s="6">
        <f t="shared" si="170"/>
        <v>315</v>
      </c>
      <c r="GW72" s="6">
        <f t="shared" si="171"/>
        <v>315</v>
      </c>
      <c r="GX72" s="6">
        <f t="shared" si="261"/>
        <v>0</v>
      </c>
    </row>
    <row r="73" spans="1:206" ht="52">
      <c r="A73" s="32" t="s">
        <v>494</v>
      </c>
      <c r="B73" s="50" t="s">
        <v>443</v>
      </c>
      <c r="C73" s="45" t="s">
        <v>430</v>
      </c>
      <c r="D73" s="41" t="s">
        <v>471</v>
      </c>
      <c r="E73" s="41" t="s">
        <v>405</v>
      </c>
      <c r="F73" s="41" t="s">
        <v>430</v>
      </c>
      <c r="G73" s="40" t="s">
        <v>495</v>
      </c>
      <c r="H73" s="41" t="s">
        <v>496</v>
      </c>
      <c r="I73" s="41"/>
      <c r="J73" s="64">
        <v>65.44</v>
      </c>
      <c r="K73" s="64">
        <v>65.44</v>
      </c>
      <c r="L73" s="64">
        <v>65.44</v>
      </c>
      <c r="M73" s="81">
        <v>472.5</v>
      </c>
      <c r="N73" s="62">
        <f t="shared" si="193"/>
        <v>41.227200000000003</v>
      </c>
      <c r="O73" s="73">
        <f t="shared" si="194"/>
        <v>45.808</v>
      </c>
      <c r="P73" s="62">
        <f t="shared" si="195"/>
        <v>41.227200000000003</v>
      </c>
      <c r="Q73" s="73">
        <f>K73*1.7-K73</f>
        <v>45.808</v>
      </c>
      <c r="R73" s="62">
        <f t="shared" si="196"/>
        <v>41.227200000000003</v>
      </c>
      <c r="S73" s="73">
        <f>L73*1.7-L73</f>
        <v>45.808</v>
      </c>
      <c r="T73" s="62">
        <f t="shared" si="197"/>
        <v>297.67500000000001</v>
      </c>
      <c r="U73" s="63">
        <f>M73*1.7-M73</f>
        <v>330.75</v>
      </c>
      <c r="V73" s="62">
        <f t="shared" si="198"/>
        <v>109.593</v>
      </c>
      <c r="W73" s="63">
        <v>121.77</v>
      </c>
      <c r="X73" s="62">
        <f>Y73*0.9</f>
        <v>109.593</v>
      </c>
      <c r="Y73" s="63">
        <v>121.77</v>
      </c>
      <c r="Z73" s="62">
        <f>AA73*0.9</f>
        <v>109.593</v>
      </c>
      <c r="AA73" s="63">
        <v>121.77</v>
      </c>
      <c r="AB73" s="62">
        <f>AC73*0.9</f>
        <v>0</v>
      </c>
      <c r="AC73" s="63"/>
      <c r="AD73" s="62">
        <f>AE73*0.9</f>
        <v>148.31100000000001</v>
      </c>
      <c r="AE73" s="98">
        <v>164.79</v>
      </c>
      <c r="AF73" s="62">
        <v>148.3083</v>
      </c>
      <c r="AG73" s="98">
        <v>164.78700000000001</v>
      </c>
      <c r="AH73" s="62">
        <v>148.3083</v>
      </c>
      <c r="AI73" s="98">
        <v>164.78700000000001</v>
      </c>
      <c r="AJ73" s="62">
        <v>148.3083</v>
      </c>
      <c r="AK73" s="98">
        <v>164.78700000000001</v>
      </c>
      <c r="AL73" s="106">
        <v>133.65</v>
      </c>
      <c r="AM73" s="3">
        <v>165</v>
      </c>
      <c r="AN73" s="106">
        <v>133.65</v>
      </c>
      <c r="AO73" s="3">
        <v>165</v>
      </c>
      <c r="AP73" s="106">
        <v>133.65</v>
      </c>
      <c r="AQ73" s="3">
        <v>165</v>
      </c>
      <c r="AR73" s="98"/>
      <c r="AS73" s="3"/>
      <c r="AT73" s="3"/>
      <c r="AU73" s="106">
        <v>47.687534999999997</v>
      </c>
      <c r="AV73" s="3">
        <v>72.09</v>
      </c>
      <c r="AW73" s="106">
        <v>47.687534999999997</v>
      </c>
      <c r="AX73" s="3">
        <v>72.09</v>
      </c>
      <c r="AY73" s="106">
        <v>47.687534999999997</v>
      </c>
      <c r="AZ73" s="3"/>
      <c r="BA73" s="98"/>
      <c r="BB73" s="98">
        <v>52.99</v>
      </c>
      <c r="BC73" s="3">
        <v>72.09</v>
      </c>
      <c r="BD73" s="98">
        <v>52.99</v>
      </c>
      <c r="BE73" s="98">
        <v>52.99</v>
      </c>
      <c r="BF73" s="98">
        <v>52.99</v>
      </c>
      <c r="BG73" s="3"/>
      <c r="BH73" s="98"/>
      <c r="BM73" s="130">
        <f t="shared" si="199"/>
        <v>148.31100000000001</v>
      </c>
      <c r="BN73" s="131">
        <f t="shared" si="200"/>
        <v>133.47989999999999</v>
      </c>
      <c r="BO73" s="132">
        <f t="shared" si="201"/>
        <v>148.3083</v>
      </c>
      <c r="BP73" s="132">
        <f t="shared" si="202"/>
        <v>133.47747000000001</v>
      </c>
      <c r="BQ73" s="132">
        <f t="shared" si="203"/>
        <v>148.3083</v>
      </c>
      <c r="BR73" s="132">
        <f t="shared" si="204"/>
        <v>133.47747000000001</v>
      </c>
      <c r="BS73" s="132">
        <f t="shared" si="205"/>
        <v>133.47747000000001</v>
      </c>
      <c r="BT73" s="130">
        <f t="shared" si="206"/>
        <v>148.3083</v>
      </c>
      <c r="BU73" s="5">
        <f t="shared" si="207"/>
        <v>120.285</v>
      </c>
      <c r="BV73" s="5">
        <f t="shared" si="208"/>
        <v>108.2565</v>
      </c>
      <c r="BW73" s="5">
        <f t="shared" si="209"/>
        <v>120.285</v>
      </c>
      <c r="BX73" s="139">
        <f t="shared" si="210"/>
        <v>108.2565</v>
      </c>
      <c r="BY73" s="5">
        <f t="shared" si="211"/>
        <v>120.285</v>
      </c>
      <c r="BZ73" s="5">
        <f t="shared" si="212"/>
        <v>108.2565</v>
      </c>
      <c r="CA73" s="5">
        <f t="shared" si="213"/>
        <v>0</v>
      </c>
      <c r="CB73" s="5">
        <f t="shared" si="214"/>
        <v>0</v>
      </c>
      <c r="CC73" s="130">
        <f t="shared" si="215"/>
        <v>42.918781500000001</v>
      </c>
      <c r="CD73" s="143">
        <f t="shared" si="216"/>
        <v>34.764213015000003</v>
      </c>
      <c r="CE73" s="143">
        <f t="shared" si="217"/>
        <v>42.918781500000001</v>
      </c>
      <c r="CF73" s="143">
        <f t="shared" si="218"/>
        <v>34.764213015000003</v>
      </c>
      <c r="CG73" s="143">
        <f t="shared" si="219"/>
        <v>42.918781500000001</v>
      </c>
      <c r="CH73" s="143">
        <f t="shared" si="220"/>
        <v>34.764213015000003</v>
      </c>
      <c r="CI73" s="143">
        <f t="shared" si="221"/>
        <v>0</v>
      </c>
      <c r="CJ73" s="144">
        <f t="shared" si="222"/>
        <v>0</v>
      </c>
      <c r="CK73" s="149">
        <f t="shared" si="223"/>
        <v>31.287791713499999</v>
      </c>
      <c r="CL73" s="149">
        <f t="shared" si="224"/>
        <v>31.287791713499999</v>
      </c>
      <c r="CM73" s="149">
        <f t="shared" si="225"/>
        <v>31.287791713499999</v>
      </c>
      <c r="CN73" s="149">
        <f t="shared" si="226"/>
        <v>0</v>
      </c>
      <c r="CO73" s="150">
        <f t="shared" si="227"/>
        <v>47.691000000000003</v>
      </c>
      <c r="CP73" s="151">
        <f t="shared" si="228"/>
        <v>38.629710000000003</v>
      </c>
      <c r="CQ73" s="150">
        <f t="shared" si="229"/>
        <v>47.691000000000003</v>
      </c>
      <c r="CR73" s="151">
        <f t="shared" si="230"/>
        <v>38.629710000000003</v>
      </c>
      <c r="CS73" s="150">
        <f t="shared" si="231"/>
        <v>47.691000000000003</v>
      </c>
      <c r="CT73" s="151">
        <f t="shared" si="232"/>
        <v>38.629710000000003</v>
      </c>
      <c r="CU73" s="72">
        <f t="shared" si="233"/>
        <v>0</v>
      </c>
      <c r="CV73" s="157">
        <f t="shared" si="234"/>
        <v>0</v>
      </c>
      <c r="CW73" s="144">
        <v>47.691000000000003</v>
      </c>
      <c r="CX73" s="143">
        <f t="shared" si="235"/>
        <v>38.629710000000003</v>
      </c>
      <c r="CY73" s="143">
        <v>47.691000000000003</v>
      </c>
      <c r="CZ73" s="126">
        <f t="shared" si="236"/>
        <v>38.629710000000003</v>
      </c>
      <c r="DA73" s="143">
        <v>47.691000000000003</v>
      </c>
      <c r="DB73" s="126">
        <f t="shared" si="237"/>
        <v>38.629710000000003</v>
      </c>
      <c r="DC73" s="126">
        <f t="shared" si="238"/>
        <v>0</v>
      </c>
      <c r="DD73" s="158">
        <v>0</v>
      </c>
      <c r="DF73" s="149">
        <f t="shared" si="239"/>
        <v>34.766739000000001</v>
      </c>
      <c r="DG73" s="149">
        <f t="shared" si="240"/>
        <v>31.2900651</v>
      </c>
      <c r="DH73" s="149">
        <f t="shared" si="241"/>
        <v>34.766739000000001</v>
      </c>
      <c r="DI73" s="149">
        <f t="shared" si="176"/>
        <v>31.2900651</v>
      </c>
      <c r="DJ73" s="149">
        <f t="shared" si="242"/>
        <v>34.766739000000001</v>
      </c>
      <c r="DK73" s="149">
        <f t="shared" si="177"/>
        <v>31.2900651</v>
      </c>
      <c r="DL73" s="149">
        <f t="shared" si="178"/>
        <v>0</v>
      </c>
      <c r="DM73" s="149">
        <f t="shared" si="243"/>
        <v>0</v>
      </c>
      <c r="DP73" s="144"/>
      <c r="DQ73" s="136">
        <f>42.92*0.9</f>
        <v>38.628</v>
      </c>
      <c r="DR73" s="72"/>
      <c r="DS73" s="136">
        <f>42.92*0.9</f>
        <v>38.628</v>
      </c>
      <c r="DT73" s="136">
        <v>42.92</v>
      </c>
      <c r="DU73" s="136">
        <f>42.92*0.9</f>
        <v>38.628</v>
      </c>
      <c r="DV73" s="177"/>
      <c r="DW73" s="136">
        <f>DV73*0.7*1.05</f>
        <v>0</v>
      </c>
      <c r="DX73" s="149">
        <f t="shared" si="244"/>
        <v>34.7652</v>
      </c>
      <c r="DY73" s="149">
        <f t="shared" si="179"/>
        <v>31.288679999999999</v>
      </c>
      <c r="DZ73" s="149">
        <f t="shared" si="245"/>
        <v>34.7652</v>
      </c>
      <c r="EA73" s="149">
        <f t="shared" si="180"/>
        <v>31.288679999999999</v>
      </c>
      <c r="EB73" s="149">
        <f t="shared" si="246"/>
        <v>34.7652</v>
      </c>
      <c r="EC73" s="149">
        <f t="shared" si="181"/>
        <v>31.288679999999999</v>
      </c>
      <c r="ED73" s="149">
        <f t="shared" si="182"/>
        <v>0</v>
      </c>
      <c r="EE73" s="149">
        <f t="shared" si="247"/>
        <v>0</v>
      </c>
      <c r="EF73" s="136"/>
      <c r="EG73" s="180">
        <f>DQ73+EF73</f>
        <v>38.628</v>
      </c>
      <c r="EH73" s="180">
        <f>DS73+EF73</f>
        <v>38.628</v>
      </c>
      <c r="EI73" s="180">
        <f>DU73+EF73</f>
        <v>38.628</v>
      </c>
      <c r="EJ73" s="180">
        <f>DW73+EF73</f>
        <v>0</v>
      </c>
      <c r="EK73" s="149">
        <f t="shared" si="248"/>
        <v>34.7652</v>
      </c>
      <c r="EL73" s="149">
        <f t="shared" si="183"/>
        <v>31.288679999999999</v>
      </c>
      <c r="EM73" s="149">
        <f t="shared" si="249"/>
        <v>34.7652</v>
      </c>
      <c r="EN73" s="149">
        <f t="shared" si="184"/>
        <v>31.288679999999999</v>
      </c>
      <c r="EO73" s="149">
        <f t="shared" si="250"/>
        <v>34.7652</v>
      </c>
      <c r="EP73" s="149">
        <f t="shared" si="185"/>
        <v>31.288679999999999</v>
      </c>
      <c r="EQ73" s="149">
        <f t="shared" si="186"/>
        <v>0</v>
      </c>
      <c r="ER73" s="149">
        <f t="shared" si="251"/>
        <v>0</v>
      </c>
      <c r="ET73" s="180">
        <v>0</v>
      </c>
      <c r="EU73" s="180">
        <v>0</v>
      </c>
      <c r="EV73" s="180">
        <v>0</v>
      </c>
      <c r="EW73" s="180">
        <v>0</v>
      </c>
      <c r="EX73" s="186">
        <v>331.97</v>
      </c>
      <c r="EY73" s="186">
        <v>319.2</v>
      </c>
      <c r="EZ73" s="186">
        <v>331.97</v>
      </c>
      <c r="FA73" s="186">
        <f t="shared" si="255"/>
        <v>0</v>
      </c>
      <c r="FB73" s="187">
        <f t="shared" si="256"/>
        <v>232.37899999999999</v>
      </c>
      <c r="FC73" s="187">
        <f t="shared" si="257"/>
        <v>223.44</v>
      </c>
      <c r="FD73" s="187">
        <f t="shared" si="258"/>
        <v>232.37899999999999</v>
      </c>
      <c r="FE73" s="187">
        <f t="shared" si="259"/>
        <v>0</v>
      </c>
      <c r="FF73" s="190">
        <v>232.37899999999999</v>
      </c>
      <c r="FG73" s="190">
        <f t="shared" si="153"/>
        <v>152.46386190000001</v>
      </c>
      <c r="FH73" s="190">
        <v>223.44</v>
      </c>
      <c r="FI73" s="190">
        <f t="shared" ref="FI73:FI95" si="262">FH73*0.9*0.9*0.9*0.9</f>
        <v>146.598984</v>
      </c>
      <c r="FJ73" s="190">
        <v>232.37899999999999</v>
      </c>
      <c r="FK73" s="190">
        <f t="shared" si="155"/>
        <v>152.46386190000001</v>
      </c>
      <c r="FL73" s="190">
        <f t="shared" si="156"/>
        <v>0</v>
      </c>
      <c r="FM73" s="195">
        <v>0</v>
      </c>
      <c r="FN73" s="196">
        <v>316.16000000000003</v>
      </c>
      <c r="FO73" s="197">
        <f t="shared" si="157"/>
        <v>188.22585599999999</v>
      </c>
      <c r="FP73" s="202">
        <f t="shared" si="158"/>
        <v>152.46294336</v>
      </c>
      <c r="FQ73" s="197">
        <f t="shared" si="159"/>
        <v>112.06026336959999</v>
      </c>
      <c r="FR73" s="197">
        <v>316.16000000000003</v>
      </c>
      <c r="FS73" s="197">
        <f t="shared" si="160"/>
        <v>188.22585599999999</v>
      </c>
      <c r="FT73" s="197"/>
      <c r="FU73" s="197">
        <f t="shared" si="161"/>
        <v>0</v>
      </c>
      <c r="FV73" s="207">
        <v>375.23</v>
      </c>
      <c r="FW73" s="208">
        <f t="shared" si="162"/>
        <v>303.93630000000002</v>
      </c>
      <c r="FX73" s="202">
        <f t="shared" si="163"/>
        <v>273.54266999999999</v>
      </c>
      <c r="FY73" s="208">
        <v>375.23</v>
      </c>
      <c r="FZ73" s="208">
        <f t="shared" si="164"/>
        <v>337.70699999999999</v>
      </c>
      <c r="GA73" s="208">
        <v>375.23</v>
      </c>
      <c r="GB73" s="208">
        <f t="shared" si="165"/>
        <v>0</v>
      </c>
      <c r="GC73" s="208">
        <v>0</v>
      </c>
      <c r="GD73" s="207">
        <v>275.79000000000002</v>
      </c>
      <c r="GE73" s="213">
        <f>GD73*0.9</f>
        <v>248.21100000000001</v>
      </c>
      <c r="GF73" s="213">
        <f>GG73*0.9</f>
        <v>248.21100000000001</v>
      </c>
      <c r="GG73" s="217">
        <v>275.79000000000002</v>
      </c>
      <c r="GH73" s="213">
        <f>GI73*0.9</f>
        <v>248.21100000000001</v>
      </c>
      <c r="GI73" s="217">
        <v>275.79000000000002</v>
      </c>
      <c r="GJ73" s="213">
        <f t="shared" si="191"/>
        <v>248.21100000000001</v>
      </c>
      <c r="GK73" s="207"/>
      <c r="GL73" s="207">
        <v>275.79000000000002</v>
      </c>
      <c r="GM73" s="216">
        <v>218</v>
      </c>
      <c r="GN73" s="216">
        <v>218</v>
      </c>
      <c r="GO73" s="200">
        <v>0</v>
      </c>
      <c r="GP73" s="216">
        <v>218</v>
      </c>
      <c r="GQ73" s="200">
        <v>0</v>
      </c>
      <c r="GR73" s="200">
        <v>0</v>
      </c>
      <c r="GS73" s="200">
        <v>0</v>
      </c>
      <c r="GT73" s="6">
        <f t="shared" si="174"/>
        <v>196.2</v>
      </c>
      <c r="GU73" s="6">
        <f t="shared" si="260"/>
        <v>196.2</v>
      </c>
      <c r="GV73" s="6">
        <f t="shared" si="170"/>
        <v>196.2</v>
      </c>
      <c r="GW73" s="6">
        <f t="shared" si="171"/>
        <v>0</v>
      </c>
      <c r="GX73" s="6">
        <f t="shared" si="261"/>
        <v>0</v>
      </c>
    </row>
    <row r="74" spans="1:206" ht="43.5">
      <c r="A74" s="32"/>
      <c r="B74" s="50" t="s">
        <v>443</v>
      </c>
      <c r="C74" s="45" t="s">
        <v>497</v>
      </c>
      <c r="D74" s="41"/>
      <c r="E74" s="41"/>
      <c r="F74" s="41"/>
      <c r="G74" s="222" t="s">
        <v>498</v>
      </c>
      <c r="H74" s="41"/>
      <c r="I74" s="80"/>
      <c r="J74" s="64"/>
      <c r="K74" s="82"/>
      <c r="L74" s="82"/>
      <c r="M74" s="81"/>
      <c r="N74" s="62"/>
      <c r="O74" s="73"/>
      <c r="P74" s="62"/>
      <c r="Q74" s="73"/>
      <c r="R74" s="62"/>
      <c r="S74" s="73"/>
      <c r="T74" s="62"/>
      <c r="U74" s="63"/>
      <c r="V74" s="62"/>
      <c r="W74" s="63"/>
      <c r="X74" s="62"/>
      <c r="Y74" s="63"/>
      <c r="Z74" s="62"/>
      <c r="AA74" s="63"/>
      <c r="AB74" s="62"/>
      <c r="AC74" s="63"/>
      <c r="AD74" s="62"/>
      <c r="AE74" s="98"/>
      <c r="AF74" s="62"/>
      <c r="AG74" s="98"/>
      <c r="AH74" s="62"/>
      <c r="AI74" s="98"/>
      <c r="AJ74" s="62"/>
      <c r="AK74" s="98"/>
      <c r="AL74" s="106"/>
      <c r="AM74" s="3"/>
      <c r="AN74" s="106"/>
      <c r="AO74" s="3"/>
      <c r="AP74" s="106"/>
      <c r="AQ74" s="3"/>
      <c r="AR74" s="106"/>
      <c r="AS74" s="3"/>
      <c r="AT74" s="3"/>
      <c r="AU74" s="106"/>
      <c r="AV74" s="3"/>
      <c r="AW74" s="106"/>
      <c r="AX74" s="3"/>
      <c r="AY74" s="106"/>
      <c r="AZ74" s="3"/>
      <c r="BA74" s="98"/>
      <c r="BB74" s="98"/>
      <c r="BC74" s="3"/>
      <c r="BD74" s="98"/>
      <c r="BE74" s="98"/>
      <c r="BF74" s="98"/>
      <c r="BG74" s="3"/>
      <c r="BH74" s="98"/>
      <c r="BM74" s="130"/>
      <c r="BN74" s="131"/>
      <c r="BO74" s="132"/>
      <c r="BP74" s="132"/>
      <c r="BQ74" s="132"/>
      <c r="BR74" s="132"/>
      <c r="BS74" s="132"/>
      <c r="BT74" s="130"/>
      <c r="BU74" s="5"/>
      <c r="BV74" s="5"/>
      <c r="BW74" s="5"/>
      <c r="BX74" s="139"/>
      <c r="BY74" s="5"/>
      <c r="BZ74" s="5"/>
      <c r="CA74" s="5"/>
      <c r="CB74" s="5"/>
      <c r="CC74" s="130"/>
      <c r="CD74" s="143"/>
      <c r="CE74" s="143"/>
      <c r="CF74" s="143"/>
      <c r="CG74" s="143"/>
      <c r="CH74" s="143"/>
      <c r="CI74" s="143"/>
      <c r="CJ74" s="144"/>
      <c r="CK74" s="149"/>
      <c r="CL74" s="149"/>
      <c r="CM74" s="149"/>
      <c r="CN74" s="149"/>
      <c r="CO74" s="150"/>
      <c r="CP74" s="151"/>
      <c r="CQ74" s="150"/>
      <c r="CR74" s="151"/>
      <c r="CS74" s="150"/>
      <c r="CT74" s="151"/>
      <c r="CU74" s="72"/>
      <c r="CV74" s="157"/>
      <c r="CW74" s="144"/>
      <c r="CX74" s="143"/>
      <c r="CY74" s="143"/>
      <c r="CZ74" s="126"/>
      <c r="DA74" s="143"/>
      <c r="DB74" s="126"/>
      <c r="DC74" s="126"/>
      <c r="DD74" s="158"/>
      <c r="DF74" s="149"/>
      <c r="DG74" s="149"/>
      <c r="DH74" s="149"/>
      <c r="DI74" s="149"/>
      <c r="DJ74" s="149"/>
      <c r="DK74" s="149"/>
      <c r="DL74" s="149"/>
      <c r="DM74" s="149"/>
      <c r="DP74" s="144"/>
      <c r="DQ74" s="136"/>
      <c r="DR74" s="72"/>
      <c r="DS74" s="136"/>
      <c r="DT74" s="72"/>
      <c r="DU74" s="136"/>
      <c r="DV74" s="177"/>
      <c r="DW74" s="136"/>
      <c r="DX74" s="149"/>
      <c r="DY74" s="149"/>
      <c r="DZ74" s="149"/>
      <c r="EA74" s="149"/>
      <c r="EB74" s="149"/>
      <c r="EC74" s="149"/>
      <c r="ED74" s="149"/>
      <c r="EE74" s="149"/>
      <c r="EF74" s="136"/>
      <c r="EG74" s="180"/>
      <c r="EH74" s="180"/>
      <c r="EI74" s="180"/>
      <c r="EJ74" s="180"/>
      <c r="EK74" s="149"/>
      <c r="EL74" s="149"/>
      <c r="EM74" s="149"/>
      <c r="EN74" s="149"/>
      <c r="EO74" s="149"/>
      <c r="EP74" s="149"/>
      <c r="EQ74" s="149"/>
      <c r="ER74" s="149"/>
      <c r="ET74" s="180"/>
      <c r="EU74" s="180"/>
      <c r="EV74" s="180"/>
      <c r="EW74" s="180"/>
      <c r="EX74" s="186"/>
      <c r="EY74" s="186"/>
      <c r="EZ74" s="186"/>
      <c r="FA74" s="186"/>
      <c r="FB74" s="187"/>
      <c r="FC74" s="187"/>
      <c r="FD74" s="187"/>
      <c r="FE74" s="187"/>
      <c r="FF74" s="190"/>
      <c r="FG74" s="190">
        <f t="shared" si="153"/>
        <v>0</v>
      </c>
      <c r="FH74" s="190"/>
      <c r="FI74" s="190">
        <f t="shared" si="262"/>
        <v>0</v>
      </c>
      <c r="FJ74" s="190"/>
      <c r="FK74" s="190">
        <f t="shared" si="155"/>
        <v>0</v>
      </c>
      <c r="FL74" s="190">
        <f t="shared" si="156"/>
        <v>0</v>
      </c>
      <c r="FM74" s="195"/>
      <c r="FN74" s="196"/>
      <c r="FO74" s="197">
        <f t="shared" si="157"/>
        <v>0</v>
      </c>
      <c r="FP74" s="202">
        <f t="shared" si="158"/>
        <v>0</v>
      </c>
      <c r="FQ74" s="197"/>
      <c r="FR74" s="197"/>
      <c r="FS74" s="197">
        <f t="shared" si="160"/>
        <v>0</v>
      </c>
      <c r="FT74" s="197"/>
      <c r="FU74" s="197">
        <f t="shared" si="161"/>
        <v>0</v>
      </c>
      <c r="FV74" s="207"/>
      <c r="FW74" s="208">
        <f t="shared" si="162"/>
        <v>0</v>
      </c>
      <c r="FX74" s="202">
        <f t="shared" si="163"/>
        <v>0</v>
      </c>
      <c r="FY74" s="208"/>
      <c r="FZ74" s="208">
        <f t="shared" si="164"/>
        <v>0</v>
      </c>
      <c r="GA74" s="208"/>
      <c r="GB74" s="208">
        <f t="shared" si="165"/>
        <v>0</v>
      </c>
      <c r="GC74" s="208"/>
      <c r="GD74" s="207"/>
      <c r="GE74" s="213"/>
      <c r="GF74" s="213"/>
      <c r="GG74" s="217"/>
      <c r="GH74" s="213"/>
      <c r="GI74" s="217"/>
      <c r="GJ74" s="213"/>
      <c r="GK74" s="207"/>
      <c r="GL74" s="207"/>
      <c r="GM74" s="216">
        <v>264</v>
      </c>
      <c r="GN74" s="200">
        <v>298</v>
      </c>
      <c r="GO74" s="200"/>
      <c r="GP74" s="200">
        <v>298</v>
      </c>
      <c r="GQ74" s="200"/>
      <c r="GR74" s="200">
        <v>298</v>
      </c>
      <c r="GS74" s="200">
        <v>0</v>
      </c>
      <c r="GT74" s="6">
        <f t="shared" si="174"/>
        <v>237.6</v>
      </c>
      <c r="GU74" s="6">
        <f t="shared" si="260"/>
        <v>268.2</v>
      </c>
      <c r="GV74" s="6">
        <f t="shared" si="170"/>
        <v>268.2</v>
      </c>
      <c r="GW74" s="6">
        <f t="shared" si="171"/>
        <v>268.2</v>
      </c>
      <c r="GX74" s="6">
        <f t="shared" si="261"/>
        <v>0</v>
      </c>
    </row>
    <row r="75" spans="1:206" ht="39">
      <c r="A75" s="32"/>
      <c r="B75" s="50" t="s">
        <v>443</v>
      </c>
      <c r="C75" s="45" t="s">
        <v>436</v>
      </c>
      <c r="D75" s="41" t="s">
        <v>471</v>
      </c>
      <c r="E75" s="41" t="s">
        <v>405</v>
      </c>
      <c r="F75" s="41" t="s">
        <v>436</v>
      </c>
      <c r="G75" s="40" t="s">
        <v>499</v>
      </c>
      <c r="H75" s="41"/>
      <c r="I75" s="80"/>
      <c r="J75" s="64">
        <v>96.43</v>
      </c>
      <c r="K75" s="82">
        <v>96.43</v>
      </c>
      <c r="L75" s="82">
        <v>96.43</v>
      </c>
      <c r="M75" s="81">
        <v>472.5</v>
      </c>
      <c r="N75" s="62">
        <f>O75*0.9</f>
        <v>60.750900000000001</v>
      </c>
      <c r="O75" s="73">
        <f>J75*1.7-J75</f>
        <v>67.501000000000005</v>
      </c>
      <c r="P75" s="62">
        <f>Q75*0.9</f>
        <v>60.750900000000001</v>
      </c>
      <c r="Q75" s="73">
        <f>K75*1.7-K75</f>
        <v>67.501000000000005</v>
      </c>
      <c r="R75" s="62">
        <f>S75*0.9</f>
        <v>60.750900000000001</v>
      </c>
      <c r="S75" s="73">
        <f>L75*1.7-L75</f>
        <v>67.501000000000005</v>
      </c>
      <c r="T75" s="62">
        <f>U75*0.9</f>
        <v>297.67500000000001</v>
      </c>
      <c r="U75" s="63">
        <f>M75*1.7-M75</f>
        <v>330.75</v>
      </c>
      <c r="V75" s="62">
        <f>W75*0.9</f>
        <v>161.51400000000001</v>
      </c>
      <c r="W75" s="63">
        <v>179.46</v>
      </c>
      <c r="X75" s="62">
        <f>Y75*0.9</f>
        <v>161.51400000000001</v>
      </c>
      <c r="Y75" s="63">
        <v>179.46</v>
      </c>
      <c r="Z75" s="62">
        <f>AA75*0.9</f>
        <v>161.51400000000001</v>
      </c>
      <c r="AA75" s="63">
        <v>179.46</v>
      </c>
      <c r="AB75" s="62">
        <f>AC75*0.9</f>
        <v>0</v>
      </c>
      <c r="AC75" s="63"/>
      <c r="AD75" s="62">
        <f>AE75*0.9</f>
        <v>218.55600000000001</v>
      </c>
      <c r="AE75" s="98">
        <v>242.84</v>
      </c>
      <c r="AF75" s="62">
        <v>218.55959999999999</v>
      </c>
      <c r="AG75" s="98">
        <v>242.84399999999999</v>
      </c>
      <c r="AH75" s="62">
        <v>218.55959999999999</v>
      </c>
      <c r="AI75" s="98">
        <v>242.84399999999999</v>
      </c>
      <c r="AJ75" s="62">
        <v>0</v>
      </c>
      <c r="AK75" s="98"/>
      <c r="AL75" s="106">
        <v>196.83</v>
      </c>
      <c r="AM75" s="3">
        <v>243</v>
      </c>
      <c r="AN75" s="106">
        <v>196.83</v>
      </c>
      <c r="AO75" s="3">
        <v>243</v>
      </c>
      <c r="AP75" s="106">
        <v>196.83</v>
      </c>
      <c r="AQ75" s="3">
        <v>243</v>
      </c>
      <c r="AR75" s="106">
        <v>196.83</v>
      </c>
      <c r="AS75" s="3"/>
      <c r="AT75" s="3"/>
      <c r="AU75" s="106">
        <v>70.277760000000001</v>
      </c>
      <c r="AV75" s="3">
        <v>106.24</v>
      </c>
      <c r="AW75" s="106">
        <v>70.277760000000001</v>
      </c>
      <c r="AX75" s="3">
        <v>106.24</v>
      </c>
      <c r="AY75" s="106">
        <v>70.277760000000001</v>
      </c>
      <c r="AZ75" s="3"/>
      <c r="BA75" s="98"/>
      <c r="BB75" s="98">
        <v>78.09</v>
      </c>
      <c r="BC75" s="3">
        <v>106.24</v>
      </c>
      <c r="BD75" s="98">
        <v>78.09</v>
      </c>
      <c r="BE75" s="98">
        <v>78.09</v>
      </c>
      <c r="BF75" s="98">
        <v>78.09</v>
      </c>
      <c r="BG75" s="3"/>
      <c r="BH75" s="98"/>
      <c r="BM75" s="130">
        <f>AE75*0.9</f>
        <v>218.55600000000001</v>
      </c>
      <c r="BN75" s="131">
        <f>BM75*0.9</f>
        <v>196.7004</v>
      </c>
      <c r="BO75" s="132">
        <f>AG75*0.9</f>
        <v>218.55959999999999</v>
      </c>
      <c r="BP75" s="132">
        <f>BO75*0.9</f>
        <v>196.70364000000001</v>
      </c>
      <c r="BQ75" s="132">
        <f>AI75*0.9</f>
        <v>218.55959999999999</v>
      </c>
      <c r="BR75" s="132">
        <f>BQ75*0.9</f>
        <v>196.70364000000001</v>
      </c>
      <c r="BS75" s="132">
        <f>BT75*0.9</f>
        <v>0</v>
      </c>
      <c r="BT75" s="130">
        <f>AK75*0.9</f>
        <v>0</v>
      </c>
      <c r="BU75" s="5">
        <f>AL75*0.9</f>
        <v>177.14699999999999</v>
      </c>
      <c r="BV75" s="5">
        <f>BU75*0.9</f>
        <v>159.4323</v>
      </c>
      <c r="BW75" s="5">
        <f>AN75*0.9</f>
        <v>177.14699999999999</v>
      </c>
      <c r="BX75" s="139">
        <f>BW75*0.9</f>
        <v>159.4323</v>
      </c>
      <c r="BY75" s="5">
        <f>AP75*0.9</f>
        <v>177.14699999999999</v>
      </c>
      <c r="BZ75" s="5">
        <f>BY75*0.9</f>
        <v>159.4323</v>
      </c>
      <c r="CA75" s="5">
        <f>CB75*0.9</f>
        <v>159.4323</v>
      </c>
      <c r="CB75" s="5">
        <f>AR75*0.9</f>
        <v>177.14699999999999</v>
      </c>
      <c r="CC75" s="130">
        <f>AU75*0.9</f>
        <v>63.249983999999998</v>
      </c>
      <c r="CD75" s="143">
        <f>CC75*0.9*0.9</f>
        <v>51.232487040000002</v>
      </c>
      <c r="CE75" s="143">
        <f>AW75*0.9</f>
        <v>63.249983999999998</v>
      </c>
      <c r="CF75" s="143">
        <f>CE75*0.9*0.9</f>
        <v>51.232487040000002</v>
      </c>
      <c r="CG75" s="143">
        <f>AY75*0.9</f>
        <v>63.249983999999998</v>
      </c>
      <c r="CH75" s="143">
        <f>CG75*0.9*0.9</f>
        <v>51.232487040000002</v>
      </c>
      <c r="CI75" s="143">
        <f>CJ75*0.9*0.9</f>
        <v>0</v>
      </c>
      <c r="CJ75" s="144">
        <f>BA75*0.9</f>
        <v>0</v>
      </c>
      <c r="CK75" s="149">
        <f>CD75-CD75*10/100</f>
        <v>46.109238335999997</v>
      </c>
      <c r="CL75" s="149">
        <f>CF75-CF75*10/100</f>
        <v>46.109238335999997</v>
      </c>
      <c r="CM75" s="149">
        <f>CH75-CH75*10/100</f>
        <v>46.109238335999997</v>
      </c>
      <c r="CN75" s="149">
        <f>CI75-CI75*10/100</f>
        <v>0</v>
      </c>
      <c r="CO75" s="150">
        <f>BB75*0.9</f>
        <v>70.281000000000006</v>
      </c>
      <c r="CP75" s="151">
        <f>CO75*0.9*0.9</f>
        <v>56.927610000000001</v>
      </c>
      <c r="CQ75" s="150">
        <f>BD75*0.9</f>
        <v>70.281000000000006</v>
      </c>
      <c r="CR75" s="151">
        <f>CQ75*0.9*0.9</f>
        <v>56.927610000000001</v>
      </c>
      <c r="CS75" s="150">
        <f>BF75*0.9</f>
        <v>70.281000000000006</v>
      </c>
      <c r="CT75" s="151">
        <f>CS75*0.9*0.9</f>
        <v>56.927610000000001</v>
      </c>
      <c r="CU75" s="72">
        <f>CV75*0.9*0.9</f>
        <v>0</v>
      </c>
      <c r="CV75" s="157">
        <f>BH75*0.9</f>
        <v>0</v>
      </c>
      <c r="CW75" s="144">
        <v>70.281000000000006</v>
      </c>
      <c r="CX75" s="143">
        <f>CW75*0.9*0.9</f>
        <v>56.927610000000001</v>
      </c>
      <c r="CY75" s="143">
        <v>70.281000000000006</v>
      </c>
      <c r="CZ75" s="126">
        <f>CY75*0.9*0.9</f>
        <v>56.927610000000001</v>
      </c>
      <c r="DA75" s="143">
        <v>70.281000000000006</v>
      </c>
      <c r="DB75" s="126">
        <f>DA75*0.9*0.9</f>
        <v>56.927610000000001</v>
      </c>
      <c r="DC75" s="126">
        <f>DD75*0.9*0.9</f>
        <v>0</v>
      </c>
      <c r="DD75" s="158">
        <v>0</v>
      </c>
      <c r="DF75" s="149">
        <f>CX75-CX75*10/100</f>
        <v>51.234848999999997</v>
      </c>
      <c r="DG75" s="149">
        <f>DF75*0.9</f>
        <v>46.111364100000003</v>
      </c>
      <c r="DH75" s="149">
        <f>CZ75-CZ75*10/100</f>
        <v>51.234848999999997</v>
      </c>
      <c r="DI75" s="149">
        <f>DH75*0.9</f>
        <v>46.111364100000003</v>
      </c>
      <c r="DJ75" s="149">
        <f>DB75-DB75*10/100</f>
        <v>51.234848999999997</v>
      </c>
      <c r="DK75" s="149">
        <f>DJ75*0.9</f>
        <v>46.111364100000003</v>
      </c>
      <c r="DL75" s="149">
        <f>DM75*0.9</f>
        <v>0</v>
      </c>
      <c r="DM75" s="149">
        <f>DC75-DC75*10/100</f>
        <v>0</v>
      </c>
      <c r="DP75" s="144"/>
      <c r="DQ75" s="136">
        <f>63.25*0.9</f>
        <v>56.924999999999997</v>
      </c>
      <c r="DR75" s="72"/>
      <c r="DS75" s="136">
        <f>63.25*0.9</f>
        <v>56.924999999999997</v>
      </c>
      <c r="DT75" s="72"/>
      <c r="DU75" s="136">
        <f>63.25*0.9</f>
        <v>56.924999999999997</v>
      </c>
      <c r="DV75" s="177"/>
      <c r="DW75" s="136">
        <f>DV75*0.7*1.05</f>
        <v>0</v>
      </c>
      <c r="DX75" s="149">
        <f>DQ75-DQ75*10/100</f>
        <v>51.232500000000002</v>
      </c>
      <c r="DY75" s="149">
        <f>DX75*0.9</f>
        <v>46.109250000000003</v>
      </c>
      <c r="DZ75" s="149">
        <f>DS75-DS75*10/100</f>
        <v>51.232500000000002</v>
      </c>
      <c r="EA75" s="149">
        <f>DZ75*0.9</f>
        <v>46.109250000000003</v>
      </c>
      <c r="EB75" s="149">
        <f>DU75-DU75*10/100</f>
        <v>51.232500000000002</v>
      </c>
      <c r="EC75" s="149">
        <f>EB75*0.9</f>
        <v>46.109250000000003</v>
      </c>
      <c r="ED75" s="149">
        <f>EE75*0.9</f>
        <v>0</v>
      </c>
      <c r="EE75" s="149">
        <f>DW75-DW75*10/100</f>
        <v>0</v>
      </c>
      <c r="EF75" s="136"/>
      <c r="EG75" s="180">
        <f>DQ75+EF75</f>
        <v>56.924999999999997</v>
      </c>
      <c r="EH75" s="180">
        <f>DS75+EF75</f>
        <v>56.924999999999997</v>
      </c>
      <c r="EI75" s="180">
        <f>DU75+EF75</f>
        <v>56.924999999999997</v>
      </c>
      <c r="EJ75" s="180">
        <f>DW75+EF75</f>
        <v>0</v>
      </c>
      <c r="EK75" s="149">
        <f>EG75-EG75*10/100</f>
        <v>51.232500000000002</v>
      </c>
      <c r="EL75" s="149">
        <f>EK75*0.9</f>
        <v>46.109250000000003</v>
      </c>
      <c r="EM75" s="149">
        <f>EH75-EH75*10/100</f>
        <v>51.232500000000002</v>
      </c>
      <c r="EN75" s="149">
        <f>EM75*0.9</f>
        <v>46.109250000000003</v>
      </c>
      <c r="EO75" s="149">
        <f>EI75-EI75*10/100</f>
        <v>51.232500000000002</v>
      </c>
      <c r="EP75" s="149">
        <f>EO75*0.9</f>
        <v>46.109250000000003</v>
      </c>
      <c r="EQ75" s="149">
        <f>ER75*0.9</f>
        <v>0</v>
      </c>
      <c r="ER75" s="149">
        <f>EJ75-EJ75*10/100</f>
        <v>0</v>
      </c>
      <c r="ET75" s="180">
        <v>0</v>
      </c>
      <c r="EU75" s="180">
        <v>0</v>
      </c>
      <c r="EV75" s="180">
        <v>0</v>
      </c>
      <c r="EW75" s="180">
        <v>0</v>
      </c>
      <c r="EX75" s="186">
        <v>489.22</v>
      </c>
      <c r="EY75" s="186">
        <v>470.4</v>
      </c>
      <c r="EZ75" s="186">
        <v>489.22</v>
      </c>
      <c r="FA75" s="186">
        <f>EW75+(EW75*5/100)</f>
        <v>0</v>
      </c>
      <c r="FB75" s="187">
        <f>EX75-(EX75*30/100)</f>
        <v>342.45400000000001</v>
      </c>
      <c r="FC75" s="187">
        <f>EY75-(EY75*30/100)</f>
        <v>329.28</v>
      </c>
      <c r="FD75" s="187">
        <f>EZ75-(EZ75*30/100)</f>
        <v>342.45400000000001</v>
      </c>
      <c r="FE75" s="187">
        <f>FA75-(FA75*30/100)</f>
        <v>0</v>
      </c>
      <c r="FF75" s="190">
        <v>342.45400000000001</v>
      </c>
      <c r="FG75" s="190">
        <f t="shared" si="153"/>
        <v>224.6840694</v>
      </c>
      <c r="FH75" s="190">
        <v>329.28</v>
      </c>
      <c r="FI75" s="190">
        <f t="shared" si="262"/>
        <v>216.04060799999999</v>
      </c>
      <c r="FJ75" s="190">
        <v>342.45400000000001</v>
      </c>
      <c r="FK75" s="190">
        <f t="shared" ref="FK75:FK95" si="263">FJ75*0.9*0.9*0.9*0.9</f>
        <v>224.6840694</v>
      </c>
      <c r="FL75" s="190">
        <f t="shared" ref="FL75:FL95" si="264">FM75*0.9*0.9*0.9*0.9</f>
        <v>0</v>
      </c>
      <c r="FM75" s="195">
        <v>0</v>
      </c>
      <c r="FN75" s="196">
        <v>465.92</v>
      </c>
      <c r="FO75" s="197">
        <f t="shared" si="157"/>
        <v>277.38547199999999</v>
      </c>
      <c r="FP75" s="202">
        <f t="shared" si="158"/>
        <v>224.68223232</v>
      </c>
      <c r="FQ75" s="197">
        <f>FP75*0.7*1.05</f>
        <v>165.14144075519999</v>
      </c>
      <c r="FR75" s="197">
        <v>465.92</v>
      </c>
      <c r="FS75" s="197">
        <f t="shared" ref="FS75:FS95" si="265">FR75*0.7*1.05*0.9*0.9</f>
        <v>277.38547199999999</v>
      </c>
      <c r="FT75" s="197"/>
      <c r="FU75" s="197">
        <f t="shared" si="161"/>
        <v>0</v>
      </c>
      <c r="FV75" s="207">
        <v>552.97</v>
      </c>
      <c r="FW75" s="208">
        <f t="shared" si="162"/>
        <v>447.90570000000002</v>
      </c>
      <c r="FX75" s="202">
        <f t="shared" si="163"/>
        <v>403.11513000000002</v>
      </c>
      <c r="FY75" s="208">
        <v>552.97</v>
      </c>
      <c r="FZ75" s="208">
        <f t="shared" ref="FZ75:FZ95" si="266">GA75*0.9</f>
        <v>497.673</v>
      </c>
      <c r="GA75" s="208">
        <v>552.97</v>
      </c>
      <c r="GB75" s="208">
        <f t="shared" ref="GB75:GB95" si="267">FL75*0.9</f>
        <v>0</v>
      </c>
      <c r="GC75" s="208">
        <v>0</v>
      </c>
      <c r="GD75" s="207">
        <v>406.43</v>
      </c>
      <c r="GE75" s="213">
        <f>GD75*0.9</f>
        <v>365.78699999999998</v>
      </c>
      <c r="GF75" s="213">
        <f>GG75*0.9</f>
        <v>365.78699999999998</v>
      </c>
      <c r="GG75" s="213">
        <v>406.43</v>
      </c>
      <c r="GH75" s="213">
        <f>GI75*0.9</f>
        <v>365.78699999999998</v>
      </c>
      <c r="GI75" s="213">
        <v>406.43</v>
      </c>
      <c r="GJ75" s="213">
        <f>GL75*0.9</f>
        <v>365.78699999999998</v>
      </c>
      <c r="GK75" s="208"/>
      <c r="GL75" s="208">
        <v>406.43</v>
      </c>
      <c r="GM75" s="216">
        <v>321</v>
      </c>
      <c r="GN75" s="216">
        <v>321</v>
      </c>
      <c r="GO75" s="200">
        <v>0</v>
      </c>
      <c r="GP75" s="216">
        <v>321</v>
      </c>
      <c r="GQ75" s="200">
        <v>0</v>
      </c>
      <c r="GR75" s="200">
        <v>0</v>
      </c>
      <c r="GS75" s="200">
        <v>0</v>
      </c>
      <c r="GT75" s="6">
        <f t="shared" si="174"/>
        <v>288.89999999999998</v>
      </c>
      <c r="GU75" s="6">
        <f t="shared" si="260"/>
        <v>288.89999999999998</v>
      </c>
      <c r="GV75" s="6">
        <f t="shared" si="170"/>
        <v>288.89999999999998</v>
      </c>
      <c r="GW75" s="6">
        <f t="shared" si="171"/>
        <v>0</v>
      </c>
      <c r="GX75" s="6">
        <f t="shared" si="261"/>
        <v>0</v>
      </c>
    </row>
    <row r="76" spans="1:206">
      <c r="B76" s="305" t="s">
        <v>500</v>
      </c>
      <c r="C76" s="307"/>
      <c r="D76" s="306"/>
      <c r="E76" s="306"/>
      <c r="F76" s="306"/>
      <c r="G76" s="307"/>
      <c r="H76" s="306"/>
      <c r="I76" s="306"/>
      <c r="J76" s="308"/>
      <c r="K76" s="1"/>
      <c r="L76" s="1"/>
      <c r="M76" s="1"/>
      <c r="N76" s="142"/>
      <c r="O76" s="70" t="s">
        <v>338</v>
      </c>
      <c r="P76" s="70" t="s">
        <v>339</v>
      </c>
      <c r="Q76" s="70" t="s">
        <v>339</v>
      </c>
      <c r="R76" s="70" t="s">
        <v>340</v>
      </c>
      <c r="S76" s="70" t="s">
        <v>340</v>
      </c>
      <c r="T76" s="93" t="s">
        <v>341</v>
      </c>
      <c r="U76" s="92" t="s">
        <v>341</v>
      </c>
      <c r="V76" s="228"/>
      <c r="W76" s="70" t="s">
        <v>338</v>
      </c>
      <c r="X76" s="70" t="s">
        <v>339</v>
      </c>
      <c r="Y76" s="70" t="s">
        <v>339</v>
      </c>
      <c r="Z76" s="70" t="s">
        <v>340</v>
      </c>
      <c r="AA76" s="70" t="s">
        <v>340</v>
      </c>
      <c r="AB76" s="103" t="s">
        <v>341</v>
      </c>
      <c r="AC76" s="103" t="s">
        <v>341</v>
      </c>
      <c r="AD76" s="105" t="s">
        <v>338</v>
      </c>
      <c r="AE76" s="105" t="s">
        <v>338</v>
      </c>
      <c r="AF76" s="105" t="s">
        <v>339</v>
      </c>
      <c r="AG76" s="105" t="s">
        <v>339</v>
      </c>
      <c r="AH76" s="105" t="s">
        <v>340</v>
      </c>
      <c r="AI76" s="105" t="s">
        <v>340</v>
      </c>
      <c r="AJ76" s="109" t="s">
        <v>341</v>
      </c>
      <c r="AK76" s="109" t="s">
        <v>341</v>
      </c>
      <c r="AL76" s="229" t="s">
        <v>338</v>
      </c>
      <c r="AM76" s="105" t="s">
        <v>338</v>
      </c>
      <c r="AN76" s="105" t="s">
        <v>339</v>
      </c>
      <c r="AO76" s="105" t="s">
        <v>339</v>
      </c>
      <c r="AP76" s="105" t="s">
        <v>340</v>
      </c>
      <c r="AQ76" s="105" t="s">
        <v>340</v>
      </c>
      <c r="AR76" s="109" t="s">
        <v>341</v>
      </c>
      <c r="AS76" s="228"/>
      <c r="AT76" s="105"/>
      <c r="AU76" s="105" t="s">
        <v>338</v>
      </c>
      <c r="AV76" s="105" t="s">
        <v>339</v>
      </c>
      <c r="AW76" s="105" t="s">
        <v>339</v>
      </c>
      <c r="AX76" s="105" t="s">
        <v>340</v>
      </c>
      <c r="AY76" s="105" t="s">
        <v>340</v>
      </c>
      <c r="AZ76" s="109" t="s">
        <v>341</v>
      </c>
      <c r="BA76" s="109" t="s">
        <v>341</v>
      </c>
      <c r="BB76" s="105" t="s">
        <v>338</v>
      </c>
      <c r="BC76" s="105" t="s">
        <v>339</v>
      </c>
      <c r="BD76" s="109" t="s">
        <v>339</v>
      </c>
      <c r="BE76" s="105" t="s">
        <v>340</v>
      </c>
      <c r="BF76" s="105" t="s">
        <v>340</v>
      </c>
      <c r="BG76" s="109" t="s">
        <v>341</v>
      </c>
      <c r="BH76" s="109" t="s">
        <v>341</v>
      </c>
      <c r="BM76" s="128"/>
      <c r="BN76" s="129"/>
      <c r="BO76" s="128"/>
      <c r="BP76" s="128"/>
      <c r="BQ76" s="128"/>
      <c r="BR76" s="128"/>
      <c r="BS76" s="128"/>
      <c r="BT76" s="128"/>
      <c r="BU76" s="137"/>
      <c r="BV76" s="137"/>
      <c r="BW76" s="137"/>
      <c r="BX76" s="138"/>
      <c r="BY76" s="137"/>
      <c r="BZ76" s="137"/>
      <c r="CA76" s="137"/>
      <c r="CB76" s="137"/>
      <c r="CC76" s="128"/>
      <c r="CD76" s="103"/>
      <c r="CE76" s="103"/>
      <c r="CF76" s="103"/>
      <c r="CG76" s="103"/>
      <c r="CH76" s="103"/>
      <c r="CI76" s="103"/>
      <c r="CJ76" s="103"/>
      <c r="CK76" s="105"/>
      <c r="CL76" s="105"/>
      <c r="CM76" s="105"/>
      <c r="CN76" s="105"/>
      <c r="CO76" s="148"/>
      <c r="CP76" s="147"/>
      <c r="CQ76" s="148"/>
      <c r="CR76" s="147"/>
      <c r="CS76" s="148"/>
      <c r="CT76" s="147"/>
      <c r="CU76" s="103"/>
      <c r="CV76" s="156"/>
      <c r="CW76" s="155"/>
      <c r="CX76" s="103"/>
      <c r="CY76" s="155"/>
      <c r="CZ76" s="70"/>
      <c r="DA76" s="155"/>
      <c r="DB76" s="70"/>
      <c r="DC76" s="70"/>
      <c r="DD76" s="155"/>
      <c r="DE76" s="167"/>
      <c r="DF76" s="105"/>
      <c r="DG76" s="105"/>
      <c r="DH76" s="105"/>
      <c r="DI76" s="105"/>
      <c r="DJ76" s="105"/>
      <c r="DK76" s="105"/>
      <c r="DL76" s="105"/>
      <c r="DM76" s="105"/>
      <c r="DN76" s="167"/>
      <c r="DO76" s="167"/>
      <c r="DP76" s="155"/>
      <c r="DQ76" s="70"/>
      <c r="DR76" s="155"/>
      <c r="DS76" s="70"/>
      <c r="DT76" s="155"/>
      <c r="DU76" s="70"/>
      <c r="DV76" s="155"/>
      <c r="DW76" s="70"/>
      <c r="DX76" s="105"/>
      <c r="DY76" s="105"/>
      <c r="DZ76" s="105"/>
      <c r="EA76" s="105"/>
      <c r="EB76" s="105"/>
      <c r="EC76" s="105"/>
      <c r="ED76" s="105"/>
      <c r="EE76" s="105"/>
      <c r="EF76" s="70"/>
      <c r="EG76" s="105"/>
      <c r="EH76" s="105"/>
      <c r="EI76" s="105"/>
      <c r="EJ76" s="105"/>
      <c r="EK76" s="105"/>
      <c r="EL76" s="105"/>
      <c r="EM76" s="105"/>
      <c r="EN76" s="105"/>
      <c r="EO76" s="105"/>
      <c r="EP76" s="105"/>
      <c r="EQ76" s="105"/>
      <c r="ER76" s="105"/>
      <c r="ET76" s="105"/>
      <c r="EU76" s="105"/>
      <c r="EV76" s="105"/>
      <c r="EW76" s="105"/>
      <c r="EX76" s="105"/>
      <c r="EY76" s="105"/>
      <c r="EZ76" s="105"/>
      <c r="FA76" s="105"/>
      <c r="FB76" s="105"/>
      <c r="FC76" s="105"/>
      <c r="FD76" s="105"/>
      <c r="FE76" s="105"/>
      <c r="FF76" s="105"/>
      <c r="FG76" s="105"/>
      <c r="FH76" s="105"/>
      <c r="FI76" s="105"/>
      <c r="FJ76" s="105"/>
      <c r="FK76" s="105"/>
      <c r="FL76" s="105"/>
      <c r="FM76" s="201"/>
      <c r="FN76" s="103"/>
      <c r="FO76" s="103"/>
      <c r="FP76" s="87"/>
      <c r="FQ76" s="103"/>
      <c r="FR76" s="103"/>
      <c r="FS76" s="103"/>
      <c r="FT76" s="103"/>
      <c r="FU76" s="103"/>
      <c r="FV76" s="211"/>
      <c r="FW76" s="103"/>
      <c r="FX76" s="87"/>
      <c r="FY76" s="103"/>
      <c r="FZ76" s="103"/>
      <c r="GA76" s="103"/>
      <c r="GB76" s="103"/>
      <c r="GC76" s="103"/>
      <c r="GD76" s="211"/>
      <c r="GE76" s="109"/>
      <c r="GF76" s="109"/>
      <c r="GG76" s="109"/>
      <c r="GH76" s="109"/>
      <c r="GI76" s="109"/>
      <c r="GJ76" s="109"/>
      <c r="GK76" s="103"/>
      <c r="GL76" s="103"/>
      <c r="GM76" s="109"/>
      <c r="GN76" s="103"/>
      <c r="GO76" s="103"/>
      <c r="GP76" s="103"/>
      <c r="GQ76" s="103"/>
      <c r="GR76" s="103"/>
      <c r="GS76" s="103"/>
      <c r="GT76" s="219"/>
      <c r="GU76" s="219"/>
      <c r="GV76" s="219"/>
      <c r="GW76" s="219"/>
      <c r="GX76" s="219"/>
    </row>
    <row r="77" spans="1:206" ht="26">
      <c r="B77" s="50" t="s">
        <v>501</v>
      </c>
      <c r="C77" s="45" t="s">
        <v>502</v>
      </c>
      <c r="D77" s="31"/>
      <c r="E77" s="31" t="s">
        <v>405</v>
      </c>
      <c r="F77" s="41" t="s">
        <v>502</v>
      </c>
      <c r="G77" s="40" t="s">
        <v>503</v>
      </c>
      <c r="H77" s="1"/>
      <c r="I77" s="1"/>
      <c r="J77" s="1"/>
      <c r="K77" s="1"/>
      <c r="L77" s="1"/>
      <c r="M77" s="1"/>
      <c r="O77" s="63">
        <v>103.66</v>
      </c>
      <c r="P77" s="63"/>
      <c r="Q77" s="63"/>
      <c r="R77" s="63"/>
      <c r="S77" s="63"/>
      <c r="T77" s="63"/>
      <c r="U77" s="63"/>
      <c r="V77" s="63"/>
      <c r="W77" s="94">
        <v>275.59559999999999</v>
      </c>
      <c r="X77" s="62">
        <f>Y77*0.9</f>
        <v>0</v>
      </c>
      <c r="Y77" s="94"/>
      <c r="Z77" s="62">
        <f>AA77*0.9</f>
        <v>0</v>
      </c>
      <c r="AA77" s="94"/>
      <c r="AB77" s="62">
        <f>AC77*0.9</f>
        <v>0</v>
      </c>
      <c r="AC77" s="94"/>
      <c r="AD77" s="62">
        <f>AE77*0.9</f>
        <v>335.64510000000001</v>
      </c>
      <c r="AE77" s="106">
        <v>372.93900000000002</v>
      </c>
      <c r="AF77" s="62">
        <v>0</v>
      </c>
      <c r="AG77" s="106"/>
      <c r="AH77" s="62">
        <v>0</v>
      </c>
      <c r="AI77" s="106"/>
      <c r="AJ77" s="62">
        <v>0</v>
      </c>
      <c r="AK77" s="106"/>
      <c r="AL77" s="106">
        <v>302.13</v>
      </c>
      <c r="AM77" s="3">
        <v>373</v>
      </c>
      <c r="AN77" s="106"/>
      <c r="AO77" s="3">
        <v>0</v>
      </c>
      <c r="AP77" s="106"/>
      <c r="AQ77" s="3">
        <v>0</v>
      </c>
      <c r="AR77" s="98"/>
      <c r="AS77" s="3"/>
      <c r="AT77" s="3"/>
      <c r="AU77" s="106">
        <v>107.93034</v>
      </c>
      <c r="AV77" s="3"/>
      <c r="AW77" s="98"/>
      <c r="AX77" s="3"/>
      <c r="AY77" s="98"/>
      <c r="AZ77" s="3"/>
      <c r="BA77" s="98"/>
      <c r="BB77" s="98">
        <v>119.92</v>
      </c>
      <c r="BC77" s="3"/>
      <c r="BD77" s="98"/>
      <c r="BE77" s="3"/>
      <c r="BF77" s="98"/>
      <c r="BG77" s="3"/>
      <c r="BH77" s="98"/>
      <c r="BM77" s="130">
        <f>AE77*0.9</f>
        <v>335.64510000000001</v>
      </c>
      <c r="BN77" s="131">
        <f>BM77*0.9</f>
        <v>302.08058999999997</v>
      </c>
      <c r="BO77" s="132">
        <f>AG77*0.9</f>
        <v>0</v>
      </c>
      <c r="BP77" s="132">
        <f>BO77*0.9</f>
        <v>0</v>
      </c>
      <c r="BQ77" s="132">
        <f>AI77*0.9</f>
        <v>0</v>
      </c>
      <c r="BR77" s="132">
        <f>BQ77*0.9</f>
        <v>0</v>
      </c>
      <c r="BS77" s="132">
        <f>BT77*0.9</f>
        <v>0</v>
      </c>
      <c r="BT77" s="130">
        <f>AK77*0.9</f>
        <v>0</v>
      </c>
      <c r="BU77" s="5">
        <f>AL77*0.9</f>
        <v>271.91699999999997</v>
      </c>
      <c r="BV77" s="5">
        <f>BU77*0.9</f>
        <v>244.7253</v>
      </c>
      <c r="BW77" s="5">
        <f>AN77*0.9</f>
        <v>0</v>
      </c>
      <c r="BX77" s="139">
        <f>BW77*0.9</f>
        <v>0</v>
      </c>
      <c r="BY77" s="5">
        <f>AP77*0.9</f>
        <v>0</v>
      </c>
      <c r="BZ77" s="5">
        <f>BY77*0.9</f>
        <v>0</v>
      </c>
      <c r="CA77" s="5">
        <f>CB77*0.9</f>
        <v>0</v>
      </c>
      <c r="CB77" s="5">
        <f>AR77*0.9</f>
        <v>0</v>
      </c>
      <c r="CC77" s="130">
        <f>AU77*0.9</f>
        <v>97.137305999999995</v>
      </c>
      <c r="CD77" s="143">
        <f>CC77*0.9*0.9</f>
        <v>78.681217860000004</v>
      </c>
      <c r="CE77" s="143">
        <f>AW77*0.9</f>
        <v>0</v>
      </c>
      <c r="CF77" s="143">
        <f>CE77*0.9*0.9</f>
        <v>0</v>
      </c>
      <c r="CG77" s="143">
        <f>AY77*0.9</f>
        <v>0</v>
      </c>
      <c r="CH77" s="143">
        <f>CG77*0.9*0.9</f>
        <v>0</v>
      </c>
      <c r="CI77" s="143">
        <f>CJ77*0.9*0.9</f>
        <v>0</v>
      </c>
      <c r="CJ77" s="144">
        <f>BA77*0.9</f>
        <v>0</v>
      </c>
      <c r="CK77" s="149">
        <f t="shared" ref="CK77:CK85" si="268">CD77-CD77*10/100</f>
        <v>70.813096074000001</v>
      </c>
      <c r="CL77" s="149">
        <f t="shared" ref="CL77:CL85" si="269">CF77-CF77*10/100</f>
        <v>0</v>
      </c>
      <c r="CM77" s="149">
        <f t="shared" ref="CM77:CM85" si="270">CH77-CH77*10/100</f>
        <v>0</v>
      </c>
      <c r="CN77" s="149">
        <f t="shared" ref="CN77:CN85" si="271">CI77-CI77*10/100</f>
        <v>0</v>
      </c>
      <c r="CO77" s="150">
        <f>BB77*0.9</f>
        <v>107.928</v>
      </c>
      <c r="CP77" s="151">
        <f>CO77*0.9*0.9</f>
        <v>87.421679999999995</v>
      </c>
      <c r="CQ77" s="150">
        <f>BD77*0.9</f>
        <v>0</v>
      </c>
      <c r="CR77" s="151">
        <f>CQ77*0.9*0.9</f>
        <v>0</v>
      </c>
      <c r="CS77" s="150">
        <f>BF77*0.9</f>
        <v>0</v>
      </c>
      <c r="CT77" s="151">
        <f>CS77*0.9*0.9</f>
        <v>0</v>
      </c>
      <c r="CU77" s="72">
        <f>CV77*0.9*0.9</f>
        <v>0</v>
      </c>
      <c r="CV77" s="157">
        <f>BH77*0.9</f>
        <v>0</v>
      </c>
      <c r="CW77" s="144">
        <v>107.928</v>
      </c>
      <c r="CX77" s="143">
        <f>CW77*0.9*0.9</f>
        <v>87.421679999999995</v>
      </c>
      <c r="CY77" s="126"/>
      <c r="CZ77" s="126">
        <f>CY77*0.9*0.9</f>
        <v>0</v>
      </c>
      <c r="DA77" s="126"/>
      <c r="DB77" s="126">
        <f>DA77*0.9*0.9</f>
        <v>0</v>
      </c>
      <c r="DC77" s="126">
        <f>DD77*0.9*0.9</f>
        <v>0</v>
      </c>
      <c r="DD77" s="158"/>
      <c r="DF77" s="149">
        <f t="shared" ref="DF77:DF85" si="272">CX77-CX77*10/100</f>
        <v>78.679512000000003</v>
      </c>
      <c r="DG77" s="149">
        <f t="shared" ref="DG77:DG85" si="273">DF77*0.9</f>
        <v>70.811560799999995</v>
      </c>
      <c r="DH77" s="149">
        <f t="shared" ref="DH77:DH85" si="274">CZ77-CZ77*10/100</f>
        <v>0</v>
      </c>
      <c r="DI77" s="149">
        <f t="shared" ref="DI77:DI85" si="275">DH77*0.9</f>
        <v>0</v>
      </c>
      <c r="DJ77" s="149">
        <f t="shared" ref="DJ77:DJ85" si="276">DB77-DB77*10/100</f>
        <v>0</v>
      </c>
      <c r="DK77" s="149">
        <f t="shared" ref="DK77:DK85" si="277">DJ77*0.9</f>
        <v>0</v>
      </c>
      <c r="DL77" s="149">
        <f t="shared" ref="DL77:DL85" si="278">DM77*0.9</f>
        <v>0</v>
      </c>
      <c r="DM77" s="149">
        <f t="shared" ref="DM77:DM85" si="279">DC77-DC77*10/100</f>
        <v>0</v>
      </c>
      <c r="DP77" s="144"/>
      <c r="DQ77" s="136">
        <f>97.13*0.9</f>
        <v>87.417000000000002</v>
      </c>
      <c r="DR77" s="136"/>
      <c r="DS77" s="136">
        <f>DR77*0.7*1.05</f>
        <v>0</v>
      </c>
      <c r="DT77" s="136"/>
      <c r="DU77" s="136">
        <f>DT77*0.7*1.05</f>
        <v>0</v>
      </c>
      <c r="DV77" s="177"/>
      <c r="DW77" s="136">
        <f>DV77*0.7*1.05</f>
        <v>0</v>
      </c>
      <c r="DX77" s="149">
        <f t="shared" ref="DX77:DX85" si="280">DQ77-DQ77*10/100</f>
        <v>78.675299999999993</v>
      </c>
      <c r="DY77" s="149">
        <f t="shared" ref="DY77:DY85" si="281">DX77*0.9</f>
        <v>70.807770000000005</v>
      </c>
      <c r="DZ77" s="149">
        <f t="shared" ref="DZ77:DZ85" si="282">DS77-DS77*10/100</f>
        <v>0</v>
      </c>
      <c r="EA77" s="149">
        <f t="shared" ref="EA77:EA85" si="283">DZ77*0.9</f>
        <v>0</v>
      </c>
      <c r="EB77" s="149">
        <f t="shared" ref="EB77:EB85" si="284">DU77-DU77*10/100</f>
        <v>0</v>
      </c>
      <c r="EC77" s="149">
        <f t="shared" ref="EC77:EC85" si="285">EB77*0.9</f>
        <v>0</v>
      </c>
      <c r="ED77" s="149">
        <f t="shared" ref="ED77:ED85" si="286">EE77*0.9</f>
        <v>0</v>
      </c>
      <c r="EE77" s="149">
        <f t="shared" ref="EE77:EE85" si="287">DW77-DW77*10/100</f>
        <v>0</v>
      </c>
      <c r="EF77" s="136"/>
      <c r="EG77" s="180">
        <f>DQ77+EF77</f>
        <v>87.417000000000002</v>
      </c>
      <c r="EH77" s="180">
        <f>DS77+EF77</f>
        <v>0</v>
      </c>
      <c r="EI77" s="180">
        <f>DU77+EF77</f>
        <v>0</v>
      </c>
      <c r="EJ77" s="180">
        <f>DW77+EF77</f>
        <v>0</v>
      </c>
      <c r="EK77" s="149">
        <f t="shared" ref="EK77:EK85" si="288">EG77-EG77*10/100</f>
        <v>78.675299999999993</v>
      </c>
      <c r="EL77" s="149">
        <f t="shared" ref="EL77:EL85" si="289">EK77*0.9</f>
        <v>70.807770000000005</v>
      </c>
      <c r="EM77" s="149">
        <f t="shared" ref="EM77:EM85" si="290">EH77-EH77*10/100</f>
        <v>0</v>
      </c>
      <c r="EN77" s="149">
        <f t="shared" ref="EN77:EN85" si="291">EM77*0.9</f>
        <v>0</v>
      </c>
      <c r="EO77" s="149">
        <f t="shared" ref="EO77:EO85" si="292">EI77-EI77*10/100</f>
        <v>0</v>
      </c>
      <c r="EP77" s="149">
        <f t="shared" ref="EP77:EP85" si="293">EO77*0.9</f>
        <v>0</v>
      </c>
      <c r="EQ77" s="149">
        <f t="shared" ref="EQ77:EQ85" si="294">ER77*0.9</f>
        <v>0</v>
      </c>
      <c r="ER77" s="149">
        <f t="shared" ref="ER77:ER85" si="295">EJ77-EJ77*10/100</f>
        <v>0</v>
      </c>
      <c r="ET77" s="180">
        <v>0</v>
      </c>
      <c r="EU77" s="180">
        <v>0</v>
      </c>
      <c r="EV77" s="180">
        <v>0</v>
      </c>
      <c r="EW77" s="180">
        <v>0</v>
      </c>
      <c r="EX77" s="186">
        <f>ET77+(ET77*5/100)</f>
        <v>0</v>
      </c>
      <c r="EY77" s="186">
        <f>EU77+(EU77*5/100)</f>
        <v>0</v>
      </c>
      <c r="EZ77" s="186">
        <f>EV77+(EV77*5/100)</f>
        <v>0</v>
      </c>
      <c r="FA77" s="186">
        <f>EW77+(EW77*5/100)</f>
        <v>0</v>
      </c>
      <c r="FB77" s="187">
        <f t="shared" ref="FB77:FB85" si="296">EX77-(EX77*30/100)</f>
        <v>0</v>
      </c>
      <c r="FC77" s="187">
        <f t="shared" ref="FC77:FC85" si="297">EY77-(EY77*30/100)</f>
        <v>0</v>
      </c>
      <c r="FD77" s="187">
        <f t="shared" ref="FD77:FD85" si="298">EZ77-(EZ77*30/100)</f>
        <v>0</v>
      </c>
      <c r="FE77" s="187">
        <f t="shared" ref="FE77:FE85" si="299">FA77-(FA77*30/100)</f>
        <v>0</v>
      </c>
      <c r="FF77" s="190">
        <v>69.012</v>
      </c>
      <c r="FG77" s="190">
        <f t="shared" ref="FG77:FG95" si="300">FF77*0.9*0.9*0.9*0.9</f>
        <v>45.278773200000003</v>
      </c>
      <c r="FH77" s="190">
        <v>0</v>
      </c>
      <c r="FI77" s="190">
        <f t="shared" si="262"/>
        <v>0</v>
      </c>
      <c r="FJ77" s="190">
        <v>0</v>
      </c>
      <c r="FK77" s="190">
        <f t="shared" si="263"/>
        <v>0</v>
      </c>
      <c r="FL77" s="190">
        <f t="shared" si="264"/>
        <v>0</v>
      </c>
      <c r="FM77" s="195">
        <v>0</v>
      </c>
      <c r="FN77" s="196">
        <v>688</v>
      </c>
      <c r="FO77" s="197">
        <f t="shared" ref="FO77:FO95" si="301">FN77*0.7*1.05*0.9*0.9</f>
        <v>409.60079999999999</v>
      </c>
      <c r="FP77" s="202">
        <f t="shared" si="158"/>
        <v>331.77664800000002</v>
      </c>
      <c r="FQ77" s="197">
        <f t="shared" ref="FQ77:FQ85" si="302">FP77*0.7*1.05</f>
        <v>243.85583628000001</v>
      </c>
      <c r="FR77" s="197"/>
      <c r="FS77" s="197">
        <f t="shared" si="265"/>
        <v>0</v>
      </c>
      <c r="FT77" s="197"/>
      <c r="FU77" s="197">
        <f t="shared" si="161"/>
        <v>0</v>
      </c>
      <c r="FV77" s="207">
        <v>722.4</v>
      </c>
      <c r="FW77" s="208">
        <f t="shared" ref="FW77:FW95" si="303">FV77*0.9*0.9</f>
        <v>585.14400000000001</v>
      </c>
      <c r="FX77" s="202">
        <f t="shared" si="163"/>
        <v>526.62959999999998</v>
      </c>
      <c r="FY77" s="208">
        <v>0</v>
      </c>
      <c r="FZ77" s="208">
        <f t="shared" si="266"/>
        <v>0</v>
      </c>
      <c r="GA77" s="208">
        <v>0</v>
      </c>
      <c r="GB77" s="208">
        <f t="shared" si="267"/>
        <v>0</v>
      </c>
      <c r="GC77" s="208">
        <v>0</v>
      </c>
      <c r="GD77" s="207">
        <v>722.4</v>
      </c>
      <c r="GE77" s="213">
        <f>FW77*0.9</f>
        <v>526.62959999999998</v>
      </c>
      <c r="GF77" s="213">
        <f t="shared" ref="GF77:GF85" si="304">GG77*0.9</f>
        <v>0</v>
      </c>
      <c r="GG77" s="213">
        <v>0</v>
      </c>
      <c r="GH77" s="213">
        <f t="shared" ref="GH77:GH85" si="305">GI77*0.9</f>
        <v>0</v>
      </c>
      <c r="GI77" s="213">
        <v>0</v>
      </c>
      <c r="GJ77" s="213">
        <f t="shared" ref="GJ77:GJ85" si="306">GL77*0.9</f>
        <v>0</v>
      </c>
      <c r="GK77" s="208"/>
      <c r="GL77" s="208">
        <v>0</v>
      </c>
      <c r="GM77" s="216">
        <v>493</v>
      </c>
      <c r="GN77" s="200">
        <v>0</v>
      </c>
      <c r="GO77" s="200">
        <v>0</v>
      </c>
      <c r="GP77" s="200">
        <v>0</v>
      </c>
      <c r="GQ77" s="200">
        <v>0</v>
      </c>
      <c r="GR77" s="200">
        <v>0</v>
      </c>
      <c r="GS77" s="200">
        <v>0</v>
      </c>
      <c r="GT77" s="6">
        <f t="shared" si="174"/>
        <v>443.7</v>
      </c>
      <c r="GU77" s="6">
        <f t="shared" si="260"/>
        <v>0</v>
      </c>
      <c r="GV77" s="6">
        <f t="shared" si="170"/>
        <v>0</v>
      </c>
      <c r="GW77" s="6">
        <f t="shared" si="171"/>
        <v>0</v>
      </c>
      <c r="GX77" s="6">
        <f t="shared" si="261"/>
        <v>0</v>
      </c>
    </row>
    <row r="78" spans="1:206" ht="26">
      <c r="B78" s="50" t="s">
        <v>501</v>
      </c>
      <c r="C78" s="45" t="s">
        <v>345</v>
      </c>
      <c r="D78" s="41"/>
      <c r="E78" s="41" t="s">
        <v>405</v>
      </c>
      <c r="F78" s="41" t="s">
        <v>345</v>
      </c>
      <c r="G78" s="40" t="s">
        <v>504</v>
      </c>
      <c r="H78" s="1"/>
      <c r="I78" s="1"/>
      <c r="J78" s="1"/>
      <c r="K78" s="1"/>
      <c r="L78" s="1"/>
      <c r="M78" s="1"/>
      <c r="O78" s="63">
        <v>126.57</v>
      </c>
      <c r="P78" s="63"/>
      <c r="Q78" s="63"/>
      <c r="R78" s="63"/>
      <c r="S78" s="63"/>
      <c r="T78" s="63"/>
      <c r="U78" s="63"/>
      <c r="V78" s="63"/>
      <c r="W78" s="63">
        <v>126.56699999999999</v>
      </c>
      <c r="X78" s="62">
        <f>Y78*0.9</f>
        <v>0</v>
      </c>
      <c r="Y78" s="63"/>
      <c r="Z78" s="62">
        <f>AA78*0.9</f>
        <v>0</v>
      </c>
      <c r="AA78" s="63"/>
      <c r="AB78" s="62">
        <f>AC78*0.9</f>
        <v>0</v>
      </c>
      <c r="AC78" s="63"/>
      <c r="AD78" s="62">
        <f>AE78*0.9</f>
        <v>0</v>
      </c>
      <c r="AE78" s="98"/>
      <c r="AF78" s="62">
        <v>405.89640000000003</v>
      </c>
      <c r="AG78" s="98">
        <v>450.99599999999998</v>
      </c>
      <c r="AH78" s="62">
        <v>0</v>
      </c>
      <c r="AI78" s="98"/>
      <c r="AJ78" s="62">
        <v>0</v>
      </c>
      <c r="AK78" s="98"/>
      <c r="AL78" s="106"/>
      <c r="AM78" s="3">
        <v>0</v>
      </c>
      <c r="AN78" s="106">
        <v>365.31</v>
      </c>
      <c r="AO78" s="3">
        <v>451</v>
      </c>
      <c r="AP78" s="106"/>
      <c r="AQ78" s="3">
        <v>0</v>
      </c>
      <c r="AR78" s="98"/>
      <c r="AS78" s="3"/>
      <c r="AT78" s="3"/>
      <c r="AU78" s="98"/>
      <c r="AV78" s="3">
        <v>199.2</v>
      </c>
      <c r="AW78" s="106">
        <v>131.77080000000001</v>
      </c>
      <c r="AX78" s="3"/>
      <c r="AY78" s="98"/>
      <c r="AZ78" s="3"/>
      <c r="BA78" s="98"/>
      <c r="BB78" s="98"/>
      <c r="BC78" s="3">
        <v>199.2</v>
      </c>
      <c r="BD78" s="98">
        <v>146.41</v>
      </c>
      <c r="BE78" s="3"/>
      <c r="BF78" s="98"/>
      <c r="BG78" s="3"/>
      <c r="BH78" s="98"/>
      <c r="BM78" s="130">
        <f>AE78*0.9</f>
        <v>0</v>
      </c>
      <c r="BN78" s="131">
        <f>BM78*0.9</f>
        <v>0</v>
      </c>
      <c r="BO78" s="132">
        <f>AG78*0.9</f>
        <v>405.89640000000003</v>
      </c>
      <c r="BP78" s="132">
        <f>BO78*0.9</f>
        <v>365.30676</v>
      </c>
      <c r="BQ78" s="132">
        <f>AI78*0.9</f>
        <v>0</v>
      </c>
      <c r="BR78" s="132">
        <f>BQ78*0.9</f>
        <v>0</v>
      </c>
      <c r="BS78" s="132">
        <f>BT78*0.9</f>
        <v>0</v>
      </c>
      <c r="BT78" s="130">
        <f>AK78*0.9</f>
        <v>0</v>
      </c>
      <c r="BU78" s="5">
        <f>AL78*0.9</f>
        <v>0</v>
      </c>
      <c r="BV78" s="5">
        <f>BU78*0.9</f>
        <v>0</v>
      </c>
      <c r="BW78" s="5">
        <f>AN78*0.9</f>
        <v>328.779</v>
      </c>
      <c r="BX78" s="139">
        <f>BW78*0.9</f>
        <v>295.90109999999999</v>
      </c>
      <c r="BY78" s="5">
        <f>AP78*0.9</f>
        <v>0</v>
      </c>
      <c r="BZ78" s="5">
        <f>BY78*0.9</f>
        <v>0</v>
      </c>
      <c r="CA78" s="5">
        <f>CB78*0.9</f>
        <v>0</v>
      </c>
      <c r="CB78" s="5">
        <f>AR78*0.9</f>
        <v>0</v>
      </c>
      <c r="CC78" s="130">
        <f>AU78*0.9</f>
        <v>0</v>
      </c>
      <c r="CD78" s="143">
        <f>CC78*0.9*0.9</f>
        <v>0</v>
      </c>
      <c r="CE78" s="143">
        <f>AW78*0.9</f>
        <v>118.59372</v>
      </c>
      <c r="CF78" s="143">
        <f>CE78*0.9*0.9</f>
        <v>96.060913200000002</v>
      </c>
      <c r="CG78" s="143">
        <f>AY78*0.9</f>
        <v>0</v>
      </c>
      <c r="CH78" s="143">
        <f>CG78*0.9*0.9</f>
        <v>0</v>
      </c>
      <c r="CI78" s="143">
        <f>CJ78*0.9*0.9</f>
        <v>0</v>
      </c>
      <c r="CJ78" s="144">
        <f>BA78*0.9</f>
        <v>0</v>
      </c>
      <c r="CK78" s="149">
        <f t="shared" si="268"/>
        <v>0</v>
      </c>
      <c r="CL78" s="149">
        <f t="shared" si="269"/>
        <v>86.454821879999997</v>
      </c>
      <c r="CM78" s="149">
        <f t="shared" si="270"/>
        <v>0</v>
      </c>
      <c r="CN78" s="149">
        <f t="shared" si="271"/>
        <v>0</v>
      </c>
      <c r="CO78" s="150">
        <f>BB78*0.9</f>
        <v>0</v>
      </c>
      <c r="CP78" s="151">
        <f>CO78*0.9*0.9</f>
        <v>0</v>
      </c>
      <c r="CQ78" s="150">
        <f>BD78*0.9</f>
        <v>131.76900000000001</v>
      </c>
      <c r="CR78" s="151">
        <f>CQ78*0.9*0.9</f>
        <v>106.73289</v>
      </c>
      <c r="CS78" s="150">
        <f>BF78*0.9</f>
        <v>0</v>
      </c>
      <c r="CT78" s="151">
        <f>CS78*0.9*0.9</f>
        <v>0</v>
      </c>
      <c r="CU78" s="72">
        <f>CV78*0.9*0.9</f>
        <v>0</v>
      </c>
      <c r="CV78" s="157">
        <f>BH78*0.9</f>
        <v>0</v>
      </c>
      <c r="CW78" s="158"/>
      <c r="CX78" s="143">
        <f>CW78*0.9*0.9</f>
        <v>0</v>
      </c>
      <c r="CY78" s="143">
        <v>131.76900000000001</v>
      </c>
      <c r="CZ78" s="126">
        <f>CY78*0.9*0.9</f>
        <v>106.73289</v>
      </c>
      <c r="DA78" s="126"/>
      <c r="DB78" s="126">
        <f>DA78*0.9*0.9</f>
        <v>0</v>
      </c>
      <c r="DC78" s="126">
        <f>DD78*0.9*0.9</f>
        <v>0</v>
      </c>
      <c r="DD78" s="158"/>
      <c r="DF78" s="149">
        <f t="shared" si="272"/>
        <v>0</v>
      </c>
      <c r="DG78" s="149">
        <f t="shared" si="273"/>
        <v>0</v>
      </c>
      <c r="DH78" s="149">
        <f t="shared" si="274"/>
        <v>96.059601000000001</v>
      </c>
      <c r="DI78" s="149">
        <f t="shared" si="275"/>
        <v>86.453640899999996</v>
      </c>
      <c r="DJ78" s="149">
        <f t="shared" si="276"/>
        <v>0</v>
      </c>
      <c r="DK78" s="149">
        <f t="shared" si="277"/>
        <v>0</v>
      </c>
      <c r="DL78" s="149">
        <f t="shared" si="278"/>
        <v>0</v>
      </c>
      <c r="DM78" s="149">
        <f t="shared" si="279"/>
        <v>0</v>
      </c>
      <c r="DP78" s="158"/>
      <c r="DQ78" s="136">
        <f>DP78*0.7*1.05</f>
        <v>0</v>
      </c>
      <c r="DR78" s="72"/>
      <c r="DS78" s="136">
        <f>118.59*0.9</f>
        <v>106.73099999999999</v>
      </c>
      <c r="DT78" s="136"/>
      <c r="DU78" s="136">
        <f>DT78*0.7*1.05</f>
        <v>0</v>
      </c>
      <c r="DV78" s="177"/>
      <c r="DW78" s="136">
        <f>DV78*0.7*1.05</f>
        <v>0</v>
      </c>
      <c r="DX78" s="149">
        <f t="shared" si="280"/>
        <v>0</v>
      </c>
      <c r="DY78" s="149">
        <f t="shared" si="281"/>
        <v>0</v>
      </c>
      <c r="DZ78" s="149">
        <f t="shared" si="282"/>
        <v>96.057900000000004</v>
      </c>
      <c r="EA78" s="149">
        <f t="shared" si="283"/>
        <v>86.452110000000005</v>
      </c>
      <c r="EB78" s="149">
        <f t="shared" si="284"/>
        <v>0</v>
      </c>
      <c r="EC78" s="149">
        <f t="shared" si="285"/>
        <v>0</v>
      </c>
      <c r="ED78" s="149">
        <f t="shared" si="286"/>
        <v>0</v>
      </c>
      <c r="EE78" s="149">
        <f t="shared" si="287"/>
        <v>0</v>
      </c>
      <c r="EF78" s="136"/>
      <c r="EG78" s="180">
        <f>DQ78+EF78</f>
        <v>0</v>
      </c>
      <c r="EH78" s="180">
        <f>DS78+EF78</f>
        <v>106.73099999999999</v>
      </c>
      <c r="EI78" s="180">
        <f>DU78+EF78</f>
        <v>0</v>
      </c>
      <c r="EJ78" s="180">
        <f>DW78+EF78</f>
        <v>0</v>
      </c>
      <c r="EK78" s="149">
        <f t="shared" si="288"/>
        <v>0</v>
      </c>
      <c r="EL78" s="149">
        <f t="shared" si="289"/>
        <v>0</v>
      </c>
      <c r="EM78" s="149">
        <f t="shared" si="290"/>
        <v>96.057900000000004</v>
      </c>
      <c r="EN78" s="149">
        <f t="shared" si="291"/>
        <v>86.452110000000005</v>
      </c>
      <c r="EO78" s="149">
        <f t="shared" si="292"/>
        <v>0</v>
      </c>
      <c r="EP78" s="149">
        <f t="shared" si="293"/>
        <v>0</v>
      </c>
      <c r="EQ78" s="149">
        <f t="shared" si="294"/>
        <v>0</v>
      </c>
      <c r="ER78" s="149">
        <f t="shared" si="295"/>
        <v>0</v>
      </c>
      <c r="ET78" s="180">
        <v>0</v>
      </c>
      <c r="EU78" s="180">
        <v>0</v>
      </c>
      <c r="EV78" s="180">
        <v>0</v>
      </c>
      <c r="EW78" s="180">
        <v>0</v>
      </c>
      <c r="EX78" s="186">
        <f t="shared" ref="EX78:EX85" si="307">ET78+(ET78*5/100)</f>
        <v>0</v>
      </c>
      <c r="EY78" s="186">
        <v>1153.22</v>
      </c>
      <c r="EZ78" s="186">
        <f t="shared" ref="EZ78:FA82" si="308">EV78+(EV78*5/100)</f>
        <v>0</v>
      </c>
      <c r="FA78" s="186">
        <f t="shared" si="308"/>
        <v>0</v>
      </c>
      <c r="FB78" s="187">
        <f t="shared" si="296"/>
        <v>0</v>
      </c>
      <c r="FC78" s="187">
        <f t="shared" si="297"/>
        <v>807.25400000000002</v>
      </c>
      <c r="FD78" s="187">
        <f t="shared" si="298"/>
        <v>0</v>
      </c>
      <c r="FE78" s="187">
        <f t="shared" si="299"/>
        <v>0</v>
      </c>
      <c r="FF78" s="190">
        <v>0</v>
      </c>
      <c r="FG78" s="190">
        <f t="shared" si="300"/>
        <v>0</v>
      </c>
      <c r="FH78" s="190">
        <v>807.25400000000002</v>
      </c>
      <c r="FI78" s="190">
        <f t="shared" si="262"/>
        <v>529.63934940000001</v>
      </c>
      <c r="FJ78" s="190">
        <v>0</v>
      </c>
      <c r="FK78" s="190">
        <f t="shared" si="263"/>
        <v>0</v>
      </c>
      <c r="FL78" s="190">
        <f t="shared" si="264"/>
        <v>0</v>
      </c>
      <c r="FM78" s="195">
        <v>0</v>
      </c>
      <c r="FN78" s="72"/>
      <c r="FO78" s="197">
        <f t="shared" si="301"/>
        <v>0</v>
      </c>
      <c r="FP78" s="202">
        <f t="shared" si="158"/>
        <v>0</v>
      </c>
      <c r="FQ78" s="197">
        <v>0</v>
      </c>
      <c r="FR78" s="197"/>
      <c r="FS78" s="197">
        <f t="shared" si="265"/>
        <v>0</v>
      </c>
      <c r="FT78" s="197"/>
      <c r="FU78" s="197">
        <f t="shared" si="161"/>
        <v>0</v>
      </c>
      <c r="FV78" s="207">
        <v>0</v>
      </c>
      <c r="FW78" s="208">
        <f t="shared" si="303"/>
        <v>0</v>
      </c>
      <c r="FX78" s="202">
        <f t="shared" si="163"/>
        <v>0</v>
      </c>
      <c r="FY78" s="208">
        <v>1102.5</v>
      </c>
      <c r="FZ78" s="208">
        <f t="shared" si="266"/>
        <v>0</v>
      </c>
      <c r="GA78" s="208">
        <v>0</v>
      </c>
      <c r="GB78" s="208">
        <f t="shared" si="267"/>
        <v>0</v>
      </c>
      <c r="GC78" s="208">
        <v>0</v>
      </c>
      <c r="GD78" s="207">
        <v>0</v>
      </c>
      <c r="GE78" s="213">
        <f t="shared" ref="GE78:GE85" si="309">GD78*0.9</f>
        <v>0</v>
      </c>
      <c r="GF78" s="213">
        <f t="shared" si="304"/>
        <v>729.30600000000004</v>
      </c>
      <c r="GG78" s="213">
        <v>810.34</v>
      </c>
      <c r="GH78" s="213">
        <f t="shared" si="305"/>
        <v>0</v>
      </c>
      <c r="GI78" s="213">
        <v>0</v>
      </c>
      <c r="GJ78" s="213">
        <f t="shared" si="306"/>
        <v>0</v>
      </c>
      <c r="GK78" s="208"/>
      <c r="GL78" s="208">
        <v>0</v>
      </c>
      <c r="GM78" s="216">
        <v>602</v>
      </c>
      <c r="GN78" s="200">
        <v>0</v>
      </c>
      <c r="GO78" s="200">
        <v>0</v>
      </c>
      <c r="GP78" s="200">
        <v>0</v>
      </c>
      <c r="GQ78" s="200">
        <v>0</v>
      </c>
      <c r="GR78" s="200">
        <v>0</v>
      </c>
      <c r="GS78" s="200">
        <v>0</v>
      </c>
      <c r="GT78" s="6">
        <f t="shared" si="174"/>
        <v>541.79999999999995</v>
      </c>
      <c r="GU78" s="6">
        <f t="shared" si="260"/>
        <v>0</v>
      </c>
      <c r="GV78" s="6">
        <f t="shared" si="170"/>
        <v>0</v>
      </c>
      <c r="GW78" s="6">
        <f t="shared" si="171"/>
        <v>0</v>
      </c>
      <c r="GX78" s="6">
        <f t="shared" si="261"/>
        <v>0</v>
      </c>
    </row>
    <row r="79" spans="1:206" ht="26">
      <c r="B79" s="50" t="s">
        <v>501</v>
      </c>
      <c r="C79" s="45" t="s">
        <v>467</v>
      </c>
      <c r="D79" s="41"/>
      <c r="E79" s="41" t="s">
        <v>405</v>
      </c>
      <c r="F79" s="223" t="s">
        <v>505</v>
      </c>
      <c r="G79" s="40" t="s">
        <v>506</v>
      </c>
      <c r="H79" s="1"/>
      <c r="I79" s="1"/>
      <c r="J79" s="1"/>
      <c r="K79" s="1"/>
      <c r="L79" s="1"/>
      <c r="M79" s="1"/>
      <c r="O79" s="3"/>
      <c r="P79" s="3"/>
      <c r="Q79" s="3"/>
      <c r="R79" s="3"/>
      <c r="S79" s="3"/>
      <c r="T79" s="3"/>
      <c r="U79" s="3"/>
      <c r="V79" s="3"/>
      <c r="W79" s="3"/>
      <c r="X79" s="62"/>
      <c r="Y79" s="3"/>
      <c r="Z79" s="62"/>
      <c r="AA79" s="3"/>
      <c r="AB79" s="62"/>
      <c r="AC79" s="3"/>
      <c r="AD79" s="62"/>
      <c r="AE79" s="3"/>
      <c r="AF79" s="62"/>
      <c r="AG79" s="3"/>
      <c r="AH79" s="62"/>
      <c r="AI79" s="3"/>
      <c r="AJ79" s="62"/>
      <c r="AK79" s="3"/>
      <c r="AL79" s="106"/>
      <c r="AM79" s="3"/>
      <c r="AN79" s="106"/>
      <c r="AO79" s="3"/>
      <c r="AP79" s="106"/>
      <c r="AQ79" s="3"/>
      <c r="AR79" s="98"/>
      <c r="AS79" s="3"/>
      <c r="AT79" s="3"/>
      <c r="AU79" s="106"/>
      <c r="AV79" s="3"/>
      <c r="AW79" s="98"/>
      <c r="AX79" s="3"/>
      <c r="AY79" s="98"/>
      <c r="AZ79" s="3"/>
      <c r="BA79" s="98"/>
      <c r="BB79" s="98"/>
      <c r="BC79" s="3"/>
      <c r="BD79" s="98"/>
      <c r="BE79" s="3"/>
      <c r="BF79" s="98"/>
      <c r="BG79" s="3"/>
      <c r="BH79" s="98"/>
      <c r="BM79" s="130"/>
      <c r="BN79" s="131"/>
      <c r="BO79" s="132"/>
      <c r="BP79" s="132"/>
      <c r="BQ79" s="132"/>
      <c r="BR79" s="132"/>
      <c r="BS79" s="132"/>
      <c r="BT79" s="130"/>
      <c r="BU79" s="5"/>
      <c r="BV79" s="5"/>
      <c r="BW79" s="5"/>
      <c r="BX79" s="139"/>
      <c r="BY79" s="5"/>
      <c r="BZ79" s="5"/>
      <c r="CA79" s="5"/>
      <c r="CB79" s="5"/>
      <c r="CC79" s="130"/>
      <c r="CD79" s="143"/>
      <c r="CE79" s="143"/>
      <c r="CF79" s="143"/>
      <c r="CG79" s="143"/>
      <c r="CH79" s="143"/>
      <c r="CI79" s="143"/>
      <c r="CJ79" s="144"/>
      <c r="CK79" s="149">
        <f t="shared" si="268"/>
        <v>0</v>
      </c>
      <c r="CL79" s="149">
        <f t="shared" si="269"/>
        <v>0</v>
      </c>
      <c r="CM79" s="149">
        <f t="shared" si="270"/>
        <v>0</v>
      </c>
      <c r="CN79" s="149">
        <f t="shared" si="271"/>
        <v>0</v>
      </c>
      <c r="CO79" s="150"/>
      <c r="CP79" s="151"/>
      <c r="CQ79" s="150"/>
      <c r="CR79" s="151"/>
      <c r="CS79" s="150"/>
      <c r="CT79" s="151"/>
      <c r="CU79" s="72"/>
      <c r="CV79" s="157"/>
      <c r="CW79" s="158"/>
      <c r="CX79" s="143"/>
      <c r="CY79" s="126"/>
      <c r="CZ79" s="126"/>
      <c r="DA79" s="126"/>
      <c r="DB79" s="126"/>
      <c r="DC79" s="126"/>
      <c r="DD79" s="158"/>
      <c r="DF79" s="149">
        <f t="shared" si="272"/>
        <v>0</v>
      </c>
      <c r="DG79" s="149">
        <f t="shared" si="273"/>
        <v>0</v>
      </c>
      <c r="DH79" s="149">
        <f t="shared" si="274"/>
        <v>0</v>
      </c>
      <c r="DI79" s="149">
        <f t="shared" si="275"/>
        <v>0</v>
      </c>
      <c r="DJ79" s="149">
        <f t="shared" si="276"/>
        <v>0</v>
      </c>
      <c r="DK79" s="149">
        <f t="shared" si="277"/>
        <v>0</v>
      </c>
      <c r="DL79" s="149">
        <f t="shared" si="278"/>
        <v>0</v>
      </c>
      <c r="DM79" s="149">
        <f t="shared" si="279"/>
        <v>0</v>
      </c>
      <c r="DP79" s="158"/>
      <c r="DQ79" s="136"/>
      <c r="DR79" s="136"/>
      <c r="DS79" s="136"/>
      <c r="DT79" s="136"/>
      <c r="DU79" s="136"/>
      <c r="DV79" s="177"/>
      <c r="DW79" s="136"/>
      <c r="DX79" s="149">
        <f t="shared" si="280"/>
        <v>0</v>
      </c>
      <c r="DY79" s="149">
        <f t="shared" si="281"/>
        <v>0</v>
      </c>
      <c r="DZ79" s="149">
        <f t="shared" si="282"/>
        <v>0</v>
      </c>
      <c r="EA79" s="149">
        <f t="shared" si="283"/>
        <v>0</v>
      </c>
      <c r="EB79" s="149">
        <f t="shared" si="284"/>
        <v>0</v>
      </c>
      <c r="EC79" s="149">
        <f t="shared" si="285"/>
        <v>0</v>
      </c>
      <c r="ED79" s="149">
        <f t="shared" si="286"/>
        <v>0</v>
      </c>
      <c r="EE79" s="149">
        <f t="shared" si="287"/>
        <v>0</v>
      </c>
      <c r="EF79" s="136">
        <v>1058</v>
      </c>
      <c r="EG79" s="180">
        <f>EF79*0.7*1.05</f>
        <v>777.63</v>
      </c>
      <c r="EH79" s="180">
        <v>0</v>
      </c>
      <c r="EI79" s="180">
        <v>0</v>
      </c>
      <c r="EJ79" s="180">
        <v>0</v>
      </c>
      <c r="EK79" s="149">
        <f t="shared" si="288"/>
        <v>699.86699999999996</v>
      </c>
      <c r="EL79" s="149">
        <f t="shared" si="289"/>
        <v>629.88030000000003</v>
      </c>
      <c r="EM79" s="149">
        <f t="shared" si="290"/>
        <v>0</v>
      </c>
      <c r="EN79" s="149">
        <f t="shared" si="291"/>
        <v>0</v>
      </c>
      <c r="EO79" s="149">
        <f t="shared" si="292"/>
        <v>0</v>
      </c>
      <c r="EP79" s="149">
        <f t="shared" si="293"/>
        <v>0</v>
      </c>
      <c r="EQ79" s="149">
        <f t="shared" si="294"/>
        <v>0</v>
      </c>
      <c r="ER79" s="149">
        <f t="shared" si="295"/>
        <v>0</v>
      </c>
      <c r="ET79" s="180">
        <v>1064.7</v>
      </c>
      <c r="EU79" s="180">
        <v>0</v>
      </c>
      <c r="EV79" s="180">
        <v>0</v>
      </c>
      <c r="EW79" s="180">
        <v>0</v>
      </c>
      <c r="EX79" s="186">
        <f t="shared" si="307"/>
        <v>1117.9349999999999</v>
      </c>
      <c r="EY79" s="186">
        <f>EU79+(EU79*5/100)</f>
        <v>0</v>
      </c>
      <c r="EZ79" s="186">
        <f t="shared" si="308"/>
        <v>0</v>
      </c>
      <c r="FA79" s="186">
        <f t="shared" si="308"/>
        <v>0</v>
      </c>
      <c r="FB79" s="187">
        <f t="shared" si="296"/>
        <v>782.55449999999996</v>
      </c>
      <c r="FC79" s="187">
        <f t="shared" si="297"/>
        <v>0</v>
      </c>
      <c r="FD79" s="187">
        <f t="shared" si="298"/>
        <v>0</v>
      </c>
      <c r="FE79" s="187">
        <f t="shared" si="299"/>
        <v>0</v>
      </c>
      <c r="FF79" s="190">
        <v>782.55449999999996</v>
      </c>
      <c r="FG79" s="190">
        <f t="shared" si="300"/>
        <v>513.43400744999997</v>
      </c>
      <c r="FH79" s="190">
        <v>0</v>
      </c>
      <c r="FI79" s="190">
        <f t="shared" si="262"/>
        <v>0</v>
      </c>
      <c r="FJ79" s="190">
        <v>0</v>
      </c>
      <c r="FK79" s="190">
        <f t="shared" si="263"/>
        <v>0</v>
      </c>
      <c r="FL79" s="190">
        <f t="shared" si="264"/>
        <v>0</v>
      </c>
      <c r="FM79" s="195">
        <v>0</v>
      </c>
      <c r="FN79" s="72">
        <v>704.3</v>
      </c>
      <c r="FO79" s="197">
        <f t="shared" si="301"/>
        <v>419.30500499999999</v>
      </c>
      <c r="FP79" s="202">
        <f t="shared" si="158"/>
        <v>339.63705405000002</v>
      </c>
      <c r="FQ79" s="197">
        <f t="shared" si="302"/>
        <v>249.63323472675</v>
      </c>
      <c r="FR79" s="197"/>
      <c r="FS79" s="197">
        <f t="shared" si="265"/>
        <v>0</v>
      </c>
      <c r="FT79" s="197"/>
      <c r="FU79" s="197">
        <f t="shared" si="161"/>
        <v>0</v>
      </c>
      <c r="FV79" s="207">
        <v>633.87</v>
      </c>
      <c r="FW79" s="208">
        <f t="shared" si="303"/>
        <v>513.43470000000002</v>
      </c>
      <c r="FX79" s="202">
        <f t="shared" si="163"/>
        <v>462.09123</v>
      </c>
      <c r="FY79" s="208">
        <v>0</v>
      </c>
      <c r="FZ79" s="208">
        <f t="shared" si="266"/>
        <v>0</v>
      </c>
      <c r="GA79" s="208">
        <v>0</v>
      </c>
      <c r="GB79" s="208">
        <f t="shared" si="267"/>
        <v>0</v>
      </c>
      <c r="GC79" s="208">
        <v>0</v>
      </c>
      <c r="GD79" s="207">
        <v>570.48</v>
      </c>
      <c r="GE79" s="213">
        <f t="shared" si="309"/>
        <v>513.43200000000002</v>
      </c>
      <c r="GF79" s="213">
        <f t="shared" si="304"/>
        <v>0</v>
      </c>
      <c r="GG79" s="213">
        <v>0</v>
      </c>
      <c r="GH79" s="213">
        <f t="shared" si="305"/>
        <v>0</v>
      </c>
      <c r="GI79" s="213">
        <v>0</v>
      </c>
      <c r="GJ79" s="213">
        <f t="shared" si="306"/>
        <v>0</v>
      </c>
      <c r="GK79" s="208"/>
      <c r="GL79" s="208">
        <v>0</v>
      </c>
      <c r="GM79" s="309">
        <v>1072</v>
      </c>
      <c r="GN79" s="310"/>
      <c r="GO79" s="310"/>
      <c r="GP79" s="310"/>
      <c r="GQ79" s="310"/>
      <c r="GR79" s="310"/>
      <c r="GS79" s="311"/>
      <c r="GT79" s="6">
        <f t="shared" si="174"/>
        <v>964.8</v>
      </c>
      <c r="GU79" s="6">
        <f t="shared" si="260"/>
        <v>0</v>
      </c>
      <c r="GV79" s="6">
        <f t="shared" si="170"/>
        <v>0</v>
      </c>
      <c r="GW79" s="6">
        <f t="shared" ref="GW79:GW95" si="310">GR79*0.9</f>
        <v>0</v>
      </c>
      <c r="GX79" s="6">
        <f t="shared" si="261"/>
        <v>0</v>
      </c>
    </row>
    <row r="80" spans="1:206" ht="65">
      <c r="B80" s="50" t="s">
        <v>501</v>
      </c>
      <c r="C80" s="316" t="s">
        <v>422</v>
      </c>
      <c r="D80" s="41" t="s">
        <v>471</v>
      </c>
      <c r="E80" s="41" t="s">
        <v>405</v>
      </c>
      <c r="F80" s="318" t="s">
        <v>422</v>
      </c>
      <c r="G80" s="40" t="s">
        <v>507</v>
      </c>
      <c r="H80" s="1"/>
      <c r="I80" s="1"/>
      <c r="J80" s="1"/>
      <c r="K80" s="1"/>
      <c r="L80" s="1"/>
      <c r="M80" s="1"/>
      <c r="O80" s="3">
        <v>199.5</v>
      </c>
      <c r="P80" s="3"/>
      <c r="Q80" s="3">
        <v>199.5</v>
      </c>
      <c r="R80" s="3"/>
      <c r="S80" s="3"/>
      <c r="T80" s="3"/>
      <c r="U80" s="3"/>
      <c r="V80" s="3"/>
      <c r="W80" s="63">
        <v>209.47499999999999</v>
      </c>
      <c r="X80" s="62">
        <f>Y80*0.9</f>
        <v>188.5275</v>
      </c>
      <c r="Y80" s="63">
        <v>209.47499999999999</v>
      </c>
      <c r="Z80" s="62">
        <f>AA80*0.9</f>
        <v>188.5275</v>
      </c>
      <c r="AA80" s="63">
        <v>209.47499999999999</v>
      </c>
      <c r="AB80" s="62">
        <f>AC80*0.9</f>
        <v>0</v>
      </c>
      <c r="AC80" s="63"/>
      <c r="AD80" s="62">
        <f>AE80*0.9</f>
        <v>0</v>
      </c>
      <c r="AE80" s="98"/>
      <c r="AF80" s="62">
        <v>0</v>
      </c>
      <c r="AG80" s="98"/>
      <c r="AH80" s="62">
        <v>0</v>
      </c>
      <c r="AI80" s="98"/>
      <c r="AJ80" s="62">
        <v>314.34300000000002</v>
      </c>
      <c r="AK80" s="98">
        <v>349.27</v>
      </c>
      <c r="AL80" s="106"/>
      <c r="AM80" s="3">
        <v>0</v>
      </c>
      <c r="AN80" s="106">
        <v>191.97</v>
      </c>
      <c r="AO80" s="3">
        <v>237</v>
      </c>
      <c r="AP80" s="106"/>
      <c r="AQ80" s="3">
        <v>0</v>
      </c>
      <c r="AR80" s="98"/>
      <c r="AS80" s="3"/>
      <c r="AT80" s="3"/>
      <c r="AU80" s="106">
        <v>233.37719999999999</v>
      </c>
      <c r="AV80" s="3">
        <v>352.8</v>
      </c>
      <c r="AW80" s="106">
        <v>233.37719999999999</v>
      </c>
      <c r="AX80" s="3"/>
      <c r="AY80" s="98"/>
      <c r="AZ80" s="3"/>
      <c r="BA80" s="98"/>
      <c r="BB80" s="117">
        <f>359.1*1.05*0.7</f>
        <v>263.93849999999998</v>
      </c>
      <c r="BC80" s="110">
        <v>359.1</v>
      </c>
      <c r="BD80" s="117">
        <f>BC80*1.05*0.7</f>
        <v>263.93849999999998</v>
      </c>
      <c r="BE80" s="3"/>
      <c r="BF80" s="98"/>
      <c r="BG80" s="3"/>
      <c r="BH80" s="98"/>
      <c r="BM80" s="130">
        <f t="shared" ref="BM80:BM85" si="311">AE80*0.9</f>
        <v>0</v>
      </c>
      <c r="BN80" s="131">
        <f t="shared" ref="BN80:BN85" si="312">BM80*0.9</f>
        <v>0</v>
      </c>
      <c r="BO80" s="132">
        <f t="shared" ref="BO80:BO85" si="313">AG80*0.9</f>
        <v>0</v>
      </c>
      <c r="BP80" s="132">
        <f t="shared" ref="BP80:BP85" si="314">BO80*0.9</f>
        <v>0</v>
      </c>
      <c r="BQ80" s="132">
        <f t="shared" ref="BQ80:BQ85" si="315">AI80*0.9</f>
        <v>0</v>
      </c>
      <c r="BR80" s="132">
        <f t="shared" ref="BR80:BR85" si="316">BQ80*0.9</f>
        <v>0</v>
      </c>
      <c r="BS80" s="132">
        <f t="shared" ref="BS80:BS85" si="317">BT80*0.9</f>
        <v>282.90870000000001</v>
      </c>
      <c r="BT80" s="130">
        <f t="shared" ref="BT80:BU85" si="318">AK80*0.9</f>
        <v>314.34300000000002</v>
      </c>
      <c r="BU80" s="5">
        <f t="shared" si="318"/>
        <v>0</v>
      </c>
      <c r="BV80" s="5">
        <f t="shared" ref="BV80:BV85" si="319">BU80*0.9</f>
        <v>0</v>
      </c>
      <c r="BW80" s="5">
        <f t="shared" ref="BW80:BW85" si="320">AN80*0.9</f>
        <v>172.773</v>
      </c>
      <c r="BX80" s="139">
        <f t="shared" ref="BX80:BX85" si="321">BW80*0.9</f>
        <v>155.4957</v>
      </c>
      <c r="BY80" s="5">
        <f t="shared" ref="BY80:BY85" si="322">AP80*0.9</f>
        <v>0</v>
      </c>
      <c r="BZ80" s="5">
        <f t="shared" ref="BZ80:BZ85" si="323">BY80*0.9</f>
        <v>0</v>
      </c>
      <c r="CA80" s="5">
        <f t="shared" ref="CA80:CA85" si="324">CB80*0.9</f>
        <v>0</v>
      </c>
      <c r="CB80" s="5">
        <f t="shared" ref="CB80:CB85" si="325">AR80*0.9</f>
        <v>0</v>
      </c>
      <c r="CC80" s="130">
        <f t="shared" ref="CC80:CC85" si="326">AU80*0.9</f>
        <v>210.03948</v>
      </c>
      <c r="CD80" s="143">
        <f t="shared" ref="CD80:CD85" si="327">CC80*0.9*0.9</f>
        <v>170.13197880000001</v>
      </c>
      <c r="CE80" s="143">
        <f t="shared" ref="CE80:CE85" si="328">AW80*0.9</f>
        <v>210.03948</v>
      </c>
      <c r="CF80" s="143">
        <f t="shared" ref="CF80:CF85" si="329">CE80*0.9*0.9</f>
        <v>170.13197880000001</v>
      </c>
      <c r="CG80" s="143">
        <f t="shared" ref="CG80:CG85" si="330">AY80*0.9</f>
        <v>0</v>
      </c>
      <c r="CH80" s="143">
        <f t="shared" ref="CH80:CH85" si="331">CG80*0.9*0.9</f>
        <v>0</v>
      </c>
      <c r="CI80" s="143">
        <f t="shared" ref="CI80:CI85" si="332">CJ80*0.9*0.9</f>
        <v>0</v>
      </c>
      <c r="CJ80" s="144">
        <f t="shared" ref="CJ80:CJ85" si="333">BA80*0.9</f>
        <v>0</v>
      </c>
      <c r="CK80" s="149">
        <f t="shared" si="268"/>
        <v>153.11878092000001</v>
      </c>
      <c r="CL80" s="149">
        <f t="shared" si="269"/>
        <v>153.11878092000001</v>
      </c>
      <c r="CM80" s="149">
        <f t="shared" si="270"/>
        <v>0</v>
      </c>
      <c r="CN80" s="149">
        <f t="shared" si="271"/>
        <v>0</v>
      </c>
      <c r="CO80" s="150">
        <f t="shared" ref="CO80:CO85" si="334">BB80*0.9</f>
        <v>237.54464999999999</v>
      </c>
      <c r="CP80" s="151">
        <f t="shared" ref="CP80:CP85" si="335">CO80*0.9*0.9</f>
        <v>192.41116650000001</v>
      </c>
      <c r="CQ80" s="150">
        <f t="shared" ref="CQ80:CQ85" si="336">BD80*0.9</f>
        <v>237.54464999999999</v>
      </c>
      <c r="CR80" s="151">
        <f t="shared" ref="CR80:CR85" si="337">CQ80*0.9*0.9</f>
        <v>192.41116650000001</v>
      </c>
      <c r="CS80" s="150">
        <f t="shared" ref="CS80:CS85" si="338">BF80*0.9</f>
        <v>0</v>
      </c>
      <c r="CT80" s="151">
        <f t="shared" ref="CT80:CT85" si="339">CS80*0.9*0.9</f>
        <v>0</v>
      </c>
      <c r="CU80" s="72">
        <f t="shared" ref="CU80:CU85" si="340">CV80*0.9*0.9</f>
        <v>0</v>
      </c>
      <c r="CV80" s="157">
        <f t="shared" ref="CV80:CV85" si="341">BH80*0.9</f>
        <v>0</v>
      </c>
      <c r="CW80" s="158">
        <v>279.3</v>
      </c>
      <c r="CX80" s="143">
        <f t="shared" ref="CX80:CX85" si="342">CW80*0.9*0.9</f>
        <v>226.233</v>
      </c>
      <c r="CY80" s="126">
        <v>279.3</v>
      </c>
      <c r="CZ80" s="126">
        <f t="shared" ref="CZ80:CZ85" si="343">CY80*0.9*0.9</f>
        <v>226.233</v>
      </c>
      <c r="DA80" s="126"/>
      <c r="DB80" s="126">
        <f t="shared" ref="DB80:DB85" si="344">DA80*0.9*0.9</f>
        <v>0</v>
      </c>
      <c r="DC80" s="126">
        <f t="shared" ref="DC80:DC85" si="345">DD80*0.9*0.9</f>
        <v>0</v>
      </c>
      <c r="DD80" s="158"/>
      <c r="DF80" s="149">
        <f t="shared" si="272"/>
        <v>203.6097</v>
      </c>
      <c r="DG80" s="149">
        <f t="shared" si="273"/>
        <v>183.24872999999999</v>
      </c>
      <c r="DH80" s="149">
        <f t="shared" si="274"/>
        <v>203.6097</v>
      </c>
      <c r="DI80" s="149">
        <f t="shared" si="275"/>
        <v>183.24872999999999</v>
      </c>
      <c r="DJ80" s="149">
        <f t="shared" si="276"/>
        <v>0</v>
      </c>
      <c r="DK80" s="149">
        <f t="shared" si="277"/>
        <v>0</v>
      </c>
      <c r="DL80" s="149">
        <f t="shared" si="278"/>
        <v>0</v>
      </c>
      <c r="DM80" s="149">
        <f t="shared" si="279"/>
        <v>0</v>
      </c>
      <c r="DP80" s="158">
        <v>380</v>
      </c>
      <c r="DQ80" s="136">
        <f>DP80*0.7*1.05*0.9</f>
        <v>251.37</v>
      </c>
      <c r="DR80" s="136">
        <v>380</v>
      </c>
      <c r="DS80" s="136">
        <f>DR80*0.7*1.05*0.9</f>
        <v>251.37</v>
      </c>
      <c r="DT80" s="136"/>
      <c r="DU80" s="136">
        <f>DT80*0.7*1.05</f>
        <v>0</v>
      </c>
      <c r="DV80" s="177"/>
      <c r="DW80" s="136">
        <f>DV80*0.7*1.05</f>
        <v>0</v>
      </c>
      <c r="DX80" s="149">
        <f t="shared" si="280"/>
        <v>226.233</v>
      </c>
      <c r="DY80" s="149">
        <f t="shared" si="281"/>
        <v>203.6097</v>
      </c>
      <c r="DZ80" s="149">
        <f t="shared" si="282"/>
        <v>226.233</v>
      </c>
      <c r="EA80" s="149">
        <f t="shared" si="283"/>
        <v>203.6097</v>
      </c>
      <c r="EB80" s="149">
        <f t="shared" si="284"/>
        <v>0</v>
      </c>
      <c r="EC80" s="149">
        <f t="shared" si="285"/>
        <v>0</v>
      </c>
      <c r="ED80" s="149">
        <f t="shared" si="286"/>
        <v>0</v>
      </c>
      <c r="EE80" s="149">
        <f t="shared" si="287"/>
        <v>0</v>
      </c>
      <c r="EF80" s="136">
        <v>380.8</v>
      </c>
      <c r="EG80" s="180">
        <f>EF80*0.7*1.05</f>
        <v>279.88799999999998</v>
      </c>
      <c r="EH80" s="180">
        <f>EF80*0.7*1.05</f>
        <v>279.88799999999998</v>
      </c>
      <c r="EI80" s="180">
        <v>0</v>
      </c>
      <c r="EJ80" s="180">
        <v>0</v>
      </c>
      <c r="EK80" s="149">
        <f t="shared" si="288"/>
        <v>251.89920000000001</v>
      </c>
      <c r="EL80" s="149">
        <f t="shared" si="289"/>
        <v>226.70928000000001</v>
      </c>
      <c r="EM80" s="149">
        <f t="shared" si="290"/>
        <v>251.89920000000001</v>
      </c>
      <c r="EN80" s="149">
        <f t="shared" si="291"/>
        <v>226.70928000000001</v>
      </c>
      <c r="EO80" s="149">
        <f t="shared" si="292"/>
        <v>0</v>
      </c>
      <c r="EP80" s="149">
        <f t="shared" si="293"/>
        <v>0</v>
      </c>
      <c r="EQ80" s="149">
        <f t="shared" si="294"/>
        <v>0</v>
      </c>
      <c r="ER80" s="149">
        <f t="shared" si="295"/>
        <v>0</v>
      </c>
      <c r="ET80" s="180">
        <v>374</v>
      </c>
      <c r="EU80" s="180">
        <v>374</v>
      </c>
      <c r="EV80" s="180">
        <v>890.12</v>
      </c>
      <c r="EW80" s="180">
        <v>890.12</v>
      </c>
      <c r="EX80" s="186">
        <f t="shared" si="307"/>
        <v>392.7</v>
      </c>
      <c r="EY80" s="186">
        <f>EU80+(EU80*5/100)</f>
        <v>392.7</v>
      </c>
      <c r="EZ80" s="186">
        <f t="shared" si="308"/>
        <v>934.62599999999998</v>
      </c>
      <c r="FA80" s="186">
        <f t="shared" si="308"/>
        <v>934.62599999999998</v>
      </c>
      <c r="FB80" s="187">
        <f t="shared" si="296"/>
        <v>274.89</v>
      </c>
      <c r="FC80" s="187">
        <f t="shared" si="297"/>
        <v>274.89</v>
      </c>
      <c r="FD80" s="187">
        <f t="shared" si="298"/>
        <v>654.23820000000001</v>
      </c>
      <c r="FE80" s="187">
        <f t="shared" si="299"/>
        <v>654.23820000000001</v>
      </c>
      <c r="FF80" s="190">
        <v>274.89</v>
      </c>
      <c r="FG80" s="190">
        <f t="shared" si="300"/>
        <v>180.35532900000001</v>
      </c>
      <c r="FH80" s="190">
        <v>274.89</v>
      </c>
      <c r="FI80" s="190">
        <f t="shared" si="262"/>
        <v>180.35532900000001</v>
      </c>
      <c r="FJ80" s="190">
        <v>654.23820000000001</v>
      </c>
      <c r="FK80" s="190">
        <f t="shared" si="263"/>
        <v>429.24568302</v>
      </c>
      <c r="FL80" s="190">
        <f t="shared" si="264"/>
        <v>429.24568302</v>
      </c>
      <c r="FM80" s="195">
        <v>654.23820000000001</v>
      </c>
      <c r="FN80" s="72">
        <v>401.8</v>
      </c>
      <c r="FO80" s="197">
        <f t="shared" si="301"/>
        <v>239.21163000000001</v>
      </c>
      <c r="FP80" s="202">
        <f t="shared" si="158"/>
        <v>193.7614203</v>
      </c>
      <c r="FQ80" s="197">
        <f t="shared" si="302"/>
        <v>142.4146439205</v>
      </c>
      <c r="FR80" s="197">
        <v>294</v>
      </c>
      <c r="FS80" s="197">
        <f t="shared" si="265"/>
        <v>175.03290000000001</v>
      </c>
      <c r="FT80" s="197"/>
      <c r="FU80" s="197">
        <f t="shared" si="161"/>
        <v>0</v>
      </c>
      <c r="FV80" s="207">
        <v>295.32299999999998</v>
      </c>
      <c r="FW80" s="208">
        <f t="shared" si="303"/>
        <v>239.21163000000001</v>
      </c>
      <c r="FX80" s="202">
        <f t="shared" si="163"/>
        <v>215.29046700000001</v>
      </c>
      <c r="FY80" s="208">
        <v>295.32299999999998</v>
      </c>
      <c r="FZ80" s="208">
        <f t="shared" si="266"/>
        <v>194.48099999999999</v>
      </c>
      <c r="GA80" s="208">
        <v>216.09</v>
      </c>
      <c r="GB80" s="208">
        <f t="shared" si="267"/>
        <v>386.32111471799999</v>
      </c>
      <c r="GC80" s="208">
        <v>0</v>
      </c>
      <c r="GD80" s="207">
        <v>0</v>
      </c>
      <c r="GE80" s="213">
        <f t="shared" si="309"/>
        <v>0</v>
      </c>
      <c r="GF80" s="213">
        <f t="shared" si="304"/>
        <v>0</v>
      </c>
      <c r="GG80" s="213">
        <v>0</v>
      </c>
      <c r="GH80" s="213">
        <f t="shared" si="305"/>
        <v>0</v>
      </c>
      <c r="GI80" s="213">
        <v>0</v>
      </c>
      <c r="GJ80" s="213">
        <f t="shared" si="306"/>
        <v>0</v>
      </c>
      <c r="GK80" s="208"/>
      <c r="GL80" s="208">
        <v>0</v>
      </c>
      <c r="GM80" s="216">
        <v>0</v>
      </c>
      <c r="GN80" s="200">
        <v>0</v>
      </c>
      <c r="GO80" s="200">
        <v>0</v>
      </c>
      <c r="GP80" s="200">
        <v>0</v>
      </c>
      <c r="GQ80" s="200">
        <v>0</v>
      </c>
      <c r="GR80" s="200">
        <v>0</v>
      </c>
      <c r="GS80" s="200">
        <v>0</v>
      </c>
      <c r="GT80" s="6">
        <f t="shared" si="174"/>
        <v>0</v>
      </c>
      <c r="GU80" s="6">
        <f t="shared" si="260"/>
        <v>0</v>
      </c>
      <c r="GV80" s="6">
        <f t="shared" ref="GV80:GV95" si="346">GP80*0.9</f>
        <v>0</v>
      </c>
      <c r="GW80" s="6">
        <f t="shared" si="310"/>
        <v>0</v>
      </c>
      <c r="GX80" s="6">
        <f t="shared" si="261"/>
        <v>0</v>
      </c>
    </row>
    <row r="81" spans="2:206" ht="65">
      <c r="B81" s="50" t="s">
        <v>501</v>
      </c>
      <c r="C81" s="317"/>
      <c r="D81" s="41" t="s">
        <v>471</v>
      </c>
      <c r="E81" s="41" t="s">
        <v>405</v>
      </c>
      <c r="F81" s="319"/>
      <c r="G81" s="40" t="s">
        <v>508</v>
      </c>
      <c r="H81" s="1"/>
      <c r="I81" s="1"/>
      <c r="J81" s="1"/>
      <c r="K81" s="1"/>
      <c r="L81" s="1"/>
      <c r="M81" s="1"/>
      <c r="O81" s="3"/>
      <c r="P81" s="3"/>
      <c r="Q81" s="3"/>
      <c r="R81" s="3"/>
      <c r="S81" s="3"/>
      <c r="T81" s="3"/>
      <c r="U81" s="3"/>
      <c r="V81" s="3"/>
      <c r="W81" s="63"/>
      <c r="X81" s="62">
        <f>Y81*0.9</f>
        <v>0</v>
      </c>
      <c r="Y81" s="63"/>
      <c r="Z81" s="62">
        <f>AA81*0.9</f>
        <v>0</v>
      </c>
      <c r="AA81" s="63"/>
      <c r="AB81" s="62">
        <f>AC81*0.9</f>
        <v>0</v>
      </c>
      <c r="AC81" s="63"/>
      <c r="AD81" s="62">
        <f>AE81*0.9</f>
        <v>301.5</v>
      </c>
      <c r="AE81" s="98">
        <v>335</v>
      </c>
      <c r="AF81" s="62">
        <v>301.5</v>
      </c>
      <c r="AG81" s="98">
        <v>335</v>
      </c>
      <c r="AH81" s="62">
        <v>301.5</v>
      </c>
      <c r="AI81" s="98">
        <v>335</v>
      </c>
      <c r="AJ81" s="62">
        <v>0</v>
      </c>
      <c r="AK81" s="98"/>
      <c r="AL81" s="106">
        <v>291.60000000000002</v>
      </c>
      <c r="AM81" s="3">
        <v>360</v>
      </c>
      <c r="AN81" s="106">
        <v>291.60000000000002</v>
      </c>
      <c r="AO81" s="3">
        <v>360</v>
      </c>
      <c r="AP81" s="106"/>
      <c r="AQ81" s="3">
        <v>0</v>
      </c>
      <c r="AR81" s="98"/>
      <c r="AS81" s="3"/>
      <c r="AT81" s="3"/>
      <c r="AU81" s="106">
        <v>425.67525000000001</v>
      </c>
      <c r="AV81" s="3">
        <v>643.5</v>
      </c>
      <c r="AW81" s="106">
        <v>425.67525000000001</v>
      </c>
      <c r="AX81" s="3">
        <v>643.5</v>
      </c>
      <c r="AY81" s="106">
        <v>425.67525000000001</v>
      </c>
      <c r="AZ81" s="3"/>
      <c r="BA81" s="98"/>
      <c r="BB81" s="117">
        <f>677*1.05*0.7</f>
        <v>497.59500000000003</v>
      </c>
      <c r="BC81" s="110">
        <v>677</v>
      </c>
      <c r="BD81" s="117">
        <f>BC81*1.05*0.7</f>
        <v>497.59500000000003</v>
      </c>
      <c r="BE81" s="119">
        <v>0</v>
      </c>
      <c r="BF81" s="98"/>
      <c r="BG81" s="3"/>
      <c r="BH81" s="98"/>
      <c r="BM81" s="130">
        <f t="shared" si="311"/>
        <v>301.5</v>
      </c>
      <c r="BN81" s="131">
        <f t="shared" si="312"/>
        <v>271.35000000000002</v>
      </c>
      <c r="BO81" s="132">
        <f t="shared" si="313"/>
        <v>301.5</v>
      </c>
      <c r="BP81" s="132">
        <f t="shared" si="314"/>
        <v>271.35000000000002</v>
      </c>
      <c r="BQ81" s="132">
        <f t="shared" si="315"/>
        <v>301.5</v>
      </c>
      <c r="BR81" s="132">
        <f t="shared" si="316"/>
        <v>271.35000000000002</v>
      </c>
      <c r="BS81" s="132">
        <f t="shared" si="317"/>
        <v>0</v>
      </c>
      <c r="BT81" s="130">
        <f t="shared" si="318"/>
        <v>0</v>
      </c>
      <c r="BU81" s="5">
        <f t="shared" si="318"/>
        <v>262.44</v>
      </c>
      <c r="BV81" s="5">
        <f t="shared" si="319"/>
        <v>236.196</v>
      </c>
      <c r="BW81" s="5">
        <f t="shared" si="320"/>
        <v>262.44</v>
      </c>
      <c r="BX81" s="139">
        <f t="shared" si="321"/>
        <v>236.196</v>
      </c>
      <c r="BY81" s="5">
        <f t="shared" si="322"/>
        <v>0</v>
      </c>
      <c r="BZ81" s="5">
        <f t="shared" si="323"/>
        <v>0</v>
      </c>
      <c r="CA81" s="5">
        <f t="shared" si="324"/>
        <v>0</v>
      </c>
      <c r="CB81" s="5">
        <f t="shared" si="325"/>
        <v>0</v>
      </c>
      <c r="CC81" s="130">
        <f t="shared" si="326"/>
        <v>383.10772500000002</v>
      </c>
      <c r="CD81" s="143">
        <f t="shared" si="327"/>
        <v>310.31725725000001</v>
      </c>
      <c r="CE81" s="143">
        <f t="shared" si="328"/>
        <v>383.10772500000002</v>
      </c>
      <c r="CF81" s="143">
        <f t="shared" si="329"/>
        <v>310.31725725000001</v>
      </c>
      <c r="CG81" s="143">
        <f t="shared" si="330"/>
        <v>383.10772500000002</v>
      </c>
      <c r="CH81" s="143">
        <f t="shared" si="331"/>
        <v>310.31725725000001</v>
      </c>
      <c r="CI81" s="143">
        <f t="shared" si="332"/>
        <v>0</v>
      </c>
      <c r="CJ81" s="144">
        <f t="shared" si="333"/>
        <v>0</v>
      </c>
      <c r="CK81" s="149">
        <f t="shared" si="268"/>
        <v>279.28553152500001</v>
      </c>
      <c r="CL81" s="149">
        <f t="shared" si="269"/>
        <v>279.28553152500001</v>
      </c>
      <c r="CM81" s="149">
        <f t="shared" si="270"/>
        <v>279.28553152500001</v>
      </c>
      <c r="CN81" s="149">
        <f t="shared" si="271"/>
        <v>0</v>
      </c>
      <c r="CO81" s="150">
        <f t="shared" si="334"/>
        <v>447.83550000000002</v>
      </c>
      <c r="CP81" s="151">
        <f t="shared" si="335"/>
        <v>362.74675500000001</v>
      </c>
      <c r="CQ81" s="150">
        <f t="shared" si="336"/>
        <v>447.83550000000002</v>
      </c>
      <c r="CR81" s="151">
        <f t="shared" si="337"/>
        <v>362.74675500000001</v>
      </c>
      <c r="CS81" s="150">
        <f t="shared" si="338"/>
        <v>0</v>
      </c>
      <c r="CT81" s="151">
        <f t="shared" si="339"/>
        <v>0</v>
      </c>
      <c r="CU81" s="72">
        <f t="shared" si="340"/>
        <v>0</v>
      </c>
      <c r="CV81" s="157">
        <f t="shared" si="341"/>
        <v>0</v>
      </c>
      <c r="CW81" s="158">
        <v>476.28</v>
      </c>
      <c r="CX81" s="143">
        <f t="shared" si="342"/>
        <v>385.78680000000003</v>
      </c>
      <c r="CY81" s="126">
        <v>476.28</v>
      </c>
      <c r="CZ81" s="126">
        <f t="shared" si="343"/>
        <v>385.78680000000003</v>
      </c>
      <c r="DA81" s="126">
        <v>476.28</v>
      </c>
      <c r="DB81" s="126">
        <f t="shared" si="344"/>
        <v>385.78680000000003</v>
      </c>
      <c r="DC81" s="126">
        <f t="shared" si="345"/>
        <v>0</v>
      </c>
      <c r="DD81" s="158"/>
      <c r="DF81" s="149">
        <f t="shared" si="272"/>
        <v>347.20812000000001</v>
      </c>
      <c r="DG81" s="149">
        <f t="shared" si="273"/>
        <v>312.48730799999998</v>
      </c>
      <c r="DH81" s="149">
        <f t="shared" si="274"/>
        <v>347.20812000000001</v>
      </c>
      <c r="DI81" s="149">
        <f t="shared" si="275"/>
        <v>312.48730799999998</v>
      </c>
      <c r="DJ81" s="149">
        <f t="shared" si="276"/>
        <v>347.20812000000001</v>
      </c>
      <c r="DK81" s="149">
        <f t="shared" si="277"/>
        <v>312.48730799999998</v>
      </c>
      <c r="DL81" s="149">
        <f t="shared" si="278"/>
        <v>0</v>
      </c>
      <c r="DM81" s="149">
        <f t="shared" si="279"/>
        <v>0</v>
      </c>
      <c r="DP81" s="158">
        <v>713.7</v>
      </c>
      <c r="DQ81" s="136">
        <f>DP81*0.7*1.05*0.9</f>
        <v>472.11255</v>
      </c>
      <c r="DR81" s="136">
        <v>713.7</v>
      </c>
      <c r="DS81" s="136">
        <f>DR81*0.7*1.05*0.9</f>
        <v>472.11255</v>
      </c>
      <c r="DT81" s="136"/>
      <c r="DU81" s="136">
        <f>DT81*0.7*1.05</f>
        <v>0</v>
      </c>
      <c r="DV81" s="177"/>
      <c r="DW81" s="136">
        <f>DV81*0.7*1.05</f>
        <v>0</v>
      </c>
      <c r="DX81" s="149">
        <f t="shared" si="280"/>
        <v>424.901295</v>
      </c>
      <c r="DY81" s="149">
        <f t="shared" si="281"/>
        <v>382.41116549999998</v>
      </c>
      <c r="DZ81" s="149">
        <f t="shared" si="282"/>
        <v>424.901295</v>
      </c>
      <c r="EA81" s="149">
        <f t="shared" si="283"/>
        <v>382.41116549999998</v>
      </c>
      <c r="EB81" s="149">
        <f t="shared" si="284"/>
        <v>0</v>
      </c>
      <c r="EC81" s="149">
        <f t="shared" si="285"/>
        <v>0</v>
      </c>
      <c r="ED81" s="149">
        <f t="shared" si="286"/>
        <v>0</v>
      </c>
      <c r="EE81" s="149">
        <f t="shared" si="287"/>
        <v>0</v>
      </c>
      <c r="EF81" s="136">
        <v>760</v>
      </c>
      <c r="EG81" s="180">
        <f>EF81*0.7*1.05</f>
        <v>558.6</v>
      </c>
      <c r="EH81" s="180">
        <f>EF81*0.7*1.05</f>
        <v>558.6</v>
      </c>
      <c r="EI81" s="180">
        <f>EF81*0.7*1.05</f>
        <v>558.6</v>
      </c>
      <c r="EJ81" s="180">
        <v>0</v>
      </c>
      <c r="EK81" s="149">
        <f t="shared" si="288"/>
        <v>502.74</v>
      </c>
      <c r="EL81" s="149">
        <f t="shared" si="289"/>
        <v>452.46600000000001</v>
      </c>
      <c r="EM81" s="149">
        <f t="shared" si="290"/>
        <v>502.74</v>
      </c>
      <c r="EN81" s="149">
        <f t="shared" si="291"/>
        <v>452.46600000000001</v>
      </c>
      <c r="EO81" s="149">
        <f t="shared" si="292"/>
        <v>502.74</v>
      </c>
      <c r="EP81" s="149">
        <f t="shared" si="293"/>
        <v>452.46600000000001</v>
      </c>
      <c r="EQ81" s="149">
        <f t="shared" si="294"/>
        <v>0</v>
      </c>
      <c r="ER81" s="149">
        <f t="shared" si="295"/>
        <v>0</v>
      </c>
      <c r="ET81" s="180">
        <v>1068.5999999999999</v>
      </c>
      <c r="EU81" s="180">
        <v>1068.5999999999999</v>
      </c>
      <c r="EV81" s="180">
        <v>1068.5999999999999</v>
      </c>
      <c r="EW81" s="180">
        <v>0</v>
      </c>
      <c r="EX81" s="186">
        <f t="shared" si="307"/>
        <v>1122.03</v>
      </c>
      <c r="EY81" s="186">
        <f>EU81+(EU81*5/100)</f>
        <v>1122.03</v>
      </c>
      <c r="EZ81" s="186">
        <f t="shared" si="308"/>
        <v>1122.03</v>
      </c>
      <c r="FA81" s="186">
        <f t="shared" si="308"/>
        <v>0</v>
      </c>
      <c r="FB81" s="187">
        <f t="shared" si="296"/>
        <v>785.42100000000005</v>
      </c>
      <c r="FC81" s="187">
        <f t="shared" si="297"/>
        <v>785.42100000000005</v>
      </c>
      <c r="FD81" s="187">
        <f t="shared" si="298"/>
        <v>785.42100000000005</v>
      </c>
      <c r="FE81" s="187">
        <f t="shared" si="299"/>
        <v>0</v>
      </c>
      <c r="FF81" s="190">
        <v>785.42100000000005</v>
      </c>
      <c r="FG81" s="190">
        <f t="shared" si="300"/>
        <v>515.31471810000005</v>
      </c>
      <c r="FH81" s="190">
        <v>785.42100000000005</v>
      </c>
      <c r="FI81" s="190">
        <f t="shared" si="262"/>
        <v>515.31471810000005</v>
      </c>
      <c r="FJ81" s="190">
        <v>785.42100000000005</v>
      </c>
      <c r="FK81" s="190">
        <f t="shared" si="263"/>
        <v>515.31471810000005</v>
      </c>
      <c r="FL81" s="190">
        <f t="shared" si="264"/>
        <v>0</v>
      </c>
      <c r="FM81" s="195">
        <v>0</v>
      </c>
      <c r="FN81" s="72">
        <v>1380</v>
      </c>
      <c r="FO81" s="197">
        <f t="shared" si="301"/>
        <v>821.58299999999997</v>
      </c>
      <c r="FP81" s="202">
        <f t="shared" si="158"/>
        <v>665.48222999999996</v>
      </c>
      <c r="FQ81" s="197">
        <f t="shared" si="302"/>
        <v>489.12943904999997</v>
      </c>
      <c r="FR81" s="197">
        <v>1380</v>
      </c>
      <c r="FS81" s="197">
        <f t="shared" si="265"/>
        <v>821.58299999999997</v>
      </c>
      <c r="FT81" s="197"/>
      <c r="FU81" s="197">
        <f t="shared" si="161"/>
        <v>0</v>
      </c>
      <c r="FV81" s="207">
        <v>1014.3</v>
      </c>
      <c r="FW81" s="208">
        <f t="shared" si="303"/>
        <v>821.58299999999997</v>
      </c>
      <c r="FX81" s="202">
        <f t="shared" si="163"/>
        <v>739.42470000000003</v>
      </c>
      <c r="FY81" s="208">
        <v>1014.3</v>
      </c>
      <c r="FZ81" s="208">
        <f t="shared" si="266"/>
        <v>912.87</v>
      </c>
      <c r="GA81" s="208">
        <v>1014.3</v>
      </c>
      <c r="GB81" s="208">
        <f t="shared" si="267"/>
        <v>0</v>
      </c>
      <c r="GC81" s="208">
        <v>0</v>
      </c>
      <c r="GD81" s="207">
        <v>0</v>
      </c>
      <c r="GE81" s="213">
        <f t="shared" si="309"/>
        <v>0</v>
      </c>
      <c r="GF81" s="213">
        <f t="shared" si="304"/>
        <v>0</v>
      </c>
      <c r="GG81" s="213">
        <v>0</v>
      </c>
      <c r="GH81" s="213">
        <f t="shared" si="305"/>
        <v>0</v>
      </c>
      <c r="GI81" s="213">
        <v>0</v>
      </c>
      <c r="GJ81" s="213">
        <f t="shared" si="306"/>
        <v>0</v>
      </c>
      <c r="GK81" s="208"/>
      <c r="GL81" s="208">
        <v>0</v>
      </c>
      <c r="GM81" s="216">
        <v>0</v>
      </c>
      <c r="GN81" s="200">
        <v>0</v>
      </c>
      <c r="GO81" s="200">
        <v>0</v>
      </c>
      <c r="GP81" s="200">
        <v>0</v>
      </c>
      <c r="GQ81" s="200">
        <v>0</v>
      </c>
      <c r="GR81" s="200">
        <v>0</v>
      </c>
      <c r="GS81" s="200">
        <v>0</v>
      </c>
      <c r="GT81" s="6">
        <f t="shared" si="174"/>
        <v>0</v>
      </c>
      <c r="GU81" s="6">
        <f t="shared" si="260"/>
        <v>0</v>
      </c>
      <c r="GV81" s="6">
        <f t="shared" si="346"/>
        <v>0</v>
      </c>
      <c r="GW81" s="6">
        <f t="shared" si="310"/>
        <v>0</v>
      </c>
      <c r="GX81" s="6">
        <f t="shared" si="261"/>
        <v>0</v>
      </c>
    </row>
    <row r="82" spans="2:206" ht="39">
      <c r="B82" s="50" t="s">
        <v>501</v>
      </c>
      <c r="C82" s="45" t="s">
        <v>418</v>
      </c>
      <c r="D82" s="34"/>
      <c r="E82" s="34" t="s">
        <v>405</v>
      </c>
      <c r="F82" s="41" t="s">
        <v>418</v>
      </c>
      <c r="G82" s="35" t="s">
        <v>509</v>
      </c>
      <c r="H82" s="1"/>
      <c r="I82" s="1"/>
      <c r="J82" s="1"/>
      <c r="K82" s="1"/>
      <c r="L82" s="1"/>
      <c r="M82" s="1"/>
      <c r="O82" s="3">
        <v>118.13</v>
      </c>
      <c r="P82" s="3"/>
      <c r="Q82" s="3">
        <v>118.13</v>
      </c>
      <c r="R82" s="3"/>
      <c r="S82" s="3">
        <v>118.13</v>
      </c>
      <c r="T82" s="3"/>
      <c r="U82" s="3"/>
      <c r="V82" s="3"/>
      <c r="W82" s="63"/>
      <c r="X82" s="62"/>
      <c r="Y82" s="63"/>
      <c r="Z82" s="62"/>
      <c r="AA82" s="63"/>
      <c r="AB82" s="62"/>
      <c r="AC82" s="63"/>
      <c r="AD82" s="62"/>
      <c r="AE82" s="98"/>
      <c r="AF82" s="62"/>
      <c r="AG82" s="98"/>
      <c r="AH82" s="62"/>
      <c r="AI82" s="98"/>
      <c r="AJ82" s="62"/>
      <c r="AK82" s="98"/>
      <c r="AL82" s="106"/>
      <c r="AM82" s="3"/>
      <c r="AN82" s="106"/>
      <c r="AO82" s="3"/>
      <c r="AP82" s="106"/>
      <c r="AQ82" s="3"/>
      <c r="AR82" s="106"/>
      <c r="AS82" s="3"/>
      <c r="AT82" s="3"/>
      <c r="AU82" s="106"/>
      <c r="AV82" s="3"/>
      <c r="AW82" s="106"/>
      <c r="AX82" s="3"/>
      <c r="AY82" s="106"/>
      <c r="AZ82" s="3"/>
      <c r="BA82" s="106"/>
      <c r="BB82" s="98"/>
      <c r="BC82" s="3"/>
      <c r="BD82" s="98"/>
      <c r="BE82" s="98"/>
      <c r="BF82" s="98"/>
      <c r="BG82" s="98"/>
      <c r="BH82" s="98"/>
      <c r="BM82" s="130">
        <f t="shared" si="311"/>
        <v>0</v>
      </c>
      <c r="BN82" s="131">
        <f t="shared" si="312"/>
        <v>0</v>
      </c>
      <c r="BO82" s="132">
        <f t="shared" si="313"/>
        <v>0</v>
      </c>
      <c r="BP82" s="132">
        <f t="shared" si="314"/>
        <v>0</v>
      </c>
      <c r="BQ82" s="132">
        <f t="shared" si="315"/>
        <v>0</v>
      </c>
      <c r="BR82" s="132">
        <f t="shared" si="316"/>
        <v>0</v>
      </c>
      <c r="BS82" s="132">
        <f t="shared" si="317"/>
        <v>0</v>
      </c>
      <c r="BT82" s="130">
        <f t="shared" si="318"/>
        <v>0</v>
      </c>
      <c r="BU82" s="5">
        <f t="shared" si="318"/>
        <v>0</v>
      </c>
      <c r="BV82" s="5">
        <f t="shared" si="319"/>
        <v>0</v>
      </c>
      <c r="BW82" s="5">
        <f t="shared" si="320"/>
        <v>0</v>
      </c>
      <c r="BX82" s="139">
        <f t="shared" si="321"/>
        <v>0</v>
      </c>
      <c r="BY82" s="5">
        <f t="shared" si="322"/>
        <v>0</v>
      </c>
      <c r="BZ82" s="5">
        <f t="shared" si="323"/>
        <v>0</v>
      </c>
      <c r="CA82" s="5">
        <f t="shared" si="324"/>
        <v>0</v>
      </c>
      <c r="CB82" s="5">
        <f t="shared" si="325"/>
        <v>0</v>
      </c>
      <c r="CC82" s="130">
        <f t="shared" si="326"/>
        <v>0</v>
      </c>
      <c r="CD82" s="143">
        <f t="shared" si="327"/>
        <v>0</v>
      </c>
      <c r="CE82" s="143">
        <f t="shared" si="328"/>
        <v>0</v>
      </c>
      <c r="CF82" s="143">
        <f t="shared" si="329"/>
        <v>0</v>
      </c>
      <c r="CG82" s="143">
        <f t="shared" si="330"/>
        <v>0</v>
      </c>
      <c r="CH82" s="143">
        <f t="shared" si="331"/>
        <v>0</v>
      </c>
      <c r="CI82" s="143">
        <f t="shared" si="332"/>
        <v>0</v>
      </c>
      <c r="CJ82" s="144">
        <f t="shared" si="333"/>
        <v>0</v>
      </c>
      <c r="CK82" s="149">
        <f t="shared" si="268"/>
        <v>0</v>
      </c>
      <c r="CL82" s="149">
        <f t="shared" si="269"/>
        <v>0</v>
      </c>
      <c r="CM82" s="149">
        <f t="shared" si="270"/>
        <v>0</v>
      </c>
      <c r="CN82" s="149">
        <f t="shared" si="271"/>
        <v>0</v>
      </c>
      <c r="CO82" s="150">
        <f t="shared" si="334"/>
        <v>0</v>
      </c>
      <c r="CP82" s="151">
        <f t="shared" si="335"/>
        <v>0</v>
      </c>
      <c r="CQ82" s="150">
        <f t="shared" si="336"/>
        <v>0</v>
      </c>
      <c r="CR82" s="151">
        <f t="shared" si="337"/>
        <v>0</v>
      </c>
      <c r="CS82" s="150">
        <f t="shared" si="338"/>
        <v>0</v>
      </c>
      <c r="CT82" s="151">
        <f t="shared" si="339"/>
        <v>0</v>
      </c>
      <c r="CU82" s="72">
        <f t="shared" si="340"/>
        <v>0</v>
      </c>
      <c r="CV82" s="157">
        <f t="shared" si="341"/>
        <v>0</v>
      </c>
      <c r="CW82" s="158"/>
      <c r="CX82" s="143">
        <f t="shared" si="342"/>
        <v>0</v>
      </c>
      <c r="CY82" s="126"/>
      <c r="CZ82" s="126">
        <f t="shared" si="343"/>
        <v>0</v>
      </c>
      <c r="DA82" s="126"/>
      <c r="DB82" s="126">
        <f t="shared" si="344"/>
        <v>0</v>
      </c>
      <c r="DC82" s="126">
        <f t="shared" si="345"/>
        <v>0</v>
      </c>
      <c r="DD82" s="158"/>
      <c r="DE82" s="9" t="s">
        <v>420</v>
      </c>
      <c r="DF82" s="149">
        <f t="shared" si="272"/>
        <v>0</v>
      </c>
      <c r="DG82" s="149">
        <f t="shared" si="273"/>
        <v>0</v>
      </c>
      <c r="DH82" s="149">
        <f t="shared" si="274"/>
        <v>0</v>
      </c>
      <c r="DI82" s="149">
        <f t="shared" si="275"/>
        <v>0</v>
      </c>
      <c r="DJ82" s="149">
        <f t="shared" si="276"/>
        <v>0</v>
      </c>
      <c r="DK82" s="149">
        <f t="shared" si="277"/>
        <v>0</v>
      </c>
      <c r="DL82" s="149">
        <f t="shared" si="278"/>
        <v>0</v>
      </c>
      <c r="DM82" s="149">
        <f t="shared" si="279"/>
        <v>0</v>
      </c>
      <c r="DP82" s="158">
        <v>988.8</v>
      </c>
      <c r="DQ82" s="136">
        <f>DP82*0.7*1.05*0.9</f>
        <v>654.09119999999996</v>
      </c>
      <c r="DR82" s="136">
        <v>988.8</v>
      </c>
      <c r="DS82" s="136">
        <f>DR82*0.7*1.05*0.9</f>
        <v>654.09119999999996</v>
      </c>
      <c r="DT82" s="136">
        <v>988.8</v>
      </c>
      <c r="DU82" s="136">
        <f>DT82*0.7*1.05*0.9</f>
        <v>654.09119999999996</v>
      </c>
      <c r="DV82" s="136"/>
      <c r="DW82" s="136">
        <f>DV82*0.7*1.05</f>
        <v>0</v>
      </c>
      <c r="DX82" s="149">
        <f t="shared" si="280"/>
        <v>588.68208000000004</v>
      </c>
      <c r="DY82" s="149">
        <f t="shared" si="281"/>
        <v>529.81387199999995</v>
      </c>
      <c r="DZ82" s="149">
        <f t="shared" si="282"/>
        <v>588.68208000000004</v>
      </c>
      <c r="EA82" s="149">
        <f t="shared" si="283"/>
        <v>529.81387199999995</v>
      </c>
      <c r="EB82" s="149">
        <f t="shared" si="284"/>
        <v>588.68208000000004</v>
      </c>
      <c r="EC82" s="149">
        <f t="shared" si="285"/>
        <v>529.81387199999995</v>
      </c>
      <c r="ED82" s="149">
        <f t="shared" si="286"/>
        <v>0</v>
      </c>
      <c r="EE82" s="149">
        <f t="shared" si="287"/>
        <v>0</v>
      </c>
      <c r="EF82" s="136">
        <v>690.69</v>
      </c>
      <c r="EG82" s="180">
        <f>EF82*0.7*1.05</f>
        <v>507.65715</v>
      </c>
      <c r="EH82" s="180">
        <f>EF82*0.7*1.05</f>
        <v>507.65715</v>
      </c>
      <c r="EI82" s="180">
        <f>EF82*0.7*1.05</f>
        <v>507.65715</v>
      </c>
      <c r="EJ82" s="180">
        <f>EF82*0.7*1.05</f>
        <v>507.65715</v>
      </c>
      <c r="EK82" s="149">
        <f t="shared" si="288"/>
        <v>456.891435</v>
      </c>
      <c r="EL82" s="149">
        <f t="shared" si="289"/>
        <v>411.2022915</v>
      </c>
      <c r="EM82" s="149">
        <f t="shared" si="290"/>
        <v>456.891435</v>
      </c>
      <c r="EN82" s="149">
        <f t="shared" si="291"/>
        <v>411.2022915</v>
      </c>
      <c r="EO82" s="149">
        <f t="shared" si="292"/>
        <v>456.891435</v>
      </c>
      <c r="EP82" s="149">
        <f t="shared" si="293"/>
        <v>411.2022915</v>
      </c>
      <c r="EQ82" s="149">
        <f t="shared" si="294"/>
        <v>411.2022915</v>
      </c>
      <c r="ER82" s="149">
        <f t="shared" si="295"/>
        <v>456.891435</v>
      </c>
      <c r="ET82" s="180">
        <v>993.45</v>
      </c>
      <c r="EU82" s="180">
        <v>993.45</v>
      </c>
      <c r="EV82" s="180">
        <v>993.45</v>
      </c>
      <c r="EW82" s="180">
        <v>993.45</v>
      </c>
      <c r="EX82" s="186">
        <f t="shared" si="307"/>
        <v>1043.1224999999999</v>
      </c>
      <c r="EY82" s="186">
        <f>EU82+(EU82*5/100)</f>
        <v>1043.1224999999999</v>
      </c>
      <c r="EZ82" s="186">
        <f t="shared" si="308"/>
        <v>1043.1224999999999</v>
      </c>
      <c r="FA82" s="186">
        <f t="shared" si="308"/>
        <v>1043.1224999999999</v>
      </c>
      <c r="FB82" s="187">
        <f t="shared" si="296"/>
        <v>730.18574999999998</v>
      </c>
      <c r="FC82" s="187">
        <f t="shared" si="297"/>
        <v>730.18574999999998</v>
      </c>
      <c r="FD82" s="187">
        <f t="shared" si="298"/>
        <v>730.18574999999998</v>
      </c>
      <c r="FE82" s="187">
        <f t="shared" si="299"/>
        <v>730.18574999999998</v>
      </c>
      <c r="FF82" s="190">
        <v>730.18574999999998</v>
      </c>
      <c r="FG82" s="190">
        <f t="shared" si="300"/>
        <v>479.07487057499998</v>
      </c>
      <c r="FH82" s="190">
        <v>730.18574999999998</v>
      </c>
      <c r="FI82" s="190">
        <f t="shared" si="262"/>
        <v>479.07487057499998</v>
      </c>
      <c r="FJ82" s="190">
        <v>730.18574999999998</v>
      </c>
      <c r="FK82" s="190">
        <f t="shared" si="263"/>
        <v>479.07487057499998</v>
      </c>
      <c r="FL82" s="190">
        <f t="shared" si="264"/>
        <v>479.07487057499998</v>
      </c>
      <c r="FM82" s="195">
        <v>730.18574999999998</v>
      </c>
      <c r="FN82" s="72">
        <v>997.5</v>
      </c>
      <c r="FO82" s="197">
        <f t="shared" si="301"/>
        <v>593.861625</v>
      </c>
      <c r="FP82" s="202">
        <f t="shared" si="158"/>
        <v>481.02791624999998</v>
      </c>
      <c r="FQ82" s="197">
        <f t="shared" si="302"/>
        <v>353.55551844374997</v>
      </c>
      <c r="FR82" s="197">
        <v>997.5</v>
      </c>
      <c r="FS82" s="197">
        <f t="shared" si="265"/>
        <v>593.861625</v>
      </c>
      <c r="FT82" s="197">
        <v>997.5</v>
      </c>
      <c r="FU82" s="197">
        <f t="shared" si="161"/>
        <v>593.861625</v>
      </c>
      <c r="FV82" s="207">
        <v>733.16250000000002</v>
      </c>
      <c r="FW82" s="208">
        <f t="shared" si="303"/>
        <v>593.861625</v>
      </c>
      <c r="FX82" s="202">
        <f t="shared" si="163"/>
        <v>534.47546250000005</v>
      </c>
      <c r="FY82" s="208">
        <v>733.16250000000002</v>
      </c>
      <c r="FZ82" s="208">
        <f t="shared" si="266"/>
        <v>659.84625000000005</v>
      </c>
      <c r="GA82" s="208">
        <v>733.16250000000002</v>
      </c>
      <c r="GB82" s="208">
        <f t="shared" si="267"/>
        <v>431.16738351750001</v>
      </c>
      <c r="GC82" s="208">
        <v>733.16250000000002</v>
      </c>
      <c r="GD82" s="207">
        <v>659.85</v>
      </c>
      <c r="GE82" s="213">
        <f t="shared" si="309"/>
        <v>593.86500000000001</v>
      </c>
      <c r="GF82" s="213">
        <f t="shared" si="304"/>
        <v>593.86500000000001</v>
      </c>
      <c r="GG82" s="213">
        <v>659.85</v>
      </c>
      <c r="GH82" s="213">
        <f t="shared" si="305"/>
        <v>593.86500000000001</v>
      </c>
      <c r="GI82" s="213">
        <v>659.85</v>
      </c>
      <c r="GJ82" s="213">
        <f t="shared" si="306"/>
        <v>593.86500000000001</v>
      </c>
      <c r="GK82" s="208"/>
      <c r="GL82" s="208">
        <v>659.85</v>
      </c>
      <c r="GM82" s="216">
        <v>1069</v>
      </c>
      <c r="GN82" s="216">
        <v>1069</v>
      </c>
      <c r="GO82" s="200">
        <v>0</v>
      </c>
      <c r="GP82" s="216">
        <v>1069</v>
      </c>
      <c r="GQ82" s="200">
        <v>0</v>
      </c>
      <c r="GR82" s="216">
        <v>1069</v>
      </c>
      <c r="GS82" s="200">
        <v>0</v>
      </c>
      <c r="GT82" s="6">
        <f t="shared" si="174"/>
        <v>962.1</v>
      </c>
      <c r="GU82" s="6">
        <f t="shared" si="260"/>
        <v>962.1</v>
      </c>
      <c r="GV82" s="6">
        <f t="shared" si="346"/>
        <v>962.1</v>
      </c>
      <c r="GW82" s="6">
        <f t="shared" si="310"/>
        <v>962.1</v>
      </c>
      <c r="GX82" s="6">
        <f t="shared" si="261"/>
        <v>0</v>
      </c>
    </row>
    <row r="83" spans="2:206" ht="26">
      <c r="B83" s="50" t="s">
        <v>501</v>
      </c>
      <c r="C83" s="45" t="s">
        <v>510</v>
      </c>
      <c r="E83" s="3" t="s">
        <v>405</v>
      </c>
      <c r="F83" s="41" t="s">
        <v>510</v>
      </c>
      <c r="G83" s="40" t="s">
        <v>511</v>
      </c>
      <c r="H83" s="1"/>
      <c r="I83" s="1"/>
      <c r="J83" s="1"/>
      <c r="K83" s="1"/>
      <c r="L83" s="1"/>
      <c r="M83" s="1"/>
      <c r="O83" s="3">
        <v>67.5</v>
      </c>
      <c r="P83" s="3"/>
      <c r="Q83" s="3">
        <v>67.5</v>
      </c>
      <c r="R83" s="3"/>
      <c r="S83" s="3">
        <v>67.5</v>
      </c>
      <c r="T83" s="3"/>
      <c r="U83" s="3"/>
      <c r="V83" s="3"/>
      <c r="W83" s="63">
        <v>121.7748</v>
      </c>
      <c r="X83" s="62">
        <f>Y83*0.9</f>
        <v>109.59732</v>
      </c>
      <c r="Y83" s="63">
        <v>121.7748</v>
      </c>
      <c r="Z83" s="62">
        <f>AA83*0.9</f>
        <v>109.59732</v>
      </c>
      <c r="AA83" s="63">
        <v>121.7748</v>
      </c>
      <c r="AB83" s="62">
        <f>AC83*0.9</f>
        <v>109.59732</v>
      </c>
      <c r="AC83" s="63">
        <v>121.7748</v>
      </c>
      <c r="AD83" s="62">
        <f>AE83*0.9</f>
        <v>218.55600000000001</v>
      </c>
      <c r="AE83" s="98">
        <v>242.84</v>
      </c>
      <c r="AF83" s="62">
        <v>218.55959999999999</v>
      </c>
      <c r="AG83" s="98">
        <v>242.84399999999999</v>
      </c>
      <c r="AH83" s="62">
        <v>214.65674999999999</v>
      </c>
      <c r="AI83" s="98">
        <v>238.50749999999999</v>
      </c>
      <c r="AJ83" s="62">
        <v>0</v>
      </c>
      <c r="AK83" s="98"/>
      <c r="AL83" s="106">
        <v>196.83</v>
      </c>
      <c r="AM83" s="3">
        <v>243</v>
      </c>
      <c r="AN83" s="106">
        <v>196.83</v>
      </c>
      <c r="AO83" s="3">
        <v>243</v>
      </c>
      <c r="AP83" s="106">
        <v>193.59</v>
      </c>
      <c r="AQ83" s="3">
        <v>239</v>
      </c>
      <c r="AR83" s="106"/>
      <c r="AS83" s="3"/>
      <c r="AT83" s="3"/>
      <c r="AU83" s="106">
        <v>70.277760000000001</v>
      </c>
      <c r="AV83" s="3">
        <v>106.24</v>
      </c>
      <c r="AW83" s="106">
        <v>70.277760000000001</v>
      </c>
      <c r="AX83" s="3">
        <v>104.35</v>
      </c>
      <c r="AY83" s="106">
        <v>69.027524999999997</v>
      </c>
      <c r="AZ83" s="3">
        <v>104.35</v>
      </c>
      <c r="BA83" s="106">
        <v>69.027524999999997</v>
      </c>
      <c r="BB83" s="98">
        <v>78.09</v>
      </c>
      <c r="BC83" s="3">
        <v>106.24</v>
      </c>
      <c r="BD83" s="98">
        <v>78.09</v>
      </c>
      <c r="BE83" s="3">
        <v>104.35</v>
      </c>
      <c r="BF83" s="98">
        <v>76.7</v>
      </c>
      <c r="BG83" s="3">
        <v>104.35</v>
      </c>
      <c r="BH83" s="98">
        <v>76.7</v>
      </c>
      <c r="BM83" s="130">
        <f t="shared" si="311"/>
        <v>218.55600000000001</v>
      </c>
      <c r="BN83" s="131">
        <f t="shared" si="312"/>
        <v>196.7004</v>
      </c>
      <c r="BO83" s="132">
        <f t="shared" si="313"/>
        <v>218.55959999999999</v>
      </c>
      <c r="BP83" s="132">
        <f t="shared" si="314"/>
        <v>196.70364000000001</v>
      </c>
      <c r="BQ83" s="132">
        <f t="shared" si="315"/>
        <v>214.65674999999999</v>
      </c>
      <c r="BR83" s="132">
        <f t="shared" si="316"/>
        <v>193.19107500000001</v>
      </c>
      <c r="BS83" s="132">
        <f t="shared" si="317"/>
        <v>0</v>
      </c>
      <c r="BT83" s="130">
        <f t="shared" si="318"/>
        <v>0</v>
      </c>
      <c r="BU83" s="5">
        <f t="shared" si="318"/>
        <v>177.14699999999999</v>
      </c>
      <c r="BV83" s="5">
        <f t="shared" si="319"/>
        <v>159.4323</v>
      </c>
      <c r="BW83" s="5">
        <f t="shared" si="320"/>
        <v>177.14699999999999</v>
      </c>
      <c r="BX83" s="139">
        <f t="shared" si="321"/>
        <v>159.4323</v>
      </c>
      <c r="BY83" s="5">
        <f t="shared" si="322"/>
        <v>174.23099999999999</v>
      </c>
      <c r="BZ83" s="5">
        <f t="shared" si="323"/>
        <v>156.80789999999999</v>
      </c>
      <c r="CA83" s="5">
        <f t="shared" si="324"/>
        <v>0</v>
      </c>
      <c r="CB83" s="5">
        <f t="shared" si="325"/>
        <v>0</v>
      </c>
      <c r="CC83" s="130">
        <f t="shared" si="326"/>
        <v>63.249983999999998</v>
      </c>
      <c r="CD83" s="143">
        <f t="shared" si="327"/>
        <v>51.232487040000002</v>
      </c>
      <c r="CE83" s="143">
        <f t="shared" si="328"/>
        <v>63.249983999999998</v>
      </c>
      <c r="CF83" s="143">
        <f t="shared" si="329"/>
        <v>51.232487040000002</v>
      </c>
      <c r="CG83" s="143">
        <f t="shared" si="330"/>
        <v>62.124772499999999</v>
      </c>
      <c r="CH83" s="143">
        <f t="shared" si="331"/>
        <v>50.321065724999997</v>
      </c>
      <c r="CI83" s="143">
        <f t="shared" si="332"/>
        <v>50.321065724999997</v>
      </c>
      <c r="CJ83" s="144">
        <f t="shared" si="333"/>
        <v>62.124772499999999</v>
      </c>
      <c r="CK83" s="149">
        <f t="shared" si="268"/>
        <v>46.109238335999997</v>
      </c>
      <c r="CL83" s="149">
        <f t="shared" si="269"/>
        <v>46.109238335999997</v>
      </c>
      <c r="CM83" s="149">
        <f t="shared" si="270"/>
        <v>45.288959152499999</v>
      </c>
      <c r="CN83" s="149">
        <f t="shared" si="271"/>
        <v>45.288959152499999</v>
      </c>
      <c r="CO83" s="150">
        <f t="shared" si="334"/>
        <v>70.281000000000006</v>
      </c>
      <c r="CP83" s="151">
        <f t="shared" si="335"/>
        <v>56.927610000000001</v>
      </c>
      <c r="CQ83" s="150">
        <f t="shared" si="336"/>
        <v>70.281000000000006</v>
      </c>
      <c r="CR83" s="151">
        <f t="shared" si="337"/>
        <v>56.927610000000001</v>
      </c>
      <c r="CS83" s="150">
        <f t="shared" si="338"/>
        <v>69.03</v>
      </c>
      <c r="CT83" s="151">
        <f t="shared" si="339"/>
        <v>55.914299999999997</v>
      </c>
      <c r="CU83" s="72">
        <f t="shared" si="340"/>
        <v>55.914299999999997</v>
      </c>
      <c r="CV83" s="157">
        <f t="shared" si="341"/>
        <v>69.03</v>
      </c>
      <c r="CW83" s="144">
        <v>70.281000000000006</v>
      </c>
      <c r="CX83" s="143">
        <f t="shared" si="342"/>
        <v>56.927610000000001</v>
      </c>
      <c r="CY83" s="143">
        <v>70.281000000000006</v>
      </c>
      <c r="CZ83" s="126">
        <f t="shared" si="343"/>
        <v>56.927610000000001</v>
      </c>
      <c r="DA83" s="143">
        <v>69.03</v>
      </c>
      <c r="DB83" s="126">
        <f t="shared" si="344"/>
        <v>55.914299999999997</v>
      </c>
      <c r="DC83" s="126">
        <f t="shared" si="345"/>
        <v>55.914299999999997</v>
      </c>
      <c r="DD83" s="144">
        <v>69.03</v>
      </c>
      <c r="DF83" s="149">
        <f t="shared" si="272"/>
        <v>51.234848999999997</v>
      </c>
      <c r="DG83" s="149">
        <f t="shared" si="273"/>
        <v>46.111364100000003</v>
      </c>
      <c r="DH83" s="149">
        <f t="shared" si="274"/>
        <v>51.234848999999997</v>
      </c>
      <c r="DI83" s="149">
        <f t="shared" si="275"/>
        <v>46.111364100000003</v>
      </c>
      <c r="DJ83" s="149">
        <f t="shared" si="276"/>
        <v>50.322870000000002</v>
      </c>
      <c r="DK83" s="149">
        <f t="shared" si="277"/>
        <v>45.290582999999998</v>
      </c>
      <c r="DL83" s="149">
        <f t="shared" si="278"/>
        <v>45.290582999999998</v>
      </c>
      <c r="DM83" s="149">
        <f t="shared" si="279"/>
        <v>50.322870000000002</v>
      </c>
      <c r="DP83" s="144"/>
      <c r="DQ83" s="136">
        <f>63.25*0.9</f>
        <v>56.924999999999997</v>
      </c>
      <c r="DR83" s="72"/>
      <c r="DS83" s="136">
        <f>63.25*0.9</f>
        <v>56.924999999999997</v>
      </c>
      <c r="DT83" s="72"/>
      <c r="DU83" s="136">
        <f>62.13*0.9</f>
        <v>55.917000000000002</v>
      </c>
      <c r="DV83" s="178"/>
      <c r="DW83" s="136">
        <f>62.13*0.9</f>
        <v>55.917000000000002</v>
      </c>
      <c r="DX83" s="149">
        <f t="shared" si="280"/>
        <v>51.232500000000002</v>
      </c>
      <c r="DY83" s="149">
        <f t="shared" si="281"/>
        <v>46.109250000000003</v>
      </c>
      <c r="DZ83" s="149">
        <f t="shared" si="282"/>
        <v>51.232500000000002</v>
      </c>
      <c r="EA83" s="149">
        <f t="shared" si="283"/>
        <v>46.109250000000003</v>
      </c>
      <c r="EB83" s="149">
        <f t="shared" si="284"/>
        <v>50.325299999999999</v>
      </c>
      <c r="EC83" s="149">
        <f t="shared" si="285"/>
        <v>45.292769999999997</v>
      </c>
      <c r="ED83" s="149">
        <f t="shared" si="286"/>
        <v>45.292769999999997</v>
      </c>
      <c r="EE83" s="149">
        <f t="shared" si="287"/>
        <v>50.325299999999999</v>
      </c>
      <c r="EF83" s="136"/>
      <c r="EG83" s="180">
        <f>DQ83+EF83</f>
        <v>56.924999999999997</v>
      </c>
      <c r="EH83" s="180">
        <f>DS83+EF83</f>
        <v>56.924999999999997</v>
      </c>
      <c r="EI83" s="180">
        <f>DU83+EF83</f>
        <v>55.917000000000002</v>
      </c>
      <c r="EJ83" s="180">
        <f>DW83+EF83</f>
        <v>55.917000000000002</v>
      </c>
      <c r="EK83" s="149">
        <f t="shared" si="288"/>
        <v>51.232500000000002</v>
      </c>
      <c r="EL83" s="149">
        <f t="shared" si="289"/>
        <v>46.109250000000003</v>
      </c>
      <c r="EM83" s="149">
        <f t="shared" si="290"/>
        <v>51.232500000000002</v>
      </c>
      <c r="EN83" s="149">
        <f t="shared" si="291"/>
        <v>46.109250000000003</v>
      </c>
      <c r="EO83" s="149">
        <f t="shared" si="292"/>
        <v>50.325299999999999</v>
      </c>
      <c r="EP83" s="149">
        <f t="shared" si="293"/>
        <v>45.292769999999997</v>
      </c>
      <c r="EQ83" s="149">
        <f t="shared" si="294"/>
        <v>45.292769999999997</v>
      </c>
      <c r="ER83" s="149">
        <f t="shared" si="295"/>
        <v>50.325299999999999</v>
      </c>
      <c r="ET83" s="180">
        <v>0</v>
      </c>
      <c r="EU83" s="180">
        <v>0</v>
      </c>
      <c r="EV83" s="180">
        <v>0</v>
      </c>
      <c r="EW83" s="180">
        <v>0</v>
      </c>
      <c r="EX83" s="186">
        <f t="shared" si="307"/>
        <v>0</v>
      </c>
      <c r="EY83" s="186">
        <v>462</v>
      </c>
      <c r="EZ83" s="186">
        <v>480.48</v>
      </c>
      <c r="FA83" s="186">
        <f>EW83+(EW83*5/100)</f>
        <v>0</v>
      </c>
      <c r="FB83" s="187">
        <f t="shared" si="296"/>
        <v>0</v>
      </c>
      <c r="FC83" s="187">
        <f t="shared" si="297"/>
        <v>323.39999999999998</v>
      </c>
      <c r="FD83" s="187">
        <f t="shared" si="298"/>
        <v>336.33600000000001</v>
      </c>
      <c r="FE83" s="187">
        <f t="shared" si="299"/>
        <v>0</v>
      </c>
      <c r="FF83" s="190">
        <v>46.106999999999999</v>
      </c>
      <c r="FG83" s="190">
        <f t="shared" si="300"/>
        <v>30.250802700000001</v>
      </c>
      <c r="FH83" s="190">
        <v>323.39999999999998</v>
      </c>
      <c r="FI83" s="190">
        <f t="shared" si="262"/>
        <v>212.18274</v>
      </c>
      <c r="FJ83" s="190">
        <v>336.33600000000001</v>
      </c>
      <c r="FK83" s="190">
        <f t="shared" si="263"/>
        <v>220.6700496</v>
      </c>
      <c r="FL83" s="190">
        <f t="shared" si="264"/>
        <v>29.7193617</v>
      </c>
      <c r="FM83" s="195">
        <v>45.296999999999997</v>
      </c>
      <c r="FN83" s="196">
        <v>440</v>
      </c>
      <c r="FO83" s="197">
        <f t="shared" si="301"/>
        <v>261.95400000000001</v>
      </c>
      <c r="FP83" s="202">
        <f t="shared" si="158"/>
        <v>212.18274</v>
      </c>
      <c r="FQ83" s="197">
        <f t="shared" si="302"/>
        <v>155.95431389999999</v>
      </c>
      <c r="FR83" s="197">
        <v>457.6</v>
      </c>
      <c r="FS83" s="197">
        <f t="shared" si="265"/>
        <v>272.43216000000001</v>
      </c>
      <c r="FT83" s="197"/>
      <c r="FU83" s="197">
        <f t="shared" si="161"/>
        <v>0</v>
      </c>
      <c r="FV83" s="207">
        <v>421.3</v>
      </c>
      <c r="FW83" s="208">
        <f t="shared" si="303"/>
        <v>341.25299999999999</v>
      </c>
      <c r="FX83" s="202">
        <f t="shared" si="163"/>
        <v>307.1277</v>
      </c>
      <c r="FY83" s="208">
        <v>543.1</v>
      </c>
      <c r="FZ83" s="208">
        <f t="shared" si="266"/>
        <v>488.79</v>
      </c>
      <c r="GA83" s="208">
        <v>543.1</v>
      </c>
      <c r="GB83" s="208">
        <f t="shared" si="267"/>
        <v>26.747425530000001</v>
      </c>
      <c r="GC83" s="208">
        <v>543.1</v>
      </c>
      <c r="GD83" s="207">
        <v>309.66000000000003</v>
      </c>
      <c r="GE83" s="213">
        <f t="shared" si="309"/>
        <v>278.69400000000002</v>
      </c>
      <c r="GF83" s="213">
        <f t="shared" si="304"/>
        <v>359.262</v>
      </c>
      <c r="GG83" s="213">
        <v>399.18</v>
      </c>
      <c r="GH83" s="213">
        <f t="shared" si="305"/>
        <v>359.262</v>
      </c>
      <c r="GI83" s="213">
        <v>399.18</v>
      </c>
      <c r="GJ83" s="213">
        <f t="shared" si="306"/>
        <v>359.262</v>
      </c>
      <c r="GK83" s="208"/>
      <c r="GL83" s="208">
        <v>399.18</v>
      </c>
      <c r="GM83" s="216">
        <v>315</v>
      </c>
      <c r="GN83" s="200">
        <v>315</v>
      </c>
      <c r="GO83" s="200">
        <v>0</v>
      </c>
      <c r="GP83" s="200">
        <v>315</v>
      </c>
      <c r="GQ83" s="200">
        <v>0</v>
      </c>
      <c r="GR83" s="200">
        <v>0</v>
      </c>
      <c r="GS83" s="200">
        <v>0</v>
      </c>
      <c r="GT83" s="6">
        <f t="shared" si="174"/>
        <v>283.5</v>
      </c>
      <c r="GU83" s="6">
        <f t="shared" si="260"/>
        <v>283.5</v>
      </c>
      <c r="GV83" s="6">
        <f t="shared" si="346"/>
        <v>283.5</v>
      </c>
      <c r="GW83" s="6">
        <f t="shared" si="310"/>
        <v>0</v>
      </c>
      <c r="GX83" s="6">
        <f t="shared" si="261"/>
        <v>0</v>
      </c>
    </row>
    <row r="84" spans="2:206" ht="26">
      <c r="B84" s="50" t="s">
        <v>501</v>
      </c>
      <c r="C84" s="45" t="s">
        <v>353</v>
      </c>
      <c r="E84" s="3" t="s">
        <v>405</v>
      </c>
      <c r="F84" s="41" t="s">
        <v>353</v>
      </c>
      <c r="G84" s="33" t="s">
        <v>472</v>
      </c>
      <c r="H84" s="1"/>
      <c r="I84" s="1"/>
      <c r="J84" s="1"/>
      <c r="K84" s="1"/>
      <c r="L84" s="1"/>
      <c r="M84" s="1"/>
      <c r="O84" s="3">
        <v>132.59</v>
      </c>
      <c r="P84" s="3"/>
      <c r="Q84" s="3">
        <v>131.38999999999999</v>
      </c>
      <c r="R84" s="3"/>
      <c r="S84" s="3">
        <v>131.38999999999999</v>
      </c>
      <c r="T84" s="3"/>
      <c r="U84" s="3"/>
      <c r="V84" s="3"/>
      <c r="W84" s="63"/>
      <c r="X84" s="62"/>
      <c r="Y84" s="63"/>
      <c r="Z84" s="62"/>
      <c r="AA84" s="63"/>
      <c r="AB84" s="62"/>
      <c r="AC84" s="63"/>
      <c r="AD84" s="62"/>
      <c r="AE84" s="98"/>
      <c r="AF84" s="62"/>
      <c r="AG84" s="98"/>
      <c r="AH84" s="62"/>
      <c r="AI84" s="98"/>
      <c r="AJ84" s="62"/>
      <c r="AK84" s="98"/>
      <c r="AL84" s="106"/>
      <c r="AM84" s="3"/>
      <c r="AN84" s="106"/>
      <c r="AO84" s="3"/>
      <c r="AP84" s="106"/>
      <c r="AQ84" s="3"/>
      <c r="AR84" s="106"/>
      <c r="AS84" s="3"/>
      <c r="AT84" s="3"/>
      <c r="AU84" s="106"/>
      <c r="AV84" s="3"/>
      <c r="AW84" s="106"/>
      <c r="AX84" s="3"/>
      <c r="AY84" s="106"/>
      <c r="AZ84" s="3"/>
      <c r="BA84" s="106"/>
      <c r="BB84" s="98"/>
      <c r="BC84" s="3"/>
      <c r="BD84" s="98"/>
      <c r="BE84" s="98"/>
      <c r="BF84" s="98"/>
      <c r="BG84" s="98"/>
      <c r="BH84" s="98"/>
      <c r="BM84" s="130">
        <f t="shared" si="311"/>
        <v>0</v>
      </c>
      <c r="BN84" s="131">
        <f t="shared" si="312"/>
        <v>0</v>
      </c>
      <c r="BO84" s="132">
        <f t="shared" si="313"/>
        <v>0</v>
      </c>
      <c r="BP84" s="132">
        <f t="shared" si="314"/>
        <v>0</v>
      </c>
      <c r="BQ84" s="132">
        <f t="shared" si="315"/>
        <v>0</v>
      </c>
      <c r="BR84" s="132">
        <f t="shared" si="316"/>
        <v>0</v>
      </c>
      <c r="BS84" s="132">
        <f t="shared" si="317"/>
        <v>0</v>
      </c>
      <c r="BT84" s="130">
        <f t="shared" si="318"/>
        <v>0</v>
      </c>
      <c r="BU84" s="5">
        <f t="shared" si="318"/>
        <v>0</v>
      </c>
      <c r="BV84" s="5">
        <f t="shared" si="319"/>
        <v>0</v>
      </c>
      <c r="BW84" s="5">
        <f t="shared" si="320"/>
        <v>0</v>
      </c>
      <c r="BX84" s="139">
        <f t="shared" si="321"/>
        <v>0</v>
      </c>
      <c r="BY84" s="5">
        <f t="shared" si="322"/>
        <v>0</v>
      </c>
      <c r="BZ84" s="5">
        <f t="shared" si="323"/>
        <v>0</v>
      </c>
      <c r="CA84" s="5">
        <f t="shared" si="324"/>
        <v>0</v>
      </c>
      <c r="CB84" s="5">
        <f t="shared" si="325"/>
        <v>0</v>
      </c>
      <c r="CC84" s="130">
        <f t="shared" si="326"/>
        <v>0</v>
      </c>
      <c r="CD84" s="143">
        <f t="shared" si="327"/>
        <v>0</v>
      </c>
      <c r="CE84" s="143">
        <f t="shared" si="328"/>
        <v>0</v>
      </c>
      <c r="CF84" s="143">
        <f t="shared" si="329"/>
        <v>0</v>
      </c>
      <c r="CG84" s="143">
        <f t="shared" si="330"/>
        <v>0</v>
      </c>
      <c r="CH84" s="143">
        <f t="shared" si="331"/>
        <v>0</v>
      </c>
      <c r="CI84" s="143">
        <f t="shared" si="332"/>
        <v>0</v>
      </c>
      <c r="CJ84" s="144">
        <f t="shared" si="333"/>
        <v>0</v>
      </c>
      <c r="CK84" s="149">
        <f t="shared" si="268"/>
        <v>0</v>
      </c>
      <c r="CL84" s="149">
        <f t="shared" si="269"/>
        <v>0</v>
      </c>
      <c r="CM84" s="149">
        <f t="shared" si="270"/>
        <v>0</v>
      </c>
      <c r="CN84" s="149">
        <f t="shared" si="271"/>
        <v>0</v>
      </c>
      <c r="CO84" s="150">
        <f t="shared" si="334"/>
        <v>0</v>
      </c>
      <c r="CP84" s="151">
        <f t="shared" si="335"/>
        <v>0</v>
      </c>
      <c r="CQ84" s="150">
        <f t="shared" si="336"/>
        <v>0</v>
      </c>
      <c r="CR84" s="151">
        <f t="shared" si="337"/>
        <v>0</v>
      </c>
      <c r="CS84" s="150">
        <f t="shared" si="338"/>
        <v>0</v>
      </c>
      <c r="CT84" s="151">
        <f t="shared" si="339"/>
        <v>0</v>
      </c>
      <c r="CU84" s="72">
        <f t="shared" si="340"/>
        <v>0</v>
      </c>
      <c r="CV84" s="157">
        <f t="shared" si="341"/>
        <v>0</v>
      </c>
      <c r="CW84" s="158"/>
      <c r="CX84" s="143">
        <f t="shared" si="342"/>
        <v>0</v>
      </c>
      <c r="CY84" s="126"/>
      <c r="CZ84" s="126">
        <f t="shared" si="343"/>
        <v>0</v>
      </c>
      <c r="DA84" s="126"/>
      <c r="DB84" s="126">
        <f t="shared" si="344"/>
        <v>0</v>
      </c>
      <c r="DC84" s="126">
        <f t="shared" si="345"/>
        <v>0</v>
      </c>
      <c r="DD84" s="158"/>
      <c r="DE84" s="232" t="s">
        <v>420</v>
      </c>
      <c r="DF84" s="149">
        <f t="shared" si="272"/>
        <v>0</v>
      </c>
      <c r="DG84" s="149">
        <f t="shared" si="273"/>
        <v>0</v>
      </c>
      <c r="DH84" s="149">
        <f t="shared" si="274"/>
        <v>0</v>
      </c>
      <c r="DI84" s="149">
        <f t="shared" si="275"/>
        <v>0</v>
      </c>
      <c r="DJ84" s="149">
        <f t="shared" si="276"/>
        <v>0</v>
      </c>
      <c r="DK84" s="149">
        <f t="shared" si="277"/>
        <v>0</v>
      </c>
      <c r="DL84" s="149">
        <f t="shared" si="278"/>
        <v>0</v>
      </c>
      <c r="DM84" s="149">
        <f t="shared" si="279"/>
        <v>0</v>
      </c>
      <c r="DP84" s="158">
        <v>790.02</v>
      </c>
      <c r="DQ84" s="136">
        <f>DP84*0.7*1.05*0.9</f>
        <v>522.59822999999994</v>
      </c>
      <c r="DR84" s="136">
        <v>790.02</v>
      </c>
      <c r="DS84" s="136">
        <f>DR84*0.7*1.05*0.9</f>
        <v>522.59822999999994</v>
      </c>
      <c r="DT84" s="136">
        <v>790.02</v>
      </c>
      <c r="DU84" s="136">
        <f>DT84*0.7*1.05*0.9</f>
        <v>522.59822999999994</v>
      </c>
      <c r="DV84" s="136"/>
      <c r="DW84" s="136">
        <f>DV84*0.7*1.05</f>
        <v>0</v>
      </c>
      <c r="DX84" s="149">
        <f t="shared" si="280"/>
        <v>470.33840700000002</v>
      </c>
      <c r="DY84" s="149">
        <f t="shared" si="281"/>
        <v>423.30456629999998</v>
      </c>
      <c r="DZ84" s="149">
        <f t="shared" si="282"/>
        <v>470.33840700000002</v>
      </c>
      <c r="EA84" s="149">
        <f t="shared" si="283"/>
        <v>423.30456629999998</v>
      </c>
      <c r="EB84" s="149">
        <f t="shared" si="284"/>
        <v>470.33840700000002</v>
      </c>
      <c r="EC84" s="149">
        <f t="shared" si="285"/>
        <v>423.30456629999998</v>
      </c>
      <c r="ED84" s="149">
        <f t="shared" si="286"/>
        <v>0</v>
      </c>
      <c r="EE84" s="149">
        <f t="shared" si="287"/>
        <v>0</v>
      </c>
      <c r="EF84" s="136">
        <v>593.25</v>
      </c>
      <c r="EG84" s="180">
        <f>EF84*0.7*1.05</f>
        <v>436.03874999999999</v>
      </c>
      <c r="EH84" s="180">
        <f>EF84*0.7*1.05</f>
        <v>436.03874999999999</v>
      </c>
      <c r="EI84" s="180">
        <f>EF84*0.7*1.05</f>
        <v>436.03874999999999</v>
      </c>
      <c r="EJ84" s="180">
        <f>EF84*0.7*1.05</f>
        <v>436.03874999999999</v>
      </c>
      <c r="EK84" s="149">
        <f t="shared" si="288"/>
        <v>392.43487499999998</v>
      </c>
      <c r="EL84" s="149">
        <f t="shared" si="289"/>
        <v>353.19138750000002</v>
      </c>
      <c r="EM84" s="149">
        <f t="shared" si="290"/>
        <v>392.43487499999998</v>
      </c>
      <c r="EN84" s="149">
        <f t="shared" si="291"/>
        <v>353.19138750000002</v>
      </c>
      <c r="EO84" s="149">
        <f t="shared" si="292"/>
        <v>392.43487499999998</v>
      </c>
      <c r="EP84" s="149">
        <f t="shared" si="293"/>
        <v>353.19138750000002</v>
      </c>
      <c r="EQ84" s="149">
        <f t="shared" si="294"/>
        <v>353.19138750000002</v>
      </c>
      <c r="ER84" s="149">
        <f t="shared" si="295"/>
        <v>392.43487499999998</v>
      </c>
      <c r="ET84" s="180">
        <v>790.02</v>
      </c>
      <c r="EU84" s="180">
        <v>790.02</v>
      </c>
      <c r="EV84" s="180">
        <v>790.02</v>
      </c>
      <c r="EW84" s="180">
        <v>790.02</v>
      </c>
      <c r="EX84" s="186">
        <f t="shared" si="307"/>
        <v>829.52099999999996</v>
      </c>
      <c r="EY84" s="186">
        <f>EU84+(EU84*5/100)</f>
        <v>829.52099999999996</v>
      </c>
      <c r="EZ84" s="186">
        <f>EV84+(EV84*5/100)</f>
        <v>829.52099999999996</v>
      </c>
      <c r="FA84" s="186">
        <f>EW84+(EW84*5/100)</f>
        <v>829.52099999999996</v>
      </c>
      <c r="FB84" s="187">
        <f t="shared" si="296"/>
        <v>580.66470000000004</v>
      </c>
      <c r="FC84" s="187">
        <f t="shared" si="297"/>
        <v>580.66470000000004</v>
      </c>
      <c r="FD84" s="187">
        <f t="shared" si="298"/>
        <v>580.66470000000004</v>
      </c>
      <c r="FE84" s="187">
        <f t="shared" si="299"/>
        <v>580.66470000000004</v>
      </c>
      <c r="FF84" s="190">
        <v>580.66470000000004</v>
      </c>
      <c r="FG84" s="190">
        <f t="shared" si="300"/>
        <v>380.97410967000002</v>
      </c>
      <c r="FH84" s="190">
        <v>580.66470000000004</v>
      </c>
      <c r="FI84" s="190">
        <f t="shared" si="262"/>
        <v>380.97410967000002</v>
      </c>
      <c r="FJ84" s="190">
        <v>580.66470000000004</v>
      </c>
      <c r="FK84" s="190">
        <f t="shared" si="263"/>
        <v>380.97410967000002</v>
      </c>
      <c r="FL84" s="190">
        <f t="shared" si="264"/>
        <v>380.97410967000002</v>
      </c>
      <c r="FM84" s="195">
        <v>580.66470000000004</v>
      </c>
      <c r="FN84" s="72">
        <v>892.08</v>
      </c>
      <c r="FO84" s="197">
        <f t="shared" si="301"/>
        <v>531.099828</v>
      </c>
      <c r="FP84" s="202">
        <f t="shared" si="158"/>
        <v>430.19086068000001</v>
      </c>
      <c r="FQ84" s="197">
        <f t="shared" si="302"/>
        <v>316.19028259980001</v>
      </c>
      <c r="FR84" s="197">
        <v>892.08</v>
      </c>
      <c r="FS84" s="197">
        <f t="shared" si="265"/>
        <v>531.099828</v>
      </c>
      <c r="FT84" s="197">
        <v>892.08</v>
      </c>
      <c r="FU84" s="197">
        <f t="shared" si="161"/>
        <v>531.099828</v>
      </c>
      <c r="FV84" s="207">
        <v>655.67880000000002</v>
      </c>
      <c r="FW84" s="208">
        <f t="shared" si="303"/>
        <v>531.099828</v>
      </c>
      <c r="FX84" s="202">
        <f t="shared" si="163"/>
        <v>477.98984519999999</v>
      </c>
      <c r="FY84" s="208">
        <v>655.67880000000002</v>
      </c>
      <c r="FZ84" s="208">
        <f t="shared" si="266"/>
        <v>590.11091999999996</v>
      </c>
      <c r="GA84" s="208">
        <v>655.67880000000002</v>
      </c>
      <c r="GB84" s="208">
        <f t="shared" si="267"/>
        <v>342.87669870299999</v>
      </c>
      <c r="GC84" s="208">
        <v>655.67880000000002</v>
      </c>
      <c r="GD84" s="207">
        <v>590.11</v>
      </c>
      <c r="GE84" s="213">
        <f t="shared" si="309"/>
        <v>531.09900000000005</v>
      </c>
      <c r="GF84" s="213">
        <f t="shared" si="304"/>
        <v>531.09900000000005</v>
      </c>
      <c r="GG84" s="213">
        <v>590.11</v>
      </c>
      <c r="GH84" s="213">
        <f t="shared" si="305"/>
        <v>531.09900000000005</v>
      </c>
      <c r="GI84" s="213">
        <v>590.11</v>
      </c>
      <c r="GJ84" s="213">
        <f t="shared" si="306"/>
        <v>531.09900000000005</v>
      </c>
      <c r="GK84" s="208"/>
      <c r="GL84" s="208">
        <v>590.11</v>
      </c>
      <c r="GM84" s="216">
        <v>897</v>
      </c>
      <c r="GN84" s="216">
        <v>897</v>
      </c>
      <c r="GO84" s="200">
        <v>0</v>
      </c>
      <c r="GP84" s="216">
        <v>897</v>
      </c>
      <c r="GQ84" s="200">
        <v>0</v>
      </c>
      <c r="GR84" s="216">
        <v>897</v>
      </c>
      <c r="GS84" s="200">
        <v>0</v>
      </c>
      <c r="GT84" s="6">
        <f t="shared" si="174"/>
        <v>807.3</v>
      </c>
      <c r="GU84" s="6">
        <f t="shared" si="260"/>
        <v>807.3</v>
      </c>
      <c r="GV84" s="6">
        <f t="shared" si="346"/>
        <v>807.3</v>
      </c>
      <c r="GW84" s="6">
        <f t="shared" si="310"/>
        <v>807.3</v>
      </c>
      <c r="GX84" s="6">
        <f t="shared" si="261"/>
        <v>0</v>
      </c>
    </row>
    <row r="85" spans="2:206" ht="39">
      <c r="B85" s="50" t="s">
        <v>501</v>
      </c>
      <c r="C85" s="45" t="s">
        <v>86</v>
      </c>
      <c r="D85" s="32" t="s">
        <v>512</v>
      </c>
      <c r="E85" s="3" t="s">
        <v>405</v>
      </c>
      <c r="F85" s="41" t="s">
        <v>86</v>
      </c>
      <c r="G85" s="35" t="s">
        <v>509</v>
      </c>
      <c r="H85" s="1"/>
      <c r="I85" s="1"/>
      <c r="J85" s="1"/>
      <c r="K85" s="1"/>
      <c r="L85" s="1"/>
      <c r="M85" s="1"/>
      <c r="O85" s="3">
        <v>96.43</v>
      </c>
      <c r="P85" s="3"/>
      <c r="Q85" s="3">
        <v>96.43</v>
      </c>
      <c r="R85" s="3"/>
      <c r="S85" s="3">
        <v>96.43</v>
      </c>
      <c r="T85" s="3"/>
      <c r="U85" s="3"/>
      <c r="V85" s="3"/>
      <c r="W85" s="63"/>
      <c r="X85" s="62"/>
      <c r="Y85" s="63"/>
      <c r="Z85" s="62"/>
      <c r="AA85" s="63"/>
      <c r="AB85" s="62"/>
      <c r="AC85" s="63"/>
      <c r="AD85" s="62"/>
      <c r="AE85" s="98"/>
      <c r="AF85" s="62"/>
      <c r="AG85" s="98"/>
      <c r="AH85" s="62"/>
      <c r="AI85" s="98"/>
      <c r="AJ85" s="62"/>
      <c r="AK85" s="98"/>
      <c r="AL85" s="106"/>
      <c r="AM85" s="3"/>
      <c r="AN85" s="106"/>
      <c r="AO85" s="3"/>
      <c r="AP85" s="106"/>
      <c r="AQ85" s="3"/>
      <c r="AR85" s="106"/>
      <c r="AS85" s="3"/>
      <c r="AT85" s="3"/>
      <c r="AU85" s="106"/>
      <c r="AV85" s="3"/>
      <c r="AW85" s="106"/>
      <c r="AX85" s="3"/>
      <c r="AY85" s="106"/>
      <c r="AZ85" s="3"/>
      <c r="BA85" s="106"/>
      <c r="BB85" s="98"/>
      <c r="BC85" s="3"/>
      <c r="BD85" s="98"/>
      <c r="BE85" s="3"/>
      <c r="BF85" s="98"/>
      <c r="BG85" s="98"/>
      <c r="BH85" s="98"/>
      <c r="BM85" s="130">
        <f t="shared" si="311"/>
        <v>0</v>
      </c>
      <c r="BN85" s="131">
        <f t="shared" si="312"/>
        <v>0</v>
      </c>
      <c r="BO85" s="132">
        <f t="shared" si="313"/>
        <v>0</v>
      </c>
      <c r="BP85" s="132">
        <f t="shared" si="314"/>
        <v>0</v>
      </c>
      <c r="BQ85" s="132">
        <f t="shared" si="315"/>
        <v>0</v>
      </c>
      <c r="BR85" s="132">
        <f t="shared" si="316"/>
        <v>0</v>
      </c>
      <c r="BS85" s="132">
        <f t="shared" si="317"/>
        <v>0</v>
      </c>
      <c r="BT85" s="130">
        <f t="shared" si="318"/>
        <v>0</v>
      </c>
      <c r="BU85" s="5">
        <f t="shared" si="318"/>
        <v>0</v>
      </c>
      <c r="BV85" s="5">
        <f t="shared" si="319"/>
        <v>0</v>
      </c>
      <c r="BW85" s="5">
        <f t="shared" si="320"/>
        <v>0</v>
      </c>
      <c r="BX85" s="139">
        <f t="shared" si="321"/>
        <v>0</v>
      </c>
      <c r="BY85" s="5">
        <f t="shared" si="322"/>
        <v>0</v>
      </c>
      <c r="BZ85" s="5">
        <f t="shared" si="323"/>
        <v>0</v>
      </c>
      <c r="CA85" s="5">
        <f t="shared" si="324"/>
        <v>0</v>
      </c>
      <c r="CB85" s="5">
        <f t="shared" si="325"/>
        <v>0</v>
      </c>
      <c r="CC85" s="130">
        <f t="shared" si="326"/>
        <v>0</v>
      </c>
      <c r="CD85" s="143">
        <f t="shared" si="327"/>
        <v>0</v>
      </c>
      <c r="CE85" s="143">
        <f t="shared" si="328"/>
        <v>0</v>
      </c>
      <c r="CF85" s="143">
        <f t="shared" si="329"/>
        <v>0</v>
      </c>
      <c r="CG85" s="143">
        <f t="shared" si="330"/>
        <v>0</v>
      </c>
      <c r="CH85" s="143">
        <f t="shared" si="331"/>
        <v>0</v>
      </c>
      <c r="CI85" s="143">
        <f t="shared" si="332"/>
        <v>0</v>
      </c>
      <c r="CJ85" s="144">
        <f t="shared" si="333"/>
        <v>0</v>
      </c>
      <c r="CK85" s="149">
        <f t="shared" si="268"/>
        <v>0</v>
      </c>
      <c r="CL85" s="149">
        <f t="shared" si="269"/>
        <v>0</v>
      </c>
      <c r="CM85" s="149">
        <f t="shared" si="270"/>
        <v>0</v>
      </c>
      <c r="CN85" s="149">
        <f t="shared" si="271"/>
        <v>0</v>
      </c>
      <c r="CO85" s="150">
        <f t="shared" si="334"/>
        <v>0</v>
      </c>
      <c r="CP85" s="151">
        <f t="shared" si="335"/>
        <v>0</v>
      </c>
      <c r="CQ85" s="150">
        <f t="shared" si="336"/>
        <v>0</v>
      </c>
      <c r="CR85" s="151">
        <f t="shared" si="337"/>
        <v>0</v>
      </c>
      <c r="CS85" s="150">
        <f t="shared" si="338"/>
        <v>0</v>
      </c>
      <c r="CT85" s="151">
        <f t="shared" si="339"/>
        <v>0</v>
      </c>
      <c r="CU85" s="72">
        <f t="shared" si="340"/>
        <v>0</v>
      </c>
      <c r="CV85" s="157">
        <f t="shared" si="341"/>
        <v>0</v>
      </c>
      <c r="CW85" s="158"/>
      <c r="CX85" s="143">
        <f t="shared" si="342"/>
        <v>0</v>
      </c>
      <c r="CY85" s="126"/>
      <c r="CZ85" s="126">
        <f t="shared" si="343"/>
        <v>0</v>
      </c>
      <c r="DA85" s="126"/>
      <c r="DB85" s="126">
        <f t="shared" si="344"/>
        <v>0</v>
      </c>
      <c r="DC85" s="126">
        <f t="shared" si="345"/>
        <v>0</v>
      </c>
      <c r="DD85" s="158"/>
      <c r="DE85" s="9" t="s">
        <v>420</v>
      </c>
      <c r="DF85" s="149">
        <f t="shared" si="272"/>
        <v>0</v>
      </c>
      <c r="DG85" s="149">
        <f t="shared" si="273"/>
        <v>0</v>
      </c>
      <c r="DH85" s="149">
        <f t="shared" si="274"/>
        <v>0</v>
      </c>
      <c r="DI85" s="149">
        <f t="shared" si="275"/>
        <v>0</v>
      </c>
      <c r="DJ85" s="149">
        <f t="shared" si="276"/>
        <v>0</v>
      </c>
      <c r="DK85" s="149">
        <f t="shared" si="277"/>
        <v>0</v>
      </c>
      <c r="DL85" s="149">
        <f t="shared" si="278"/>
        <v>0</v>
      </c>
      <c r="DM85" s="149">
        <f t="shared" si="279"/>
        <v>0</v>
      </c>
      <c r="DP85" s="158">
        <v>988.8</v>
      </c>
      <c r="DQ85" s="136">
        <f>DP85*0.7*1.05*0.9</f>
        <v>654.09119999999996</v>
      </c>
      <c r="DR85" s="136">
        <v>988.8</v>
      </c>
      <c r="DS85" s="136">
        <f>DR85*0.7*1.05*0.9</f>
        <v>654.09119999999996</v>
      </c>
      <c r="DT85" s="136">
        <v>988.8</v>
      </c>
      <c r="DU85" s="136">
        <f>DT85*0.7*1.05*0.9</f>
        <v>654.09119999999996</v>
      </c>
      <c r="DV85" s="136"/>
      <c r="DW85" s="136">
        <f>DV85*0.7*1.05</f>
        <v>0</v>
      </c>
      <c r="DX85" s="149">
        <f t="shared" si="280"/>
        <v>588.68208000000004</v>
      </c>
      <c r="DY85" s="149">
        <f t="shared" si="281"/>
        <v>529.81387199999995</v>
      </c>
      <c r="DZ85" s="149">
        <f t="shared" si="282"/>
        <v>588.68208000000004</v>
      </c>
      <c r="EA85" s="149">
        <f t="shared" si="283"/>
        <v>529.81387199999995</v>
      </c>
      <c r="EB85" s="149">
        <f t="shared" si="284"/>
        <v>588.68208000000004</v>
      </c>
      <c r="EC85" s="149">
        <f t="shared" si="285"/>
        <v>529.81387199999995</v>
      </c>
      <c r="ED85" s="149">
        <f t="shared" si="286"/>
        <v>0</v>
      </c>
      <c r="EE85" s="149">
        <f t="shared" si="287"/>
        <v>0</v>
      </c>
      <c r="EF85" s="136">
        <v>690.69</v>
      </c>
      <c r="EG85" s="180">
        <f>EF85*0.7*1.05</f>
        <v>507.65715</v>
      </c>
      <c r="EH85" s="180">
        <f>EF85*0.7*1.05</f>
        <v>507.65715</v>
      </c>
      <c r="EI85" s="180">
        <f>EF85*0.7*1.05</f>
        <v>507.65715</v>
      </c>
      <c r="EJ85" s="180">
        <f>EF85*0.7*1.05</f>
        <v>507.65715</v>
      </c>
      <c r="EK85" s="149">
        <f t="shared" si="288"/>
        <v>456.891435</v>
      </c>
      <c r="EL85" s="149">
        <f t="shared" si="289"/>
        <v>411.2022915</v>
      </c>
      <c r="EM85" s="149">
        <f t="shared" si="290"/>
        <v>456.891435</v>
      </c>
      <c r="EN85" s="149">
        <f t="shared" si="291"/>
        <v>411.2022915</v>
      </c>
      <c r="EO85" s="149">
        <f t="shared" si="292"/>
        <v>456.891435</v>
      </c>
      <c r="EP85" s="149">
        <f t="shared" si="293"/>
        <v>411.2022915</v>
      </c>
      <c r="EQ85" s="149">
        <f t="shared" si="294"/>
        <v>411.2022915</v>
      </c>
      <c r="ER85" s="149">
        <f t="shared" si="295"/>
        <v>456.891435</v>
      </c>
      <c r="ET85" s="180">
        <v>993.45</v>
      </c>
      <c r="EU85" s="180">
        <v>993.45</v>
      </c>
      <c r="EV85" s="180">
        <v>993.45</v>
      </c>
      <c r="EW85" s="180">
        <v>993.45</v>
      </c>
      <c r="EX85" s="186">
        <f t="shared" si="307"/>
        <v>1043.1224999999999</v>
      </c>
      <c r="EY85" s="186">
        <f>EU85+(EU85*5/100)</f>
        <v>1043.1224999999999</v>
      </c>
      <c r="EZ85" s="186">
        <f>EV85+(EV85*5/100)</f>
        <v>1043.1224999999999</v>
      </c>
      <c r="FA85" s="186">
        <f>EW85+(EW85*5/100)</f>
        <v>1043.1224999999999</v>
      </c>
      <c r="FB85" s="187">
        <f t="shared" si="296"/>
        <v>730.18574999999998</v>
      </c>
      <c r="FC85" s="187">
        <f t="shared" si="297"/>
        <v>730.18574999999998</v>
      </c>
      <c r="FD85" s="187">
        <f t="shared" si="298"/>
        <v>730.18574999999998</v>
      </c>
      <c r="FE85" s="187">
        <f t="shared" si="299"/>
        <v>730.18574999999998</v>
      </c>
      <c r="FF85" s="190">
        <v>730.18574999999998</v>
      </c>
      <c r="FG85" s="190">
        <f t="shared" si="300"/>
        <v>479.07487057499998</v>
      </c>
      <c r="FH85" s="190">
        <v>730.18574999999998</v>
      </c>
      <c r="FI85" s="190">
        <f t="shared" si="262"/>
        <v>479.07487057499998</v>
      </c>
      <c r="FJ85" s="190">
        <v>730.18574999999998</v>
      </c>
      <c r="FK85" s="190">
        <f t="shared" si="263"/>
        <v>479.07487057499998</v>
      </c>
      <c r="FL85" s="190">
        <f t="shared" si="264"/>
        <v>479.07487057499998</v>
      </c>
      <c r="FM85" s="195">
        <v>730.18574999999998</v>
      </c>
      <c r="FN85" s="72">
        <v>997.5</v>
      </c>
      <c r="FO85" s="197">
        <f t="shared" si="301"/>
        <v>593.861625</v>
      </c>
      <c r="FP85" s="202">
        <f t="shared" si="158"/>
        <v>481.02791624999998</v>
      </c>
      <c r="FQ85" s="197">
        <f t="shared" si="302"/>
        <v>353.55551844374997</v>
      </c>
      <c r="FR85" s="197">
        <v>997.5</v>
      </c>
      <c r="FS85" s="197">
        <f t="shared" si="265"/>
        <v>593.861625</v>
      </c>
      <c r="FT85" s="197">
        <v>997.5</v>
      </c>
      <c r="FU85" s="197">
        <f t="shared" si="161"/>
        <v>593.861625</v>
      </c>
      <c r="FV85" s="207">
        <v>733.16250000000002</v>
      </c>
      <c r="FW85" s="208">
        <f t="shared" si="303"/>
        <v>593.861625</v>
      </c>
      <c r="FX85" s="202">
        <f t="shared" si="163"/>
        <v>534.47546250000005</v>
      </c>
      <c r="FY85" s="208">
        <v>733.16250000000002</v>
      </c>
      <c r="FZ85" s="208">
        <f t="shared" si="266"/>
        <v>659.84625000000005</v>
      </c>
      <c r="GA85" s="208">
        <v>733.16250000000002</v>
      </c>
      <c r="GB85" s="208">
        <f t="shared" si="267"/>
        <v>431.16738351750001</v>
      </c>
      <c r="GC85" s="208">
        <v>733.16250000000002</v>
      </c>
      <c r="GD85" s="207">
        <v>659.85</v>
      </c>
      <c r="GE85" s="213">
        <f t="shared" si="309"/>
        <v>593.86500000000001</v>
      </c>
      <c r="GF85" s="213">
        <f t="shared" si="304"/>
        <v>593.86500000000001</v>
      </c>
      <c r="GG85" s="213">
        <v>659.85</v>
      </c>
      <c r="GH85" s="213">
        <f t="shared" si="305"/>
        <v>593.86500000000001</v>
      </c>
      <c r="GI85" s="213">
        <v>659.85</v>
      </c>
      <c r="GJ85" s="213">
        <f t="shared" si="306"/>
        <v>593.86500000000001</v>
      </c>
      <c r="GK85" s="208"/>
      <c r="GL85" s="208">
        <v>659.85</v>
      </c>
      <c r="GM85" s="216">
        <v>1069</v>
      </c>
      <c r="GN85" s="216">
        <v>1069</v>
      </c>
      <c r="GO85" s="200">
        <v>0</v>
      </c>
      <c r="GP85" s="216">
        <v>1069</v>
      </c>
      <c r="GQ85" s="200">
        <v>0</v>
      </c>
      <c r="GR85" s="216">
        <v>1069</v>
      </c>
      <c r="GS85" s="200">
        <v>0</v>
      </c>
      <c r="GT85" s="6">
        <f t="shared" si="174"/>
        <v>962.1</v>
      </c>
      <c r="GU85" s="6">
        <f t="shared" si="260"/>
        <v>962.1</v>
      </c>
      <c r="GV85" s="6">
        <f t="shared" si="346"/>
        <v>962.1</v>
      </c>
      <c r="GW85" s="6">
        <f t="shared" si="310"/>
        <v>962.1</v>
      </c>
      <c r="GX85" s="6">
        <f t="shared" si="261"/>
        <v>0</v>
      </c>
    </row>
    <row r="86" spans="2:206" ht="29">
      <c r="B86" s="50"/>
      <c r="C86" s="45" t="s">
        <v>426</v>
      </c>
      <c r="D86" s="32"/>
      <c r="F86" s="41"/>
      <c r="G86" s="30" t="s">
        <v>481</v>
      </c>
      <c r="H86" s="1"/>
      <c r="I86" s="1"/>
      <c r="J86" s="1"/>
      <c r="K86" s="1"/>
      <c r="L86" s="1"/>
      <c r="M86" s="1"/>
      <c r="O86" s="3"/>
      <c r="P86" s="3"/>
      <c r="Q86" s="3"/>
      <c r="R86" s="3"/>
      <c r="S86" s="3"/>
      <c r="T86" s="3"/>
      <c r="U86" s="3"/>
      <c r="V86" s="3"/>
      <c r="W86" s="63"/>
      <c r="X86" s="62"/>
      <c r="Y86" s="63"/>
      <c r="Z86" s="62"/>
      <c r="AA86" s="63"/>
      <c r="AB86" s="62"/>
      <c r="AC86" s="63"/>
      <c r="AD86" s="62"/>
      <c r="AE86" s="98"/>
      <c r="AF86" s="62"/>
      <c r="AG86" s="98"/>
      <c r="AH86" s="62"/>
      <c r="AI86" s="98"/>
      <c r="AJ86" s="62"/>
      <c r="AK86" s="98"/>
      <c r="AL86" s="106"/>
      <c r="AM86" s="3"/>
      <c r="AN86" s="106"/>
      <c r="AO86" s="3"/>
      <c r="AP86" s="106"/>
      <c r="AQ86" s="3"/>
      <c r="AR86" s="106"/>
      <c r="AS86" s="3"/>
      <c r="AT86" s="3"/>
      <c r="AU86" s="106"/>
      <c r="AV86" s="3"/>
      <c r="AW86" s="106"/>
      <c r="AX86" s="3"/>
      <c r="AY86" s="106"/>
      <c r="AZ86" s="3"/>
      <c r="BA86" s="106"/>
      <c r="BB86" s="98"/>
      <c r="BC86" s="3"/>
      <c r="BD86" s="98"/>
      <c r="BE86" s="3"/>
      <c r="BF86" s="98"/>
      <c r="BG86" s="3"/>
      <c r="BH86" s="98"/>
      <c r="BM86" s="130"/>
      <c r="BN86" s="131"/>
      <c r="BO86" s="132"/>
      <c r="BP86" s="132"/>
      <c r="BQ86" s="132"/>
      <c r="BR86" s="132"/>
      <c r="BS86" s="132"/>
      <c r="BT86" s="130"/>
      <c r="BU86" s="5"/>
      <c r="BV86" s="5"/>
      <c r="BW86" s="5"/>
      <c r="BX86" s="139"/>
      <c r="BY86" s="5"/>
      <c r="BZ86" s="5"/>
      <c r="CA86" s="5"/>
      <c r="CB86" s="5"/>
      <c r="CC86" s="130"/>
      <c r="CD86" s="143"/>
      <c r="CE86" s="143"/>
      <c r="CF86" s="143"/>
      <c r="CG86" s="143"/>
      <c r="CH86" s="143"/>
      <c r="CI86" s="143"/>
      <c r="CJ86" s="144"/>
      <c r="CK86" s="149"/>
      <c r="CL86" s="149"/>
      <c r="CM86" s="149"/>
      <c r="CN86" s="149"/>
      <c r="CO86" s="150"/>
      <c r="CP86" s="151"/>
      <c r="CQ86" s="150"/>
      <c r="CR86" s="151"/>
      <c r="CS86" s="150"/>
      <c r="CT86" s="151"/>
      <c r="CU86" s="72"/>
      <c r="CV86" s="157"/>
      <c r="CW86" s="144"/>
      <c r="CX86" s="143"/>
      <c r="CY86" s="143"/>
      <c r="CZ86" s="126"/>
      <c r="DA86" s="143"/>
      <c r="DB86" s="126"/>
      <c r="DC86" s="126"/>
      <c r="DD86" s="144"/>
      <c r="DF86" s="149"/>
      <c r="DG86" s="149"/>
      <c r="DH86" s="149"/>
      <c r="DI86" s="149"/>
      <c r="DJ86" s="149"/>
      <c r="DK86" s="149"/>
      <c r="DL86" s="149"/>
      <c r="DM86" s="149"/>
      <c r="DP86" s="144"/>
      <c r="DQ86" s="136"/>
      <c r="DR86" s="72"/>
      <c r="DS86" s="136"/>
      <c r="DT86" s="72"/>
      <c r="DU86" s="136"/>
      <c r="DV86" s="178"/>
      <c r="DW86" s="136"/>
      <c r="DX86" s="149"/>
      <c r="DY86" s="149"/>
      <c r="DZ86" s="149"/>
      <c r="EA86" s="149"/>
      <c r="EB86" s="149"/>
      <c r="EC86" s="149"/>
      <c r="ED86" s="149"/>
      <c r="EE86" s="149"/>
      <c r="EF86" s="136"/>
      <c r="EG86" s="180"/>
      <c r="EH86" s="180"/>
      <c r="EI86" s="180"/>
      <c r="EJ86" s="180"/>
      <c r="EK86" s="149"/>
      <c r="EL86" s="149"/>
      <c r="EM86" s="149"/>
      <c r="EN86" s="149"/>
      <c r="EO86" s="149"/>
      <c r="EP86" s="149"/>
      <c r="EQ86" s="149"/>
      <c r="ER86" s="149"/>
      <c r="ET86" s="180"/>
      <c r="EU86" s="180"/>
      <c r="EV86" s="180"/>
      <c r="EW86" s="180"/>
      <c r="EX86" s="186"/>
      <c r="EY86" s="186"/>
      <c r="EZ86" s="186"/>
      <c r="FA86" s="186"/>
      <c r="FB86" s="187"/>
      <c r="FC86" s="187"/>
      <c r="FD86" s="187"/>
      <c r="FE86" s="187"/>
      <c r="FF86" s="190"/>
      <c r="FG86" s="190">
        <f t="shared" si="300"/>
        <v>0</v>
      </c>
      <c r="FH86" s="190"/>
      <c r="FI86" s="190">
        <f t="shared" si="262"/>
        <v>0</v>
      </c>
      <c r="FJ86" s="190"/>
      <c r="FK86" s="190">
        <f t="shared" si="263"/>
        <v>0</v>
      </c>
      <c r="FL86" s="190">
        <f t="shared" si="264"/>
        <v>0</v>
      </c>
      <c r="FM86" s="195"/>
      <c r="FN86" s="196"/>
      <c r="FO86" s="197">
        <f t="shared" si="301"/>
        <v>0</v>
      </c>
      <c r="FP86" s="202">
        <f t="shared" si="158"/>
        <v>0</v>
      </c>
      <c r="FQ86" s="197"/>
      <c r="FR86" s="197"/>
      <c r="FS86" s="197">
        <f t="shared" si="265"/>
        <v>0</v>
      </c>
      <c r="FT86" s="197"/>
      <c r="FU86" s="197">
        <f t="shared" si="161"/>
        <v>0</v>
      </c>
      <c r="FV86" s="207"/>
      <c r="FW86" s="208">
        <f t="shared" si="303"/>
        <v>0</v>
      </c>
      <c r="FX86" s="202">
        <f t="shared" si="163"/>
        <v>0</v>
      </c>
      <c r="FY86" s="208"/>
      <c r="FZ86" s="208">
        <f t="shared" si="266"/>
        <v>0</v>
      </c>
      <c r="GA86" s="208"/>
      <c r="GB86" s="208">
        <f t="shared" si="267"/>
        <v>0</v>
      </c>
      <c r="GC86" s="208"/>
      <c r="GD86" s="207"/>
      <c r="GE86" s="213"/>
      <c r="GF86" s="213"/>
      <c r="GG86" s="213"/>
      <c r="GH86" s="213"/>
      <c r="GI86" s="213"/>
      <c r="GJ86" s="213"/>
      <c r="GK86" s="208"/>
      <c r="GL86" s="208"/>
      <c r="GM86" s="216">
        <v>355</v>
      </c>
      <c r="GN86" s="200">
        <v>0</v>
      </c>
      <c r="GO86" s="200"/>
      <c r="GP86" s="200">
        <v>0</v>
      </c>
      <c r="GQ86" s="200"/>
      <c r="GR86" s="200">
        <v>0</v>
      </c>
      <c r="GS86" s="200">
        <v>0</v>
      </c>
      <c r="GT86" s="6">
        <f t="shared" si="174"/>
        <v>319.5</v>
      </c>
      <c r="GU86" s="6">
        <f t="shared" si="260"/>
        <v>0</v>
      </c>
      <c r="GV86" s="6">
        <f t="shared" si="346"/>
        <v>0</v>
      </c>
      <c r="GW86" s="6">
        <f t="shared" si="310"/>
        <v>0</v>
      </c>
      <c r="GX86" s="6">
        <f t="shared" si="261"/>
        <v>0</v>
      </c>
    </row>
    <row r="87" spans="2:206" ht="39">
      <c r="B87" s="50" t="s">
        <v>501</v>
      </c>
      <c r="C87" s="45" t="s">
        <v>436</v>
      </c>
      <c r="D87" s="32" t="s">
        <v>512</v>
      </c>
      <c r="E87" s="3" t="s">
        <v>405</v>
      </c>
      <c r="F87" s="41" t="s">
        <v>436</v>
      </c>
      <c r="G87" s="40" t="s">
        <v>513</v>
      </c>
      <c r="H87" s="1"/>
      <c r="I87" s="1"/>
      <c r="J87" s="1"/>
      <c r="K87" s="1"/>
      <c r="L87" s="1"/>
      <c r="M87" s="1"/>
      <c r="O87" s="3">
        <v>67.5</v>
      </c>
      <c r="P87" s="3"/>
      <c r="Q87" s="3">
        <v>67.5</v>
      </c>
      <c r="R87" s="3"/>
      <c r="S87" s="3">
        <v>67.5</v>
      </c>
      <c r="T87" s="3"/>
      <c r="U87" s="3">
        <v>330.75</v>
      </c>
      <c r="V87" s="3"/>
      <c r="W87" s="63">
        <v>179.459</v>
      </c>
      <c r="X87" s="62">
        <f>Y87*0.9</f>
        <v>161.51310000000001</v>
      </c>
      <c r="Y87" s="63">
        <v>179.459</v>
      </c>
      <c r="Z87" s="62">
        <f>AA87*0.9</f>
        <v>161.51310000000001</v>
      </c>
      <c r="AA87" s="63">
        <v>179.459</v>
      </c>
      <c r="AB87" s="62">
        <f>AC87*0.9</f>
        <v>161.51184000000001</v>
      </c>
      <c r="AC87" s="63">
        <v>179.45760000000001</v>
      </c>
      <c r="AD87" s="62">
        <f>AE87*0.9</f>
        <v>218.55600000000001</v>
      </c>
      <c r="AE87" s="98">
        <v>242.84</v>
      </c>
      <c r="AF87" s="62">
        <v>218.55959999999999</v>
      </c>
      <c r="AG87" s="98">
        <v>242.84399999999999</v>
      </c>
      <c r="AH87" s="62">
        <v>214.65674999999999</v>
      </c>
      <c r="AI87" s="98">
        <v>238.50749999999999</v>
      </c>
      <c r="AJ87" s="62">
        <v>0</v>
      </c>
      <c r="AK87" s="98"/>
      <c r="AL87" s="106">
        <v>196.83</v>
      </c>
      <c r="AM87" s="3">
        <v>243</v>
      </c>
      <c r="AN87" s="106">
        <v>196.83</v>
      </c>
      <c r="AO87" s="3">
        <v>243</v>
      </c>
      <c r="AP87" s="106">
        <v>193.59</v>
      </c>
      <c r="AQ87" s="3">
        <v>239</v>
      </c>
      <c r="AR87" s="106"/>
      <c r="AS87" s="3"/>
      <c r="AT87" s="3"/>
      <c r="AU87" s="106">
        <v>70.277760000000001</v>
      </c>
      <c r="AV87" s="3">
        <v>106.24</v>
      </c>
      <c r="AW87" s="106">
        <v>70.277760000000001</v>
      </c>
      <c r="AX87" s="3">
        <v>104.35</v>
      </c>
      <c r="AY87" s="106">
        <v>69.027524999999997</v>
      </c>
      <c r="AZ87" s="3">
        <v>104.35</v>
      </c>
      <c r="BA87" s="106">
        <v>69.027524999999997</v>
      </c>
      <c r="BB87" s="98">
        <v>78.09</v>
      </c>
      <c r="BC87" s="3">
        <v>106.24</v>
      </c>
      <c r="BD87" s="98">
        <v>78.09</v>
      </c>
      <c r="BE87" s="3">
        <v>104.35</v>
      </c>
      <c r="BF87" s="98">
        <v>76.7</v>
      </c>
      <c r="BG87" s="3">
        <v>104.35</v>
      </c>
      <c r="BH87" s="98">
        <v>76.7</v>
      </c>
      <c r="BM87" s="130">
        <f>AE87*0.9</f>
        <v>218.55600000000001</v>
      </c>
      <c r="BN87" s="131">
        <f>BM87*0.9</f>
        <v>196.7004</v>
      </c>
      <c r="BO87" s="132">
        <f>AG87*0.9</f>
        <v>218.55959999999999</v>
      </c>
      <c r="BP87" s="132">
        <f>BO87*0.9</f>
        <v>196.70364000000001</v>
      </c>
      <c r="BQ87" s="132">
        <f>AI87*0.9</f>
        <v>214.65674999999999</v>
      </c>
      <c r="BR87" s="132">
        <f>BQ87*0.9</f>
        <v>193.19107500000001</v>
      </c>
      <c r="BS87" s="132">
        <f>BT87*0.9</f>
        <v>0</v>
      </c>
      <c r="BT87" s="130">
        <f>AK87*0.9</f>
        <v>0</v>
      </c>
      <c r="BU87" s="5">
        <f>AL87*0.9</f>
        <v>177.14699999999999</v>
      </c>
      <c r="BV87" s="5">
        <f>BU87*0.9</f>
        <v>159.4323</v>
      </c>
      <c r="BW87" s="5">
        <f>AN87*0.9</f>
        <v>177.14699999999999</v>
      </c>
      <c r="BX87" s="139">
        <f>BW87*0.9</f>
        <v>159.4323</v>
      </c>
      <c r="BY87" s="5">
        <f>AP87*0.9</f>
        <v>174.23099999999999</v>
      </c>
      <c r="BZ87" s="5">
        <f>BY87*0.9</f>
        <v>156.80789999999999</v>
      </c>
      <c r="CA87" s="5">
        <f>CB87*0.9</f>
        <v>0</v>
      </c>
      <c r="CB87" s="5">
        <f>AR87*0.9</f>
        <v>0</v>
      </c>
      <c r="CC87" s="130">
        <f>AU87*0.9</f>
        <v>63.249983999999998</v>
      </c>
      <c r="CD87" s="143">
        <f>CC87*0.9*0.9</f>
        <v>51.232487040000002</v>
      </c>
      <c r="CE87" s="143">
        <f>AW87*0.9</f>
        <v>63.249983999999998</v>
      </c>
      <c r="CF87" s="143">
        <f>CE87*0.9*0.9</f>
        <v>51.232487040000002</v>
      </c>
      <c r="CG87" s="143">
        <f>AY87*0.9</f>
        <v>62.124772499999999</v>
      </c>
      <c r="CH87" s="143">
        <f>CG87*0.9*0.9</f>
        <v>50.321065724999997</v>
      </c>
      <c r="CI87" s="143">
        <f>CJ87*0.9*0.9</f>
        <v>50.321065724999997</v>
      </c>
      <c r="CJ87" s="144">
        <f>BA87*0.9</f>
        <v>62.124772499999999</v>
      </c>
      <c r="CK87" s="149">
        <f>CD87-CD87*10/100</f>
        <v>46.109238335999997</v>
      </c>
      <c r="CL87" s="149">
        <f>CF87-CF87*10/100</f>
        <v>46.109238335999997</v>
      </c>
      <c r="CM87" s="149">
        <f>CH87-CH87*10/100</f>
        <v>45.288959152499999</v>
      </c>
      <c r="CN87" s="149">
        <f>CI87-CI87*10/100</f>
        <v>45.288959152499999</v>
      </c>
      <c r="CO87" s="150">
        <f>BB87*0.9</f>
        <v>70.281000000000006</v>
      </c>
      <c r="CP87" s="151">
        <f>CO87*0.9*0.9</f>
        <v>56.927610000000001</v>
      </c>
      <c r="CQ87" s="150">
        <f>BD87*0.9</f>
        <v>70.281000000000006</v>
      </c>
      <c r="CR87" s="151">
        <f>CQ87*0.9*0.9</f>
        <v>56.927610000000001</v>
      </c>
      <c r="CS87" s="150">
        <f>BF87*0.9</f>
        <v>69.03</v>
      </c>
      <c r="CT87" s="151">
        <f>CS87*0.9*0.9</f>
        <v>55.914299999999997</v>
      </c>
      <c r="CU87" s="72">
        <f>CV87*0.9*0.9</f>
        <v>55.914299999999997</v>
      </c>
      <c r="CV87" s="157">
        <f>BH87*0.9</f>
        <v>69.03</v>
      </c>
      <c r="CW87" s="144">
        <v>70.281000000000006</v>
      </c>
      <c r="CX87" s="143">
        <f>CW87*0.9*0.9</f>
        <v>56.927610000000001</v>
      </c>
      <c r="CY87" s="143">
        <v>70.281000000000006</v>
      </c>
      <c r="CZ87" s="126">
        <f>CY87*0.9*0.9</f>
        <v>56.927610000000001</v>
      </c>
      <c r="DA87" s="143">
        <v>69.03</v>
      </c>
      <c r="DB87" s="126">
        <f>DA87*0.9*0.9</f>
        <v>55.914299999999997</v>
      </c>
      <c r="DC87" s="126">
        <f>DD87*0.9*0.9</f>
        <v>55.914299999999997</v>
      </c>
      <c r="DD87" s="144">
        <v>69.03</v>
      </c>
      <c r="DF87" s="149">
        <f>CX87-CX87*10/100</f>
        <v>51.234848999999997</v>
      </c>
      <c r="DG87" s="149">
        <f>DF87*0.9</f>
        <v>46.111364100000003</v>
      </c>
      <c r="DH87" s="149">
        <f>CZ87-CZ87*10/100</f>
        <v>51.234848999999997</v>
      </c>
      <c r="DI87" s="149">
        <f>DH87*0.9</f>
        <v>46.111364100000003</v>
      </c>
      <c r="DJ87" s="149">
        <f>DB87-DB87*10/100</f>
        <v>50.322870000000002</v>
      </c>
      <c r="DK87" s="149">
        <f>DJ87*0.9</f>
        <v>45.290582999999998</v>
      </c>
      <c r="DL87" s="149">
        <f>DM87*0.9</f>
        <v>45.290582999999998</v>
      </c>
      <c r="DM87" s="149">
        <f>DC87-DC87*10/100</f>
        <v>50.322870000000002</v>
      </c>
      <c r="DP87" s="144"/>
      <c r="DQ87" s="136">
        <f>63.25*0.9</f>
        <v>56.924999999999997</v>
      </c>
      <c r="DR87" s="72"/>
      <c r="DS87" s="136">
        <f>63.25*0.9</f>
        <v>56.924999999999997</v>
      </c>
      <c r="DT87" s="72"/>
      <c r="DU87" s="136">
        <f>62.12*0.9</f>
        <v>55.908000000000001</v>
      </c>
      <c r="DV87" s="178"/>
      <c r="DW87" s="136">
        <f>62.12*0.9</f>
        <v>55.908000000000001</v>
      </c>
      <c r="DX87" s="149">
        <f>DQ87-DQ87*10/100</f>
        <v>51.232500000000002</v>
      </c>
      <c r="DY87" s="149">
        <f>DX87*0.9</f>
        <v>46.109250000000003</v>
      </c>
      <c r="DZ87" s="149">
        <f>DS87-DS87*10/100</f>
        <v>51.232500000000002</v>
      </c>
      <c r="EA87" s="149">
        <f>DZ87*0.9</f>
        <v>46.109250000000003</v>
      </c>
      <c r="EB87" s="149">
        <f>DU87-DU87*10/100</f>
        <v>50.3172</v>
      </c>
      <c r="EC87" s="149">
        <f>EB87*0.9</f>
        <v>45.28548</v>
      </c>
      <c r="ED87" s="149">
        <f>EE87*0.9</f>
        <v>45.28548</v>
      </c>
      <c r="EE87" s="149">
        <f>DW87-DW87*10/100</f>
        <v>50.3172</v>
      </c>
      <c r="EF87" s="136"/>
      <c r="EG87" s="180">
        <f>DQ87+EF87</f>
        <v>56.924999999999997</v>
      </c>
      <c r="EH87" s="180">
        <f>DS87+EF87</f>
        <v>56.924999999999997</v>
      </c>
      <c r="EI87" s="180">
        <f>DU87+EF87</f>
        <v>55.908000000000001</v>
      </c>
      <c r="EJ87" s="180">
        <f>DW87+EF87</f>
        <v>55.908000000000001</v>
      </c>
      <c r="EK87" s="149">
        <f>EG87-EG87*10/100</f>
        <v>51.232500000000002</v>
      </c>
      <c r="EL87" s="149">
        <f>EK87*0.9</f>
        <v>46.109250000000003</v>
      </c>
      <c r="EM87" s="149">
        <f>EH87-EH87*10/100</f>
        <v>51.232500000000002</v>
      </c>
      <c r="EN87" s="149">
        <f>EM87*0.9</f>
        <v>46.109250000000003</v>
      </c>
      <c r="EO87" s="149">
        <f>EI87-EI87*10/100</f>
        <v>50.3172</v>
      </c>
      <c r="EP87" s="149">
        <f>EO87*0.9</f>
        <v>45.28548</v>
      </c>
      <c r="EQ87" s="149">
        <f>ER87*0.9</f>
        <v>45.28548</v>
      </c>
      <c r="ER87" s="149">
        <f>EJ87-EJ87*10/100</f>
        <v>50.3172</v>
      </c>
      <c r="ET87" s="180">
        <v>0</v>
      </c>
      <c r="EU87" s="180">
        <v>0</v>
      </c>
      <c r="EV87" s="180">
        <v>0</v>
      </c>
      <c r="EW87" s="180">
        <v>0</v>
      </c>
      <c r="EX87" s="186">
        <v>462</v>
      </c>
      <c r="EY87" s="186">
        <f>EU87+(EU87*5/100)</f>
        <v>0</v>
      </c>
      <c r="EZ87" s="186">
        <v>480.48</v>
      </c>
      <c r="FA87" s="186">
        <f>EW87+(EW87*5/100)</f>
        <v>0</v>
      </c>
      <c r="FB87" s="187">
        <f>EX87-(EX87*30/100)</f>
        <v>323.39999999999998</v>
      </c>
      <c r="FC87" s="187">
        <f>EY87-(EY87*30/100)</f>
        <v>0</v>
      </c>
      <c r="FD87" s="187">
        <f>EZ87-(EZ87*30/100)</f>
        <v>336.33600000000001</v>
      </c>
      <c r="FE87" s="187">
        <f>FA87-(FA87*30/100)</f>
        <v>0</v>
      </c>
      <c r="FF87" s="190">
        <v>323.39999999999998</v>
      </c>
      <c r="FG87" s="190">
        <f t="shared" si="300"/>
        <v>212.18274</v>
      </c>
      <c r="FH87" s="190">
        <v>46.106999999999999</v>
      </c>
      <c r="FI87" s="190">
        <f t="shared" si="262"/>
        <v>30.250802700000001</v>
      </c>
      <c r="FJ87" s="190">
        <v>336.33600000000001</v>
      </c>
      <c r="FK87" s="190">
        <f t="shared" si="263"/>
        <v>220.6700496</v>
      </c>
      <c r="FL87" s="190">
        <f t="shared" si="264"/>
        <v>29.713456799999999</v>
      </c>
      <c r="FM87" s="195">
        <v>45.287999999999997</v>
      </c>
      <c r="FN87" s="196">
        <v>457.6</v>
      </c>
      <c r="FO87" s="197">
        <f t="shared" si="301"/>
        <v>272.43216000000001</v>
      </c>
      <c r="FP87" s="202">
        <f t="shared" si="158"/>
        <v>220.6700496</v>
      </c>
      <c r="FQ87" s="197">
        <f>FP87*0.7*1.05</f>
        <v>162.19248645600001</v>
      </c>
      <c r="FR87" s="197">
        <v>457.6</v>
      </c>
      <c r="FS87" s="197">
        <f t="shared" si="265"/>
        <v>272.43216000000001</v>
      </c>
      <c r="FT87" s="197"/>
      <c r="FU87" s="197">
        <f t="shared" si="161"/>
        <v>0</v>
      </c>
      <c r="FV87" s="207">
        <v>552.97</v>
      </c>
      <c r="FW87" s="208">
        <f t="shared" si="303"/>
        <v>447.90570000000002</v>
      </c>
      <c r="FX87" s="202">
        <f t="shared" si="163"/>
        <v>403.11513000000002</v>
      </c>
      <c r="FY87" s="208">
        <v>552.97</v>
      </c>
      <c r="FZ87" s="208">
        <f t="shared" si="266"/>
        <v>497.673</v>
      </c>
      <c r="GA87" s="208">
        <v>552.97</v>
      </c>
      <c r="GB87" s="208">
        <f t="shared" si="267"/>
        <v>26.742111120000001</v>
      </c>
      <c r="GC87" s="208">
        <v>0</v>
      </c>
      <c r="GD87" s="207">
        <v>406.43</v>
      </c>
      <c r="GE87" s="213">
        <f>GD87*0.9</f>
        <v>365.78699999999998</v>
      </c>
      <c r="GF87" s="213">
        <f>GG87*0.9</f>
        <v>365.78699999999998</v>
      </c>
      <c r="GG87" s="213">
        <v>406.43</v>
      </c>
      <c r="GH87" s="213">
        <f>GI87*0.9</f>
        <v>365.78699999999998</v>
      </c>
      <c r="GI87" s="213">
        <v>406.43</v>
      </c>
      <c r="GJ87" s="213">
        <f>GL87*0.9</f>
        <v>365.78699999999998</v>
      </c>
      <c r="GK87" s="208"/>
      <c r="GL87" s="208">
        <v>406.43</v>
      </c>
      <c r="GM87" s="216">
        <v>315</v>
      </c>
      <c r="GN87" s="200">
        <v>315</v>
      </c>
      <c r="GO87" s="200">
        <v>0</v>
      </c>
      <c r="GP87" s="200">
        <v>315</v>
      </c>
      <c r="GQ87" s="200">
        <v>0</v>
      </c>
      <c r="GR87" s="200">
        <v>0</v>
      </c>
      <c r="GS87" s="200">
        <v>0</v>
      </c>
      <c r="GT87" s="6">
        <f t="shared" si="174"/>
        <v>283.5</v>
      </c>
      <c r="GU87" s="6">
        <f t="shared" si="260"/>
        <v>283.5</v>
      </c>
      <c r="GV87" s="6">
        <f t="shared" si="346"/>
        <v>283.5</v>
      </c>
      <c r="GW87" s="6">
        <f t="shared" si="310"/>
        <v>0</v>
      </c>
      <c r="GX87" s="6">
        <f t="shared" si="261"/>
        <v>0</v>
      </c>
    </row>
    <row r="88" spans="2:206" ht="43.5">
      <c r="B88" s="50" t="s">
        <v>501</v>
      </c>
      <c r="C88" s="45" t="s">
        <v>514</v>
      </c>
      <c r="D88" s="32"/>
      <c r="F88" s="41"/>
      <c r="G88" s="30" t="s">
        <v>515</v>
      </c>
      <c r="H88" s="1"/>
      <c r="I88" s="1"/>
      <c r="J88" s="1"/>
      <c r="K88" s="1"/>
      <c r="L88" s="1"/>
      <c r="M88" s="1"/>
      <c r="O88" s="3"/>
      <c r="P88" s="3"/>
      <c r="Q88" s="3"/>
      <c r="R88" s="3"/>
      <c r="S88" s="3"/>
      <c r="T88" s="3"/>
      <c r="U88" s="3"/>
      <c r="V88" s="3"/>
      <c r="W88" s="63"/>
      <c r="X88" s="62"/>
      <c r="Y88" s="63"/>
      <c r="Z88" s="62"/>
      <c r="AA88" s="63"/>
      <c r="AB88" s="62"/>
      <c r="AC88" s="63"/>
      <c r="AD88" s="62"/>
      <c r="AE88" s="98"/>
      <c r="AF88" s="62"/>
      <c r="AG88" s="98"/>
      <c r="AH88" s="62"/>
      <c r="AI88" s="98"/>
      <c r="AJ88" s="62"/>
      <c r="AK88" s="98"/>
      <c r="AL88" s="106"/>
      <c r="AM88" s="3"/>
      <c r="AN88" s="106"/>
      <c r="AO88" s="3"/>
      <c r="AP88" s="106"/>
      <c r="AQ88" s="3"/>
      <c r="AR88" s="106"/>
      <c r="AS88" s="3"/>
      <c r="AT88" s="3"/>
      <c r="AU88" s="106"/>
      <c r="AV88" s="3"/>
      <c r="AW88" s="106"/>
      <c r="AX88" s="3"/>
      <c r="AY88" s="106"/>
      <c r="AZ88" s="3"/>
      <c r="BA88" s="106"/>
      <c r="BB88" s="98"/>
      <c r="BC88" s="3"/>
      <c r="BD88" s="98"/>
      <c r="BE88" s="3"/>
      <c r="BF88" s="98"/>
      <c r="BG88" s="3"/>
      <c r="BH88" s="98"/>
      <c r="BM88" s="130"/>
      <c r="BN88" s="131"/>
      <c r="BO88" s="132"/>
      <c r="BP88" s="132"/>
      <c r="BQ88" s="132"/>
      <c r="BR88" s="132"/>
      <c r="BS88" s="132"/>
      <c r="BT88" s="130"/>
      <c r="BU88" s="5"/>
      <c r="BV88" s="5"/>
      <c r="BW88" s="5"/>
      <c r="BX88" s="139"/>
      <c r="BY88" s="5"/>
      <c r="BZ88" s="5"/>
      <c r="CA88" s="5"/>
      <c r="CB88" s="5"/>
      <c r="CC88" s="130"/>
      <c r="CD88" s="143"/>
      <c r="CE88" s="143"/>
      <c r="CF88" s="143"/>
      <c r="CG88" s="143"/>
      <c r="CH88" s="143"/>
      <c r="CI88" s="143"/>
      <c r="CJ88" s="144"/>
      <c r="CK88" s="149"/>
      <c r="CL88" s="149"/>
      <c r="CM88" s="149"/>
      <c r="CN88" s="149"/>
      <c r="CO88" s="150"/>
      <c r="CP88" s="151"/>
      <c r="CQ88" s="150"/>
      <c r="CR88" s="151"/>
      <c r="CS88" s="150"/>
      <c r="CT88" s="151"/>
      <c r="CU88" s="72"/>
      <c r="CV88" s="157"/>
      <c r="CW88" s="158"/>
      <c r="CX88" s="143"/>
      <c r="CY88" s="126"/>
      <c r="CZ88" s="126"/>
      <c r="DA88" s="126"/>
      <c r="DB88" s="126"/>
      <c r="DC88" s="126"/>
      <c r="DD88" s="158"/>
      <c r="DF88" s="149"/>
      <c r="DG88" s="149"/>
      <c r="DH88" s="149"/>
      <c r="DI88" s="149"/>
      <c r="DJ88" s="149"/>
      <c r="DK88" s="149"/>
      <c r="DL88" s="149"/>
      <c r="DM88" s="149"/>
      <c r="DP88" s="158"/>
      <c r="DQ88" s="136"/>
      <c r="DR88" s="136"/>
      <c r="DS88" s="136"/>
      <c r="DT88" s="136"/>
      <c r="DU88" s="136"/>
      <c r="DV88" s="177"/>
      <c r="DW88" s="136"/>
      <c r="DX88" s="149"/>
      <c r="DY88" s="149"/>
      <c r="DZ88" s="149"/>
      <c r="EA88" s="149"/>
      <c r="EB88" s="149"/>
      <c r="EC88" s="149"/>
      <c r="ED88" s="149"/>
      <c r="EE88" s="149"/>
      <c r="EF88" s="136"/>
      <c r="EG88" s="180"/>
      <c r="EH88" s="180"/>
      <c r="EI88" s="180"/>
      <c r="EJ88" s="180"/>
      <c r="EK88" s="149"/>
      <c r="EL88" s="149"/>
      <c r="EM88" s="149"/>
      <c r="EN88" s="149"/>
      <c r="EO88" s="149"/>
      <c r="EP88" s="149"/>
      <c r="EQ88" s="149"/>
      <c r="ER88" s="149"/>
      <c r="ET88" s="180"/>
      <c r="EU88" s="180"/>
      <c r="EV88" s="180"/>
      <c r="EW88" s="180"/>
      <c r="EX88" s="186"/>
      <c r="EY88" s="186"/>
      <c r="EZ88" s="186"/>
      <c r="FA88" s="186"/>
      <c r="FB88" s="187"/>
      <c r="FC88" s="187"/>
      <c r="FD88" s="187"/>
      <c r="FE88" s="187"/>
      <c r="FF88" s="190"/>
      <c r="FG88" s="190">
        <f t="shared" si="300"/>
        <v>0</v>
      </c>
      <c r="FH88" s="190"/>
      <c r="FI88" s="190">
        <f t="shared" si="262"/>
        <v>0</v>
      </c>
      <c r="FJ88" s="190"/>
      <c r="FK88" s="190">
        <f t="shared" si="263"/>
        <v>0</v>
      </c>
      <c r="FL88" s="190">
        <f t="shared" si="264"/>
        <v>0</v>
      </c>
      <c r="FM88" s="195"/>
      <c r="FN88" s="72"/>
      <c r="FO88" s="197">
        <f t="shared" si="301"/>
        <v>0</v>
      </c>
      <c r="FP88" s="202">
        <f t="shared" si="158"/>
        <v>0</v>
      </c>
      <c r="FQ88" s="197"/>
      <c r="FR88" s="197"/>
      <c r="FS88" s="197">
        <f t="shared" si="265"/>
        <v>0</v>
      </c>
      <c r="FT88" s="197"/>
      <c r="FU88" s="197">
        <f t="shared" si="161"/>
        <v>0</v>
      </c>
      <c r="FV88" s="207"/>
      <c r="FW88" s="208">
        <f t="shared" si="303"/>
        <v>0</v>
      </c>
      <c r="FX88" s="202">
        <f t="shared" si="163"/>
        <v>0</v>
      </c>
      <c r="FY88" s="208"/>
      <c r="FZ88" s="208">
        <f t="shared" si="266"/>
        <v>0</v>
      </c>
      <c r="GA88" s="208"/>
      <c r="GB88" s="208">
        <f t="shared" si="267"/>
        <v>0</v>
      </c>
      <c r="GC88" s="208"/>
      <c r="GD88" s="207"/>
      <c r="GE88" s="213"/>
      <c r="GF88" s="213"/>
      <c r="GG88" s="213"/>
      <c r="GH88" s="213"/>
      <c r="GI88" s="213"/>
      <c r="GJ88" s="213"/>
      <c r="GK88" s="208"/>
      <c r="GL88" s="208"/>
      <c r="GM88" s="216">
        <v>254</v>
      </c>
      <c r="GN88" s="200">
        <v>292</v>
      </c>
      <c r="GO88" s="200"/>
      <c r="GP88" s="200">
        <v>287</v>
      </c>
      <c r="GQ88" s="200"/>
      <c r="GR88" s="200">
        <v>287</v>
      </c>
      <c r="GS88" s="200"/>
      <c r="GT88" s="6">
        <f t="shared" si="174"/>
        <v>228.6</v>
      </c>
      <c r="GU88" s="6">
        <f t="shared" si="260"/>
        <v>262.8</v>
      </c>
      <c r="GV88" s="6">
        <f t="shared" si="346"/>
        <v>258.3</v>
      </c>
      <c r="GW88" s="6">
        <f t="shared" si="310"/>
        <v>258.3</v>
      </c>
      <c r="GX88" s="6">
        <f t="shared" si="261"/>
        <v>0</v>
      </c>
    </row>
    <row r="89" spans="2:206" ht="26">
      <c r="B89" s="50" t="s">
        <v>501</v>
      </c>
      <c r="C89" s="45" t="s">
        <v>433</v>
      </c>
      <c r="D89" s="32" t="s">
        <v>512</v>
      </c>
      <c r="E89" s="3" t="s">
        <v>405</v>
      </c>
      <c r="F89" s="41" t="s">
        <v>433</v>
      </c>
      <c r="G89" s="33" t="s">
        <v>516</v>
      </c>
      <c r="H89" s="1"/>
      <c r="I89" s="1"/>
      <c r="J89" s="1"/>
      <c r="K89" s="1"/>
      <c r="L89" s="1"/>
      <c r="M89" s="1"/>
      <c r="O89" s="3">
        <v>96.43</v>
      </c>
      <c r="P89" s="3"/>
      <c r="Q89" s="3">
        <v>94.02</v>
      </c>
      <c r="R89" s="3"/>
      <c r="S89" s="3">
        <v>94.02</v>
      </c>
      <c r="T89" s="3"/>
      <c r="U89" s="3"/>
      <c r="V89" s="3"/>
      <c r="W89" s="63"/>
      <c r="X89" s="62"/>
      <c r="Y89" s="63"/>
      <c r="Z89" s="62"/>
      <c r="AA89" s="63"/>
      <c r="AB89" s="62"/>
      <c r="AC89" s="63"/>
      <c r="AD89" s="62"/>
      <c r="AE89" s="98"/>
      <c r="AF89" s="62"/>
      <c r="AG89" s="98"/>
      <c r="AH89" s="62"/>
      <c r="AI89" s="98"/>
      <c r="AJ89" s="62"/>
      <c r="AK89" s="98"/>
      <c r="AL89" s="106"/>
      <c r="AM89" s="3"/>
      <c r="AN89" s="106"/>
      <c r="AO89" s="3"/>
      <c r="AP89" s="106"/>
      <c r="AQ89" s="3"/>
      <c r="AR89" s="106"/>
      <c r="AS89" s="3"/>
      <c r="AT89" s="3"/>
      <c r="AU89" s="106"/>
      <c r="AV89" s="3"/>
      <c r="AW89" s="106"/>
      <c r="AX89" s="3"/>
      <c r="AY89" s="106"/>
      <c r="AZ89" s="3"/>
      <c r="BA89" s="106"/>
      <c r="BB89" s="98"/>
      <c r="BC89" s="3"/>
      <c r="BD89" s="98"/>
      <c r="BE89" s="3"/>
      <c r="BF89" s="98"/>
      <c r="BG89" s="3"/>
      <c r="BH89" s="98"/>
      <c r="BM89" s="130">
        <f>AE89*0.9</f>
        <v>0</v>
      </c>
      <c r="BN89" s="131">
        <f>BM89*0.9</f>
        <v>0</v>
      </c>
      <c r="BO89" s="132">
        <f>AG89*0.9</f>
        <v>0</v>
      </c>
      <c r="BP89" s="132">
        <f>BO89*0.9</f>
        <v>0</v>
      </c>
      <c r="BQ89" s="132">
        <f>AI89*0.9</f>
        <v>0</v>
      </c>
      <c r="BR89" s="132">
        <f>BQ89*0.9</f>
        <v>0</v>
      </c>
      <c r="BS89" s="132">
        <f>BT89*0.9</f>
        <v>0</v>
      </c>
      <c r="BT89" s="130">
        <f>AK89*0.9</f>
        <v>0</v>
      </c>
      <c r="BU89" s="5">
        <f>AL89*0.9</f>
        <v>0</v>
      </c>
      <c r="BV89" s="5">
        <f>BU89*0.9</f>
        <v>0</v>
      </c>
      <c r="BW89" s="5">
        <f>AN89*0.9</f>
        <v>0</v>
      </c>
      <c r="BX89" s="139">
        <f>BW89*0.9</f>
        <v>0</v>
      </c>
      <c r="BY89" s="5">
        <f>AP89*0.9</f>
        <v>0</v>
      </c>
      <c r="BZ89" s="5">
        <f>BY89*0.9</f>
        <v>0</v>
      </c>
      <c r="CA89" s="5">
        <f>CB89*0.9</f>
        <v>0</v>
      </c>
      <c r="CB89" s="5">
        <f>AR89*0.9</f>
        <v>0</v>
      </c>
      <c r="CC89" s="130">
        <f>AU89*0.9</f>
        <v>0</v>
      </c>
      <c r="CD89" s="143">
        <f>CC89*0.9*0.9</f>
        <v>0</v>
      </c>
      <c r="CE89" s="143">
        <f>AW89*0.9</f>
        <v>0</v>
      </c>
      <c r="CF89" s="143">
        <f>CE89*0.9*0.9</f>
        <v>0</v>
      </c>
      <c r="CG89" s="143">
        <f>AY89*0.9</f>
        <v>0</v>
      </c>
      <c r="CH89" s="143">
        <f>CG89*0.9*0.9</f>
        <v>0</v>
      </c>
      <c r="CI89" s="143">
        <f>CJ89*0.9*0.9</f>
        <v>0</v>
      </c>
      <c r="CJ89" s="144">
        <f>BA89*0.9</f>
        <v>0</v>
      </c>
      <c r="CK89" s="149">
        <f>CD89-CD89*10/100</f>
        <v>0</v>
      </c>
      <c r="CL89" s="149">
        <f>CF89-CF89*10/100</f>
        <v>0</v>
      </c>
      <c r="CM89" s="149">
        <f>CH89-CH89*10/100</f>
        <v>0</v>
      </c>
      <c r="CN89" s="149">
        <f>CI89-CI89*10/100</f>
        <v>0</v>
      </c>
      <c r="CO89" s="150">
        <f>BB89*0.9</f>
        <v>0</v>
      </c>
      <c r="CP89" s="151">
        <f>CO89*0.9*0.9</f>
        <v>0</v>
      </c>
      <c r="CQ89" s="150">
        <f>BD89*0.9</f>
        <v>0</v>
      </c>
      <c r="CR89" s="151">
        <f>CQ89*0.9*0.9</f>
        <v>0</v>
      </c>
      <c r="CS89" s="150">
        <f>BF89*0.9</f>
        <v>0</v>
      </c>
      <c r="CT89" s="151">
        <f>CS89*0.9*0.9</f>
        <v>0</v>
      </c>
      <c r="CU89" s="72">
        <f>CV89*0.9*0.9</f>
        <v>0</v>
      </c>
      <c r="CV89" s="157">
        <f>BH89*0.9</f>
        <v>0</v>
      </c>
      <c r="CW89" s="158"/>
      <c r="CX89" s="143">
        <f>CW89*0.9*0.9</f>
        <v>0</v>
      </c>
      <c r="CY89" s="126"/>
      <c r="CZ89" s="126">
        <f>CY89*0.9*0.9</f>
        <v>0</v>
      </c>
      <c r="DA89" s="126"/>
      <c r="DB89" s="126">
        <f>DA89*0.9*0.9</f>
        <v>0</v>
      </c>
      <c r="DC89" s="126">
        <f>DD89*0.9*0.9</f>
        <v>0</v>
      </c>
      <c r="DD89" s="158"/>
      <c r="DE89" s="9" t="s">
        <v>420</v>
      </c>
      <c r="DF89" s="149">
        <f>CX89-CX89*10/100</f>
        <v>0</v>
      </c>
      <c r="DG89" s="149">
        <f>DF89*0.9</f>
        <v>0</v>
      </c>
      <c r="DH89" s="149">
        <f>CZ89-CZ89*10/100</f>
        <v>0</v>
      </c>
      <c r="DI89" s="149">
        <f>DH89*0.9</f>
        <v>0</v>
      </c>
      <c r="DJ89" s="149">
        <f>DB89-DB89*10/100</f>
        <v>0</v>
      </c>
      <c r="DK89" s="149">
        <f>DJ89*0.9</f>
        <v>0</v>
      </c>
      <c r="DL89" s="149">
        <f>DM89*0.9</f>
        <v>0</v>
      </c>
      <c r="DM89" s="149">
        <f>DC89-DC89*10/100</f>
        <v>0</v>
      </c>
      <c r="DP89" s="158">
        <v>671.78</v>
      </c>
      <c r="DQ89" s="136">
        <f>DP89*0.7*1.05*0.9</f>
        <v>444.38247000000001</v>
      </c>
      <c r="DR89" s="136">
        <v>671.78</v>
      </c>
      <c r="DS89" s="136">
        <f>DR89*0.7*1.05*0.9</f>
        <v>444.38247000000001</v>
      </c>
      <c r="DT89" s="136">
        <v>671.78</v>
      </c>
      <c r="DU89" s="136">
        <f>DT89*0.7*1.05*0.9</f>
        <v>444.38247000000001</v>
      </c>
      <c r="DV89" s="136"/>
      <c r="DW89" s="136">
        <f>DV89*0.7*1.05</f>
        <v>0</v>
      </c>
      <c r="DX89" s="149">
        <f>DQ89-DQ89*10/100</f>
        <v>399.94422300000002</v>
      </c>
      <c r="DY89" s="149">
        <f>DX89*0.9</f>
        <v>359.94980070000003</v>
      </c>
      <c r="DZ89" s="149">
        <f>DS89-DS89*10/100</f>
        <v>399.94422300000002</v>
      </c>
      <c r="EA89" s="149">
        <f>DZ89*0.9</f>
        <v>359.94980070000003</v>
      </c>
      <c r="EB89" s="149">
        <f>DU89-DU89*10/100</f>
        <v>399.94422300000002</v>
      </c>
      <c r="EC89" s="149">
        <f>EB89*0.9</f>
        <v>359.94980070000003</v>
      </c>
      <c r="ED89" s="149">
        <f>EE89*0.9</f>
        <v>0</v>
      </c>
      <c r="EE89" s="149">
        <f>DW89-DW89*10/100</f>
        <v>0</v>
      </c>
      <c r="EF89" s="136">
        <v>504</v>
      </c>
      <c r="EG89" s="180">
        <f>EF89*0.7*1.05</f>
        <v>370.44</v>
      </c>
      <c r="EH89" s="180">
        <f>EF89*0.7*1.05</f>
        <v>370.44</v>
      </c>
      <c r="EI89" s="180">
        <f>EF89*0.7*1.05</f>
        <v>370.44</v>
      </c>
      <c r="EJ89" s="180">
        <f>EF89*0.7*1.05</f>
        <v>370.44</v>
      </c>
      <c r="EK89" s="149">
        <f>EG89-EG89*10/100</f>
        <v>333.39600000000002</v>
      </c>
      <c r="EL89" s="149">
        <f>EK89*0.9</f>
        <v>300.0564</v>
      </c>
      <c r="EM89" s="149">
        <f>EH89-EH89*10/100</f>
        <v>333.39600000000002</v>
      </c>
      <c r="EN89" s="149">
        <f>EM89*0.9</f>
        <v>300.0564</v>
      </c>
      <c r="EO89" s="149">
        <f>EI89-EI89*10/100</f>
        <v>333.39600000000002</v>
      </c>
      <c r="EP89" s="149">
        <f>EO89*0.9</f>
        <v>300.0564</v>
      </c>
      <c r="EQ89" s="149">
        <f>ER89*0.9</f>
        <v>300.0564</v>
      </c>
      <c r="ER89" s="149">
        <f>EJ89-EJ89*10/100</f>
        <v>333.39600000000002</v>
      </c>
      <c r="ET89" s="180">
        <v>671.78</v>
      </c>
      <c r="EU89" s="180">
        <v>671.78</v>
      </c>
      <c r="EV89" s="180">
        <v>671.78</v>
      </c>
      <c r="EW89" s="180">
        <v>671.78</v>
      </c>
      <c r="EX89" s="186">
        <f>ET89+(ET89*5/100)</f>
        <v>705.36900000000003</v>
      </c>
      <c r="EY89" s="186">
        <f>EU89+(EU89*5/100)</f>
        <v>705.36900000000003</v>
      </c>
      <c r="EZ89" s="186">
        <f>EV89+(EV89*5/100)</f>
        <v>705.36900000000003</v>
      </c>
      <c r="FA89" s="186">
        <f>EW89+(EW89*5/100)</f>
        <v>705.36900000000003</v>
      </c>
      <c r="FB89" s="187">
        <f>EX89-(EX89*30/100)</f>
        <v>493.75830000000002</v>
      </c>
      <c r="FC89" s="187">
        <f>EY89-(EY89*30/100)</f>
        <v>493.75830000000002</v>
      </c>
      <c r="FD89" s="187">
        <f>EZ89-(EZ89*30/100)</f>
        <v>493.75830000000002</v>
      </c>
      <c r="FE89" s="187">
        <f>FA89-(FA89*30/100)</f>
        <v>493.75830000000002</v>
      </c>
      <c r="FF89" s="190">
        <v>493.75830000000002</v>
      </c>
      <c r="FG89" s="190">
        <f t="shared" si="300"/>
        <v>323.95482062999997</v>
      </c>
      <c r="FH89" s="190">
        <v>493.75830000000002</v>
      </c>
      <c r="FI89" s="190">
        <f t="shared" si="262"/>
        <v>323.95482062999997</v>
      </c>
      <c r="FJ89" s="190">
        <v>493.75830000000002</v>
      </c>
      <c r="FK89" s="190">
        <f t="shared" si="263"/>
        <v>323.95482062999997</v>
      </c>
      <c r="FL89" s="190">
        <f t="shared" si="264"/>
        <v>323.95482062999997</v>
      </c>
      <c r="FM89" s="195">
        <v>493.75830000000002</v>
      </c>
      <c r="FN89" s="72">
        <v>765.07</v>
      </c>
      <c r="FO89" s="197">
        <f t="shared" si="301"/>
        <v>455.48442449999999</v>
      </c>
      <c r="FP89" s="202">
        <f t="shared" si="158"/>
        <v>368.94238384499999</v>
      </c>
      <c r="FQ89" s="197">
        <f>FP89*0.7*1.05</f>
        <v>271.17265212607498</v>
      </c>
      <c r="FR89" s="197">
        <v>765.07</v>
      </c>
      <c r="FS89" s="197">
        <f t="shared" si="265"/>
        <v>455.48442449999999</v>
      </c>
      <c r="FT89" s="197">
        <v>765.07</v>
      </c>
      <c r="FU89" s="197">
        <f t="shared" si="161"/>
        <v>455.48442449999999</v>
      </c>
      <c r="FV89" s="207">
        <v>562.32645000000002</v>
      </c>
      <c r="FW89" s="208">
        <f t="shared" si="303"/>
        <v>455.48442449999999</v>
      </c>
      <c r="FX89" s="202">
        <f t="shared" si="163"/>
        <v>409.93598205000001</v>
      </c>
      <c r="FY89" s="208">
        <v>562.32645000000002</v>
      </c>
      <c r="FZ89" s="208">
        <f t="shared" si="266"/>
        <v>506.09380499999997</v>
      </c>
      <c r="GA89" s="208">
        <v>562.32645000000002</v>
      </c>
      <c r="GB89" s="208">
        <f t="shared" si="267"/>
        <v>291.559338567</v>
      </c>
      <c r="GC89" s="208">
        <v>562.32645000000002</v>
      </c>
      <c r="GD89" s="207">
        <v>506.09</v>
      </c>
      <c r="GE89" s="213">
        <f>GD89*0.9</f>
        <v>455.48099999999999</v>
      </c>
      <c r="GF89" s="213">
        <f>GG89*0.9</f>
        <v>455.48099999999999</v>
      </c>
      <c r="GG89" s="213">
        <v>506.09</v>
      </c>
      <c r="GH89" s="213">
        <f>GI89*0.9</f>
        <v>455.48099999999999</v>
      </c>
      <c r="GI89" s="213">
        <v>506.09</v>
      </c>
      <c r="GJ89" s="213">
        <f>GL89*0.9</f>
        <v>506.09380499999997</v>
      </c>
      <c r="GK89" s="208"/>
      <c r="GL89" s="208">
        <v>562.32645000000002</v>
      </c>
      <c r="GM89" s="216">
        <v>769</v>
      </c>
      <c r="GN89" s="216">
        <v>769</v>
      </c>
      <c r="GO89" s="200">
        <v>0</v>
      </c>
      <c r="GP89" s="216">
        <v>769</v>
      </c>
      <c r="GQ89" s="200">
        <v>0</v>
      </c>
      <c r="GR89" s="216">
        <v>769</v>
      </c>
      <c r="GS89" s="200">
        <v>0</v>
      </c>
      <c r="GT89" s="6">
        <f t="shared" si="174"/>
        <v>692.1</v>
      </c>
      <c r="GU89" s="6">
        <f t="shared" si="260"/>
        <v>692.1</v>
      </c>
      <c r="GV89" s="6">
        <f t="shared" si="346"/>
        <v>692.1</v>
      </c>
      <c r="GW89" s="6">
        <f t="shared" si="310"/>
        <v>692.1</v>
      </c>
      <c r="GX89" s="6">
        <f t="shared" si="261"/>
        <v>0</v>
      </c>
    </row>
    <row r="90" spans="2:206">
      <c r="B90" s="50" t="s">
        <v>501</v>
      </c>
      <c r="C90" s="45" t="s">
        <v>439</v>
      </c>
      <c r="D90" s="32"/>
      <c r="E90" s="3" t="s">
        <v>405</v>
      </c>
      <c r="F90" s="41" t="s">
        <v>439</v>
      </c>
      <c r="G90" s="35" t="s">
        <v>517</v>
      </c>
      <c r="H90" s="1"/>
      <c r="I90" s="1"/>
      <c r="J90" s="1"/>
      <c r="K90" s="1"/>
      <c r="L90" s="1"/>
      <c r="M90" s="1"/>
      <c r="O90" s="3"/>
      <c r="P90" s="3"/>
      <c r="Q90" s="3"/>
      <c r="R90" s="3"/>
      <c r="S90" s="3"/>
      <c r="T90" s="3"/>
      <c r="U90" s="3"/>
      <c r="V90" s="3"/>
      <c r="W90" s="63"/>
      <c r="X90" s="62"/>
      <c r="Y90" s="63"/>
      <c r="Z90" s="62"/>
      <c r="AA90" s="63"/>
      <c r="AB90" s="62"/>
      <c r="AC90" s="63"/>
      <c r="AD90" s="62"/>
      <c r="AE90" s="98"/>
      <c r="AF90" s="62"/>
      <c r="AG90" s="98"/>
      <c r="AH90" s="62"/>
      <c r="AI90" s="98"/>
      <c r="AJ90" s="62"/>
      <c r="AK90" s="98"/>
      <c r="AL90" s="106"/>
      <c r="AM90" s="3"/>
      <c r="AN90" s="106"/>
      <c r="AO90" s="3"/>
      <c r="AP90" s="106"/>
      <c r="AQ90" s="3"/>
      <c r="AR90" s="106"/>
      <c r="AS90" s="3"/>
      <c r="AT90" s="3"/>
      <c r="AU90" s="106"/>
      <c r="AV90" s="3"/>
      <c r="AW90" s="106"/>
      <c r="AX90" s="3"/>
      <c r="AY90" s="106"/>
      <c r="AZ90" s="3"/>
      <c r="BA90" s="106"/>
      <c r="BB90" s="98"/>
      <c r="BC90" s="3"/>
      <c r="BD90" s="98"/>
      <c r="BE90" s="3"/>
      <c r="BF90" s="98"/>
      <c r="BG90" s="3"/>
      <c r="BH90" s="98"/>
      <c r="BM90" s="130"/>
      <c r="BN90" s="131"/>
      <c r="BO90" s="132"/>
      <c r="BP90" s="132"/>
      <c r="BQ90" s="132"/>
      <c r="BR90" s="132"/>
      <c r="BS90" s="132"/>
      <c r="BT90" s="130"/>
      <c r="BU90" s="5"/>
      <c r="BV90" s="5"/>
      <c r="BW90" s="5"/>
      <c r="BX90" s="139"/>
      <c r="BY90" s="5"/>
      <c r="BZ90" s="5"/>
      <c r="CA90" s="5"/>
      <c r="CB90" s="5"/>
      <c r="CC90" s="130"/>
      <c r="CD90" s="143"/>
      <c r="CE90" s="143"/>
      <c r="CF90" s="143"/>
      <c r="CG90" s="143"/>
      <c r="CH90" s="143"/>
      <c r="CI90" s="143"/>
      <c r="CJ90" s="144"/>
      <c r="CK90" s="149"/>
      <c r="CL90" s="149"/>
      <c r="CM90" s="149"/>
      <c r="CN90" s="149"/>
      <c r="CO90" s="150"/>
      <c r="CP90" s="151"/>
      <c r="CQ90" s="150"/>
      <c r="CR90" s="151"/>
      <c r="CS90" s="150"/>
      <c r="CT90" s="151"/>
      <c r="CU90" s="72"/>
      <c r="CV90" s="157"/>
      <c r="CW90" s="158"/>
      <c r="CX90" s="143"/>
      <c r="CY90" s="126"/>
      <c r="CZ90" s="126"/>
      <c r="DA90" s="126"/>
      <c r="DB90" s="126"/>
      <c r="DC90" s="126"/>
      <c r="DD90" s="158"/>
      <c r="DF90" s="149"/>
      <c r="DG90" s="149"/>
      <c r="DH90" s="149"/>
      <c r="DI90" s="149"/>
      <c r="DJ90" s="149"/>
      <c r="DK90" s="149"/>
      <c r="DL90" s="149"/>
      <c r="DM90" s="149"/>
      <c r="DP90" s="158"/>
      <c r="DQ90" s="136"/>
      <c r="DR90" s="136"/>
      <c r="DS90" s="136"/>
      <c r="DT90" s="136"/>
      <c r="DU90" s="136"/>
      <c r="DV90" s="177"/>
      <c r="DW90" s="136"/>
      <c r="DX90" s="149"/>
      <c r="DY90" s="149"/>
      <c r="DZ90" s="149"/>
      <c r="EA90" s="149"/>
      <c r="EB90" s="149"/>
      <c r="EC90" s="149"/>
      <c r="ED90" s="149"/>
      <c r="EE90" s="149"/>
      <c r="EF90" s="136"/>
      <c r="EG90" s="180"/>
      <c r="EH90" s="180"/>
      <c r="EI90" s="180"/>
      <c r="EJ90" s="180"/>
      <c r="EK90" s="149"/>
      <c r="EL90" s="149"/>
      <c r="EM90" s="149"/>
      <c r="EN90" s="149"/>
      <c r="EO90" s="149"/>
      <c r="EP90" s="149"/>
      <c r="EQ90" s="149"/>
      <c r="ER90" s="149"/>
      <c r="ET90" s="180"/>
      <c r="EU90" s="180"/>
      <c r="EV90" s="180"/>
      <c r="EW90" s="180"/>
      <c r="EX90" s="186"/>
      <c r="EY90" s="186"/>
      <c r="EZ90" s="186"/>
      <c r="FA90" s="186"/>
      <c r="FB90" s="187"/>
      <c r="FC90" s="187"/>
      <c r="FD90" s="187"/>
      <c r="FE90" s="187"/>
      <c r="FF90" s="190"/>
      <c r="FG90" s="190">
        <f t="shared" si="300"/>
        <v>0</v>
      </c>
      <c r="FH90" s="190"/>
      <c r="FI90" s="190">
        <f t="shared" si="262"/>
        <v>0</v>
      </c>
      <c r="FJ90" s="190"/>
      <c r="FK90" s="190">
        <f t="shared" si="263"/>
        <v>0</v>
      </c>
      <c r="FL90" s="190">
        <f t="shared" si="264"/>
        <v>0</v>
      </c>
      <c r="FM90" s="195"/>
      <c r="FN90" s="72"/>
      <c r="FO90" s="197">
        <f t="shared" si="301"/>
        <v>0</v>
      </c>
      <c r="FP90" s="202">
        <f t="shared" si="158"/>
        <v>0</v>
      </c>
      <c r="FQ90" s="197">
        <v>0</v>
      </c>
      <c r="FR90" s="197">
        <v>768</v>
      </c>
      <c r="FS90" s="197">
        <f t="shared" si="265"/>
        <v>457.22879999999998</v>
      </c>
      <c r="FT90" s="197"/>
      <c r="FU90" s="197">
        <f t="shared" si="161"/>
        <v>0</v>
      </c>
      <c r="FV90" s="207">
        <v>0</v>
      </c>
      <c r="FW90" s="208">
        <f t="shared" si="303"/>
        <v>0</v>
      </c>
      <c r="FX90" s="202">
        <f t="shared" si="163"/>
        <v>0</v>
      </c>
      <c r="FY90" s="208">
        <v>0</v>
      </c>
      <c r="FZ90" s="208">
        <f t="shared" si="266"/>
        <v>508.03199999999998</v>
      </c>
      <c r="GA90" s="208">
        <v>564.48</v>
      </c>
      <c r="GB90" s="208">
        <f t="shared" si="267"/>
        <v>0</v>
      </c>
      <c r="GC90" s="208">
        <v>0</v>
      </c>
      <c r="GD90" s="207">
        <v>0</v>
      </c>
      <c r="GE90" s="213">
        <f>GD90*0.9</f>
        <v>0</v>
      </c>
      <c r="GF90" s="213">
        <f>GG90*0.9</f>
        <v>0</v>
      </c>
      <c r="GG90" s="213">
        <v>0</v>
      </c>
      <c r="GH90" s="213">
        <f>GI90*0.9</f>
        <v>373.40100000000001</v>
      </c>
      <c r="GI90" s="213">
        <v>414.89</v>
      </c>
      <c r="GJ90" s="213">
        <f>GL90*0.9</f>
        <v>0</v>
      </c>
      <c r="GK90" s="208"/>
      <c r="GL90" s="208">
        <v>0</v>
      </c>
      <c r="GM90" s="216">
        <v>0</v>
      </c>
      <c r="GN90" s="200">
        <v>0</v>
      </c>
      <c r="GO90" s="200">
        <v>0</v>
      </c>
      <c r="GP90" s="200">
        <v>0</v>
      </c>
      <c r="GQ90" s="200">
        <v>0</v>
      </c>
      <c r="GR90" s="200">
        <v>0</v>
      </c>
      <c r="GS90" s="200">
        <v>0</v>
      </c>
      <c r="GT90" s="6">
        <f t="shared" si="174"/>
        <v>0</v>
      </c>
      <c r="GU90" s="6">
        <f t="shared" si="260"/>
        <v>0</v>
      </c>
      <c r="GV90" s="6">
        <f t="shared" si="346"/>
        <v>0</v>
      </c>
      <c r="GW90" s="6">
        <f t="shared" si="310"/>
        <v>0</v>
      </c>
      <c r="GX90" s="6">
        <f t="shared" si="261"/>
        <v>0</v>
      </c>
    </row>
    <row r="91" spans="2:206" ht="26">
      <c r="B91" s="50" t="s">
        <v>501</v>
      </c>
      <c r="C91" s="45" t="s">
        <v>384</v>
      </c>
      <c r="D91" s="32"/>
      <c r="E91" s="3" t="s">
        <v>360</v>
      </c>
      <c r="F91" s="41"/>
      <c r="G91" s="35" t="s">
        <v>362</v>
      </c>
      <c r="H91" s="1"/>
      <c r="I91" s="1"/>
      <c r="J91" s="1"/>
      <c r="K91" s="1"/>
      <c r="L91" s="1"/>
      <c r="M91" s="1"/>
      <c r="O91" s="3"/>
      <c r="P91" s="3"/>
      <c r="Q91" s="3"/>
      <c r="R91" s="3"/>
      <c r="S91" s="3"/>
      <c r="T91" s="3"/>
      <c r="U91" s="3"/>
      <c r="V91" s="3"/>
      <c r="W91" s="63"/>
      <c r="X91" s="62"/>
      <c r="Y91" s="63"/>
      <c r="Z91" s="62"/>
      <c r="AA91" s="63"/>
      <c r="AB91" s="62"/>
      <c r="AC91" s="63"/>
      <c r="AD91" s="62"/>
      <c r="AE91" s="98"/>
      <c r="AF91" s="62"/>
      <c r="AG91" s="98"/>
      <c r="AH91" s="62"/>
      <c r="AI91" s="98"/>
      <c r="AJ91" s="62"/>
      <c r="AK91" s="98"/>
      <c r="AL91" s="106"/>
      <c r="AM91" s="3"/>
      <c r="AN91" s="106"/>
      <c r="AO91" s="3"/>
      <c r="AP91" s="106"/>
      <c r="AQ91" s="3"/>
      <c r="AR91" s="106"/>
      <c r="AS91" s="3"/>
      <c r="AT91" s="3"/>
      <c r="AU91" s="106"/>
      <c r="AV91" s="3"/>
      <c r="AW91" s="106"/>
      <c r="AX91" s="3"/>
      <c r="AY91" s="106"/>
      <c r="AZ91" s="3"/>
      <c r="BA91" s="106"/>
      <c r="BB91" s="98"/>
      <c r="BC91" s="3"/>
      <c r="BD91" s="98"/>
      <c r="BE91" s="3"/>
      <c r="BF91" s="98"/>
      <c r="BG91" s="3"/>
      <c r="BH91" s="98"/>
      <c r="BM91" s="130"/>
      <c r="BN91" s="131"/>
      <c r="BO91" s="132"/>
      <c r="BP91" s="132"/>
      <c r="BQ91" s="132"/>
      <c r="BR91" s="132"/>
      <c r="BS91" s="132"/>
      <c r="BT91" s="130"/>
      <c r="BU91" s="5"/>
      <c r="BV91" s="5"/>
      <c r="BW91" s="5"/>
      <c r="BX91" s="139"/>
      <c r="BY91" s="5"/>
      <c r="BZ91" s="5"/>
      <c r="CA91" s="5"/>
      <c r="CB91" s="5"/>
      <c r="CC91" s="130"/>
      <c r="CD91" s="143"/>
      <c r="CE91" s="143"/>
      <c r="CF91" s="143"/>
      <c r="CG91" s="143"/>
      <c r="CH91" s="143"/>
      <c r="CI91" s="143"/>
      <c r="CJ91" s="144"/>
      <c r="CK91" s="149"/>
      <c r="CL91" s="149"/>
      <c r="CM91" s="149"/>
      <c r="CN91" s="149"/>
      <c r="CO91" s="150"/>
      <c r="CP91" s="151"/>
      <c r="CQ91" s="150"/>
      <c r="CR91" s="151"/>
      <c r="CS91" s="150"/>
      <c r="CT91" s="151"/>
      <c r="CU91" s="72"/>
      <c r="CV91" s="157"/>
      <c r="CW91" s="158"/>
      <c r="CX91" s="143"/>
      <c r="CY91" s="126"/>
      <c r="CZ91" s="126"/>
      <c r="DA91" s="126"/>
      <c r="DB91" s="126"/>
      <c r="DC91" s="126"/>
      <c r="DD91" s="158"/>
      <c r="DF91" s="149"/>
      <c r="DG91" s="149"/>
      <c r="DH91" s="149"/>
      <c r="DI91" s="149"/>
      <c r="DJ91" s="149"/>
      <c r="DK91" s="149"/>
      <c r="DL91" s="149"/>
      <c r="DM91" s="149"/>
      <c r="DP91" s="158"/>
      <c r="DQ91" s="136"/>
      <c r="DR91" s="136"/>
      <c r="DS91" s="136"/>
      <c r="DT91" s="136"/>
      <c r="DU91" s="136"/>
      <c r="DV91" s="177"/>
      <c r="DW91" s="136"/>
      <c r="DX91" s="149"/>
      <c r="DY91" s="149"/>
      <c r="DZ91" s="149"/>
      <c r="EA91" s="149"/>
      <c r="EB91" s="149"/>
      <c r="EC91" s="149"/>
      <c r="ED91" s="149"/>
      <c r="EE91" s="149"/>
      <c r="EF91" s="136"/>
      <c r="EG91" s="180"/>
      <c r="EH91" s="180"/>
      <c r="EI91" s="180"/>
      <c r="EJ91" s="180"/>
      <c r="EK91" s="149"/>
      <c r="EL91" s="149"/>
      <c r="EM91" s="149"/>
      <c r="EN91" s="149"/>
      <c r="EO91" s="149"/>
      <c r="EP91" s="149"/>
      <c r="EQ91" s="149"/>
      <c r="ER91" s="149"/>
      <c r="ET91" s="180"/>
      <c r="EU91" s="180"/>
      <c r="EV91" s="180"/>
      <c r="EW91" s="180"/>
      <c r="EX91" s="186"/>
      <c r="EY91" s="186"/>
      <c r="EZ91" s="186"/>
      <c r="FA91" s="186"/>
      <c r="FB91" s="187"/>
      <c r="FC91" s="187"/>
      <c r="FD91" s="187"/>
      <c r="FE91" s="187"/>
      <c r="FF91" s="190"/>
      <c r="FG91" s="190">
        <f t="shared" si="300"/>
        <v>0</v>
      </c>
      <c r="FH91" s="190"/>
      <c r="FI91" s="190">
        <f t="shared" si="262"/>
        <v>0</v>
      </c>
      <c r="FJ91" s="190"/>
      <c r="FK91" s="190">
        <f t="shared" si="263"/>
        <v>0</v>
      </c>
      <c r="FL91" s="190">
        <f t="shared" si="264"/>
        <v>0</v>
      </c>
      <c r="FM91" s="195"/>
      <c r="FN91" s="72"/>
      <c r="FO91" s="197">
        <f t="shared" si="301"/>
        <v>0</v>
      </c>
      <c r="FP91" s="202">
        <f t="shared" si="158"/>
        <v>0</v>
      </c>
      <c r="FQ91" s="197"/>
      <c r="FR91" s="197"/>
      <c r="FS91" s="197">
        <f t="shared" si="265"/>
        <v>0</v>
      </c>
      <c r="FT91" s="197"/>
      <c r="FU91" s="197">
        <f t="shared" si="161"/>
        <v>0</v>
      </c>
      <c r="FV91" s="207">
        <v>612.22</v>
      </c>
      <c r="FW91" s="208">
        <f t="shared" si="303"/>
        <v>495.89819999999997</v>
      </c>
      <c r="FX91" s="202">
        <f t="shared" si="163"/>
        <v>446.30838</v>
      </c>
      <c r="FY91" s="208"/>
      <c r="FZ91" s="208">
        <f t="shared" si="266"/>
        <v>0</v>
      </c>
      <c r="GA91" s="208"/>
      <c r="GB91" s="208">
        <f t="shared" si="267"/>
        <v>0</v>
      </c>
      <c r="GC91" s="208"/>
      <c r="GD91" s="207">
        <v>449.98</v>
      </c>
      <c r="GE91" s="213">
        <f>GD91*0.9</f>
        <v>404.98200000000003</v>
      </c>
      <c r="GF91" s="213">
        <v>0</v>
      </c>
      <c r="GG91" s="213">
        <v>0</v>
      </c>
      <c r="GH91" s="213">
        <v>0</v>
      </c>
      <c r="GI91" s="213">
        <v>0</v>
      </c>
      <c r="GJ91" s="213">
        <v>0</v>
      </c>
      <c r="GK91" s="208"/>
      <c r="GL91" s="208">
        <v>0</v>
      </c>
      <c r="GM91" s="216">
        <v>0</v>
      </c>
      <c r="GN91" s="200">
        <v>0</v>
      </c>
      <c r="GO91" s="200">
        <v>0</v>
      </c>
      <c r="GP91" s="200">
        <v>0</v>
      </c>
      <c r="GQ91" s="200">
        <v>0</v>
      </c>
      <c r="GR91" s="200">
        <v>0</v>
      </c>
      <c r="GS91" s="200">
        <v>0</v>
      </c>
      <c r="GT91" s="6">
        <f t="shared" si="174"/>
        <v>0</v>
      </c>
      <c r="GU91" s="6">
        <f t="shared" si="260"/>
        <v>0</v>
      </c>
      <c r="GV91" s="6">
        <f t="shared" si="346"/>
        <v>0</v>
      </c>
      <c r="GW91" s="6">
        <f t="shared" si="310"/>
        <v>0</v>
      </c>
      <c r="GX91" s="6">
        <f t="shared" si="261"/>
        <v>0</v>
      </c>
    </row>
    <row r="92" spans="2:206" ht="26">
      <c r="B92" s="50" t="s">
        <v>501</v>
      </c>
      <c r="C92" s="45" t="s">
        <v>518</v>
      </c>
      <c r="D92" s="41" t="s">
        <v>471</v>
      </c>
      <c r="E92" s="3" t="s">
        <v>405</v>
      </c>
      <c r="F92" s="41" t="s">
        <v>518</v>
      </c>
      <c r="G92" s="35" t="s">
        <v>519</v>
      </c>
      <c r="H92" s="1"/>
      <c r="I92" s="1"/>
      <c r="J92" s="1"/>
      <c r="K92" s="1"/>
      <c r="L92" s="1"/>
      <c r="M92" s="1"/>
      <c r="O92" s="3"/>
      <c r="P92" s="3"/>
      <c r="Q92" s="3"/>
      <c r="R92" s="3"/>
      <c r="S92" s="3"/>
      <c r="T92" s="3"/>
      <c r="U92" s="3"/>
      <c r="V92" s="3"/>
      <c r="W92" s="63"/>
      <c r="X92" s="62"/>
      <c r="Y92" s="63"/>
      <c r="Z92" s="62"/>
      <c r="AA92" s="63"/>
      <c r="AB92" s="62"/>
      <c r="AC92" s="63"/>
      <c r="AD92" s="62"/>
      <c r="AE92" s="98"/>
      <c r="AF92" s="62"/>
      <c r="AG92" s="98"/>
      <c r="AH92" s="62"/>
      <c r="AI92" s="98"/>
      <c r="AJ92" s="62"/>
      <c r="AK92" s="98"/>
      <c r="AL92" s="106"/>
      <c r="AM92" s="3"/>
      <c r="AN92" s="106"/>
      <c r="AO92" s="3"/>
      <c r="AP92" s="106"/>
      <c r="AQ92" s="3"/>
      <c r="AR92" s="106"/>
      <c r="AS92" s="3"/>
      <c r="AT92" s="3"/>
      <c r="AU92" s="106"/>
      <c r="AV92" s="3"/>
      <c r="AW92" s="106"/>
      <c r="AX92" s="3"/>
      <c r="AY92" s="106"/>
      <c r="AZ92" s="3"/>
      <c r="BA92" s="106"/>
      <c r="BB92" s="98"/>
      <c r="BC92" s="3"/>
      <c r="BD92" s="98"/>
      <c r="BE92" s="3"/>
      <c r="BF92" s="98"/>
      <c r="BG92" s="3"/>
      <c r="BH92" s="98"/>
      <c r="BM92" s="130"/>
      <c r="BN92" s="131"/>
      <c r="BO92" s="132"/>
      <c r="BP92" s="132"/>
      <c r="BQ92" s="132"/>
      <c r="BR92" s="132"/>
      <c r="BS92" s="132"/>
      <c r="BT92" s="130"/>
      <c r="BU92" s="5"/>
      <c r="BV92" s="5"/>
      <c r="BW92" s="5"/>
      <c r="BX92" s="139"/>
      <c r="BY92" s="5"/>
      <c r="BZ92" s="5"/>
      <c r="CA92" s="5"/>
      <c r="CB92" s="5"/>
      <c r="CC92" s="130"/>
      <c r="CD92" s="143"/>
      <c r="CE92" s="143"/>
      <c r="CF92" s="143"/>
      <c r="CG92" s="143"/>
      <c r="CH92" s="143"/>
      <c r="CI92" s="143"/>
      <c r="CJ92" s="144"/>
      <c r="CK92" s="149"/>
      <c r="CL92" s="149"/>
      <c r="CM92" s="149"/>
      <c r="CN92" s="149"/>
      <c r="CO92" s="150"/>
      <c r="CP92" s="151"/>
      <c r="CQ92" s="150"/>
      <c r="CR92" s="151"/>
      <c r="CS92" s="150"/>
      <c r="CT92" s="151"/>
      <c r="CU92" s="72"/>
      <c r="CV92" s="157"/>
      <c r="CW92" s="158"/>
      <c r="CX92" s="143"/>
      <c r="CY92" s="126"/>
      <c r="CZ92" s="126"/>
      <c r="DA92" s="126"/>
      <c r="DB92" s="126"/>
      <c r="DC92" s="126"/>
      <c r="DD92" s="158"/>
      <c r="DF92" s="149"/>
      <c r="DG92" s="149"/>
      <c r="DH92" s="149"/>
      <c r="DI92" s="149"/>
      <c r="DJ92" s="149"/>
      <c r="DK92" s="149"/>
      <c r="DL92" s="149"/>
      <c r="DM92" s="149"/>
      <c r="DP92" s="158"/>
      <c r="DQ92" s="136"/>
      <c r="DR92" s="136"/>
      <c r="DS92" s="136"/>
      <c r="DT92" s="136"/>
      <c r="DU92" s="136"/>
      <c r="DV92" s="177"/>
      <c r="DW92" s="136"/>
      <c r="DX92" s="149"/>
      <c r="DY92" s="149"/>
      <c r="DZ92" s="149"/>
      <c r="EA92" s="149"/>
      <c r="EB92" s="149"/>
      <c r="EC92" s="149"/>
      <c r="ED92" s="149"/>
      <c r="EE92" s="149"/>
      <c r="EF92" s="136"/>
      <c r="EG92" s="180"/>
      <c r="EH92" s="180"/>
      <c r="EI92" s="180"/>
      <c r="EJ92" s="180"/>
      <c r="EK92" s="149"/>
      <c r="EL92" s="149"/>
      <c r="EM92" s="149"/>
      <c r="EN92" s="149"/>
      <c r="EO92" s="149"/>
      <c r="EP92" s="149"/>
      <c r="EQ92" s="149"/>
      <c r="ER92" s="149"/>
      <c r="ET92" s="180"/>
      <c r="EU92" s="180"/>
      <c r="EV92" s="180"/>
      <c r="EW92" s="180"/>
      <c r="EX92" s="186"/>
      <c r="EY92" s="186"/>
      <c r="EZ92" s="186"/>
      <c r="FA92" s="186"/>
      <c r="FB92" s="187"/>
      <c r="FC92" s="187"/>
      <c r="FD92" s="187"/>
      <c r="FE92" s="187"/>
      <c r="FF92" s="190"/>
      <c r="FG92" s="190">
        <f t="shared" si="300"/>
        <v>0</v>
      </c>
      <c r="FH92" s="190"/>
      <c r="FI92" s="190">
        <f t="shared" si="262"/>
        <v>0</v>
      </c>
      <c r="FJ92" s="190"/>
      <c r="FK92" s="190">
        <f t="shared" si="263"/>
        <v>0</v>
      </c>
      <c r="FL92" s="190">
        <f t="shared" si="264"/>
        <v>0</v>
      </c>
      <c r="FM92" s="195"/>
      <c r="FN92" s="72"/>
      <c r="FO92" s="197">
        <f t="shared" si="301"/>
        <v>0</v>
      </c>
      <c r="FP92" s="202">
        <f t="shared" si="158"/>
        <v>0</v>
      </c>
      <c r="FQ92" s="197"/>
      <c r="FR92" s="197"/>
      <c r="FS92" s="197">
        <f t="shared" si="265"/>
        <v>0</v>
      </c>
      <c r="FT92" s="197"/>
      <c r="FU92" s="197">
        <f t="shared" si="161"/>
        <v>0</v>
      </c>
      <c r="FV92" s="207">
        <v>183.28</v>
      </c>
      <c r="FW92" s="208">
        <f t="shared" si="303"/>
        <v>148.45679999999999</v>
      </c>
      <c r="FX92" s="202">
        <f t="shared" si="163"/>
        <v>133.61112</v>
      </c>
      <c r="FY92" s="208">
        <v>183.28</v>
      </c>
      <c r="FZ92" s="208">
        <f t="shared" si="266"/>
        <v>392.95800000000003</v>
      </c>
      <c r="GA92" s="208">
        <v>436.62</v>
      </c>
      <c r="GB92" s="208">
        <f t="shared" si="267"/>
        <v>0</v>
      </c>
      <c r="GC92" s="208">
        <v>598.5</v>
      </c>
      <c r="GD92" s="207">
        <v>134.71</v>
      </c>
      <c r="GE92" s="213">
        <f>GD92*0.9</f>
        <v>121.239</v>
      </c>
      <c r="GF92" s="213">
        <f>GG92*0.9</f>
        <v>121.239</v>
      </c>
      <c r="GG92" s="213">
        <v>134.71</v>
      </c>
      <c r="GH92" s="213">
        <f>GI92*0.9</f>
        <v>288.82799999999997</v>
      </c>
      <c r="GI92" s="213">
        <v>320.92</v>
      </c>
      <c r="GJ92" s="213">
        <f>GL92*0.9</f>
        <v>377.05500000000001</v>
      </c>
      <c r="GK92" s="208"/>
      <c r="GL92" s="208">
        <v>418.95</v>
      </c>
      <c r="GM92" s="216">
        <v>0</v>
      </c>
      <c r="GN92" s="200">
        <v>0</v>
      </c>
      <c r="GO92" s="200">
        <v>0</v>
      </c>
      <c r="GP92" s="200">
        <v>0</v>
      </c>
      <c r="GQ92" s="200">
        <v>0</v>
      </c>
      <c r="GR92" s="200">
        <v>0</v>
      </c>
      <c r="GS92" s="200">
        <v>0</v>
      </c>
      <c r="GT92" s="6">
        <f t="shared" si="174"/>
        <v>0</v>
      </c>
      <c r="GU92" s="6">
        <f t="shared" si="260"/>
        <v>0</v>
      </c>
      <c r="GV92" s="6">
        <f t="shared" si="346"/>
        <v>0</v>
      </c>
      <c r="GW92" s="6">
        <f t="shared" si="310"/>
        <v>0</v>
      </c>
      <c r="GX92" s="6">
        <f t="shared" si="261"/>
        <v>0</v>
      </c>
    </row>
    <row r="93" spans="2:206" ht="39">
      <c r="B93" s="50" t="s">
        <v>501</v>
      </c>
      <c r="C93" s="45" t="s">
        <v>370</v>
      </c>
      <c r="D93" s="32"/>
      <c r="E93" s="3" t="s">
        <v>360</v>
      </c>
      <c r="F93" s="41" t="s">
        <v>460</v>
      </c>
      <c r="G93" s="33" t="s">
        <v>461</v>
      </c>
      <c r="H93" s="1"/>
      <c r="I93" s="1"/>
      <c r="J93" s="1"/>
      <c r="K93" s="1"/>
      <c r="L93" s="1"/>
      <c r="M93" s="1"/>
      <c r="O93" s="3"/>
      <c r="P93" s="3"/>
      <c r="Q93" s="3"/>
      <c r="R93" s="3"/>
      <c r="S93" s="3"/>
      <c r="T93" s="3"/>
      <c r="U93" s="3"/>
      <c r="V93" s="3"/>
      <c r="W93" s="63"/>
      <c r="X93" s="62"/>
      <c r="Y93" s="63"/>
      <c r="Z93" s="62"/>
      <c r="AA93" s="63"/>
      <c r="AB93" s="62"/>
      <c r="AC93" s="63"/>
      <c r="AD93" s="62"/>
      <c r="AE93" s="98"/>
      <c r="AF93" s="62"/>
      <c r="AG93" s="98"/>
      <c r="AH93" s="62"/>
      <c r="AI93" s="98"/>
      <c r="AJ93" s="62"/>
      <c r="AK93" s="98"/>
      <c r="AL93" s="106"/>
      <c r="AM93" s="3"/>
      <c r="AN93" s="106"/>
      <c r="AO93" s="3"/>
      <c r="AP93" s="106"/>
      <c r="AQ93" s="3"/>
      <c r="AR93" s="106"/>
      <c r="AS93" s="3"/>
      <c r="AT93" s="3"/>
      <c r="AU93" s="106"/>
      <c r="AV93" s="3"/>
      <c r="AW93" s="106"/>
      <c r="AX93" s="3"/>
      <c r="AY93" s="106"/>
      <c r="AZ93" s="3"/>
      <c r="BA93" s="106"/>
      <c r="BB93" s="98"/>
      <c r="BC93" s="3"/>
      <c r="BD93" s="98"/>
      <c r="BE93" s="3"/>
      <c r="BF93" s="98"/>
      <c r="BG93" s="3"/>
      <c r="BH93" s="98"/>
      <c r="BM93" s="130"/>
      <c r="BN93" s="131"/>
      <c r="BO93" s="132"/>
      <c r="BP93" s="132"/>
      <c r="BQ93" s="132"/>
      <c r="BR93" s="132"/>
      <c r="BS93" s="132"/>
      <c r="BT93" s="130"/>
      <c r="BU93" s="5"/>
      <c r="BV93" s="5"/>
      <c r="BW93" s="5"/>
      <c r="BX93" s="139"/>
      <c r="BY93" s="5"/>
      <c r="BZ93" s="5"/>
      <c r="CA93" s="5"/>
      <c r="CB93" s="5"/>
      <c r="CC93" s="130"/>
      <c r="CD93" s="143"/>
      <c r="CE93" s="143"/>
      <c r="CF93" s="143"/>
      <c r="CG93" s="143"/>
      <c r="CH93" s="143"/>
      <c r="CI93" s="143"/>
      <c r="CJ93" s="144"/>
      <c r="CK93" s="149"/>
      <c r="CL93" s="149"/>
      <c r="CM93" s="149"/>
      <c r="CN93" s="149"/>
      <c r="CO93" s="150"/>
      <c r="CP93" s="151"/>
      <c r="CQ93" s="150"/>
      <c r="CR93" s="151"/>
      <c r="CS93" s="150"/>
      <c r="CT93" s="151"/>
      <c r="CU93" s="72"/>
      <c r="CV93" s="157"/>
      <c r="CW93" s="158"/>
      <c r="CX93" s="143"/>
      <c r="CY93" s="126"/>
      <c r="CZ93" s="126"/>
      <c r="DA93" s="126"/>
      <c r="DB93" s="126"/>
      <c r="DC93" s="126"/>
      <c r="DD93" s="158"/>
      <c r="DF93" s="149"/>
      <c r="DG93" s="149"/>
      <c r="DH93" s="149"/>
      <c r="DI93" s="149"/>
      <c r="DJ93" s="149"/>
      <c r="DK93" s="149"/>
      <c r="DL93" s="149"/>
      <c r="DM93" s="149"/>
      <c r="DP93" s="158"/>
      <c r="DQ93" s="136"/>
      <c r="DR93" s="136"/>
      <c r="DS93" s="136"/>
      <c r="DT93" s="136"/>
      <c r="DU93" s="136"/>
      <c r="DV93" s="177"/>
      <c r="DW93" s="136"/>
      <c r="DX93" s="149"/>
      <c r="DY93" s="149"/>
      <c r="DZ93" s="149"/>
      <c r="EA93" s="149"/>
      <c r="EB93" s="149"/>
      <c r="EC93" s="149"/>
      <c r="ED93" s="149"/>
      <c r="EE93" s="149"/>
      <c r="EF93" s="136"/>
      <c r="EG93" s="180"/>
      <c r="EH93" s="180"/>
      <c r="EI93" s="180"/>
      <c r="EJ93" s="180"/>
      <c r="EK93" s="149"/>
      <c r="EL93" s="149"/>
      <c r="EM93" s="149"/>
      <c r="EN93" s="149"/>
      <c r="EO93" s="149"/>
      <c r="EP93" s="149"/>
      <c r="EQ93" s="149"/>
      <c r="ER93" s="149"/>
      <c r="ET93" s="180"/>
      <c r="EU93" s="180"/>
      <c r="EV93" s="180"/>
      <c r="EW93" s="180"/>
      <c r="EX93" s="186"/>
      <c r="EY93" s="186"/>
      <c r="EZ93" s="186"/>
      <c r="FA93" s="186"/>
      <c r="FB93" s="187"/>
      <c r="FC93" s="187"/>
      <c r="FD93" s="187"/>
      <c r="FE93" s="187"/>
      <c r="FF93" s="190"/>
      <c r="FG93" s="190">
        <f t="shared" si="300"/>
        <v>0</v>
      </c>
      <c r="FH93" s="190"/>
      <c r="FI93" s="190">
        <f t="shared" si="262"/>
        <v>0</v>
      </c>
      <c r="FJ93" s="190"/>
      <c r="FK93" s="190">
        <f t="shared" si="263"/>
        <v>0</v>
      </c>
      <c r="FL93" s="190">
        <f t="shared" si="264"/>
        <v>0</v>
      </c>
      <c r="FM93" s="195"/>
      <c r="FN93" s="196">
        <v>815.36</v>
      </c>
      <c r="FO93" s="197">
        <f t="shared" si="301"/>
        <v>485.424576</v>
      </c>
      <c r="FP93" s="202">
        <f t="shared" si="158"/>
        <v>393.19390656000002</v>
      </c>
      <c r="FQ93" s="197">
        <f>FP93*0.7*1.05</f>
        <v>288.9975213216</v>
      </c>
      <c r="FR93" s="197"/>
      <c r="FS93" s="197">
        <f t="shared" si="265"/>
        <v>0</v>
      </c>
      <c r="FT93" s="197"/>
      <c r="FU93" s="197">
        <f t="shared" si="161"/>
        <v>0</v>
      </c>
      <c r="FV93" s="207">
        <v>1029</v>
      </c>
      <c r="FW93" s="208">
        <f t="shared" si="303"/>
        <v>833.49</v>
      </c>
      <c r="FX93" s="202">
        <f t="shared" si="163"/>
        <v>750.14099999999996</v>
      </c>
      <c r="FY93" s="208">
        <v>0</v>
      </c>
      <c r="FZ93" s="208">
        <f t="shared" si="266"/>
        <v>0</v>
      </c>
      <c r="GA93" s="208">
        <v>0</v>
      </c>
      <c r="GB93" s="208">
        <f t="shared" si="267"/>
        <v>0</v>
      </c>
      <c r="GC93" s="208">
        <v>0</v>
      </c>
      <c r="GD93" s="207">
        <v>539.36</v>
      </c>
      <c r="GE93" s="213">
        <f>FW93*0.9</f>
        <v>750.14099999999996</v>
      </c>
      <c r="GF93" s="213">
        <f>GG93*0.9</f>
        <v>0</v>
      </c>
      <c r="GG93" s="213">
        <v>0</v>
      </c>
      <c r="GH93" s="213">
        <f>GI93*0.9</f>
        <v>0</v>
      </c>
      <c r="GI93" s="213">
        <v>0</v>
      </c>
      <c r="GJ93" s="213">
        <f>GL93*0.9</f>
        <v>0</v>
      </c>
      <c r="GK93" s="208"/>
      <c r="GL93" s="208">
        <v>0</v>
      </c>
      <c r="GM93" s="216">
        <v>562</v>
      </c>
      <c r="GN93" s="200">
        <v>0</v>
      </c>
      <c r="GO93" s="200">
        <v>0</v>
      </c>
      <c r="GP93" s="200">
        <v>0</v>
      </c>
      <c r="GQ93" s="200">
        <v>0</v>
      </c>
      <c r="GR93" s="200">
        <v>0</v>
      </c>
      <c r="GS93" s="200">
        <v>0</v>
      </c>
      <c r="GT93" s="6">
        <f t="shared" si="174"/>
        <v>505.8</v>
      </c>
      <c r="GU93" s="6">
        <f t="shared" si="260"/>
        <v>0</v>
      </c>
      <c r="GV93" s="6">
        <f t="shared" si="346"/>
        <v>0</v>
      </c>
      <c r="GW93" s="6">
        <f t="shared" si="310"/>
        <v>0</v>
      </c>
      <c r="GX93" s="6">
        <f t="shared" si="261"/>
        <v>0</v>
      </c>
    </row>
    <row r="94" spans="2:206" ht="29">
      <c r="B94" s="50" t="s">
        <v>501</v>
      </c>
      <c r="C94" s="45" t="s">
        <v>256</v>
      </c>
      <c r="D94" s="32"/>
      <c r="F94" s="41"/>
      <c r="G94" s="224" t="s">
        <v>520</v>
      </c>
      <c r="H94" s="1"/>
      <c r="I94" s="1"/>
      <c r="J94" s="1"/>
      <c r="K94" s="1"/>
      <c r="L94" s="1"/>
      <c r="M94" s="1"/>
      <c r="O94" s="3"/>
      <c r="P94" s="3"/>
      <c r="Q94" s="3"/>
      <c r="R94" s="3"/>
      <c r="S94" s="3"/>
      <c r="T94" s="3"/>
      <c r="U94" s="3"/>
      <c r="V94" s="3"/>
      <c r="W94" s="63"/>
      <c r="X94" s="62"/>
      <c r="Y94" s="63"/>
      <c r="Z94" s="62"/>
      <c r="AA94" s="63"/>
      <c r="AB94" s="62"/>
      <c r="AC94" s="63"/>
      <c r="AD94" s="62"/>
      <c r="AE94" s="98"/>
      <c r="AF94" s="62"/>
      <c r="AG94" s="98"/>
      <c r="AH94" s="62"/>
      <c r="AI94" s="98"/>
      <c r="AJ94" s="62"/>
      <c r="AK94" s="98"/>
      <c r="AL94" s="106"/>
      <c r="AM94" s="3"/>
      <c r="AN94" s="106"/>
      <c r="AO94" s="3"/>
      <c r="AP94" s="106"/>
      <c r="AQ94" s="3"/>
      <c r="AR94" s="106"/>
      <c r="AS94" s="3"/>
      <c r="AT94" s="3"/>
      <c r="AU94" s="106"/>
      <c r="AV94" s="3"/>
      <c r="AW94" s="106"/>
      <c r="AX94" s="3"/>
      <c r="AY94" s="106"/>
      <c r="AZ94" s="3"/>
      <c r="BA94" s="106"/>
      <c r="BB94" s="98"/>
      <c r="BC94" s="3"/>
      <c r="BD94" s="98"/>
      <c r="BE94" s="3"/>
      <c r="BF94" s="98"/>
      <c r="BG94" s="3"/>
      <c r="BH94" s="98"/>
      <c r="BM94" s="130"/>
      <c r="BN94" s="131"/>
      <c r="BO94" s="132"/>
      <c r="BP94" s="132"/>
      <c r="BQ94" s="132"/>
      <c r="BR94" s="132"/>
      <c r="BS94" s="132"/>
      <c r="BT94" s="130"/>
      <c r="BU94" s="5"/>
      <c r="BV94" s="5"/>
      <c r="BW94" s="5"/>
      <c r="BX94" s="139"/>
      <c r="BY94" s="5"/>
      <c r="BZ94" s="5"/>
      <c r="CA94" s="5"/>
      <c r="CB94" s="5"/>
      <c r="CC94" s="130"/>
      <c r="CD94" s="143"/>
      <c r="CE94" s="143"/>
      <c r="CF94" s="143"/>
      <c r="CG94" s="143"/>
      <c r="CH94" s="143"/>
      <c r="CI94" s="143"/>
      <c r="CJ94" s="144"/>
      <c r="CK94" s="149"/>
      <c r="CL94" s="149"/>
      <c r="CM94" s="149"/>
      <c r="CN94" s="149"/>
      <c r="CO94" s="150"/>
      <c r="CP94" s="151"/>
      <c r="CQ94" s="150"/>
      <c r="CR94" s="151"/>
      <c r="CS94" s="150"/>
      <c r="CT94" s="151"/>
      <c r="CU94" s="72"/>
      <c r="CV94" s="157"/>
      <c r="CW94" s="158"/>
      <c r="CX94" s="143"/>
      <c r="CY94" s="126"/>
      <c r="CZ94" s="126"/>
      <c r="DA94" s="126"/>
      <c r="DB94" s="126"/>
      <c r="DC94" s="126"/>
      <c r="DD94" s="144"/>
      <c r="DF94" s="149"/>
      <c r="DG94" s="149"/>
      <c r="DH94" s="149"/>
      <c r="DI94" s="149"/>
      <c r="DJ94" s="149"/>
      <c r="DK94" s="149"/>
      <c r="DL94" s="149"/>
      <c r="DM94" s="149"/>
      <c r="DP94" s="158"/>
      <c r="DQ94" s="136"/>
      <c r="DR94" s="136"/>
      <c r="DS94" s="136"/>
      <c r="DT94" s="136"/>
      <c r="DU94" s="136"/>
      <c r="DV94" s="178"/>
      <c r="DW94" s="136"/>
      <c r="DX94" s="149"/>
      <c r="DY94" s="149"/>
      <c r="DZ94" s="149"/>
      <c r="EA94" s="149"/>
      <c r="EB94" s="149"/>
      <c r="EC94" s="149"/>
      <c r="ED94" s="149"/>
      <c r="EE94" s="149"/>
      <c r="EF94" s="136"/>
      <c r="EG94" s="180"/>
      <c r="EH94" s="180"/>
      <c r="EI94" s="180"/>
      <c r="EJ94" s="180"/>
      <c r="EK94" s="149"/>
      <c r="EL94" s="149"/>
      <c r="EM94" s="149"/>
      <c r="EN94" s="149"/>
      <c r="EO94" s="149"/>
      <c r="EP94" s="149"/>
      <c r="EQ94" s="149"/>
      <c r="ER94" s="149"/>
      <c r="ET94" s="180"/>
      <c r="EU94" s="180"/>
      <c r="EV94" s="180"/>
      <c r="EW94" s="180"/>
      <c r="EX94" s="186"/>
      <c r="EY94" s="186"/>
      <c r="EZ94" s="186"/>
      <c r="FA94" s="186"/>
      <c r="FB94" s="187"/>
      <c r="FC94" s="187"/>
      <c r="FD94" s="187"/>
      <c r="FE94" s="187"/>
      <c r="FF94" s="190"/>
      <c r="FG94" s="190">
        <f t="shared" si="300"/>
        <v>0</v>
      </c>
      <c r="FH94" s="190"/>
      <c r="FI94" s="190">
        <f t="shared" si="262"/>
        <v>0</v>
      </c>
      <c r="FJ94" s="190"/>
      <c r="FK94" s="190">
        <f t="shared" si="263"/>
        <v>0</v>
      </c>
      <c r="FL94" s="190">
        <f t="shared" si="264"/>
        <v>0</v>
      </c>
      <c r="FM94" s="195"/>
      <c r="FN94" s="72"/>
      <c r="FO94" s="197">
        <f t="shared" si="301"/>
        <v>0</v>
      </c>
      <c r="FP94" s="202">
        <f t="shared" si="158"/>
        <v>0</v>
      </c>
      <c r="FQ94" s="197"/>
      <c r="FR94" s="197"/>
      <c r="FS94" s="197">
        <f t="shared" si="265"/>
        <v>0</v>
      </c>
      <c r="FT94" s="197"/>
      <c r="FU94" s="197">
        <f t="shared" si="161"/>
        <v>0</v>
      </c>
      <c r="FV94" s="207"/>
      <c r="FW94" s="208">
        <f t="shared" si="303"/>
        <v>0</v>
      </c>
      <c r="FX94" s="202">
        <f t="shared" si="163"/>
        <v>0</v>
      </c>
      <c r="FY94" s="208"/>
      <c r="FZ94" s="208">
        <f t="shared" si="266"/>
        <v>0</v>
      </c>
      <c r="GA94" s="208"/>
      <c r="GB94" s="208">
        <f t="shared" si="267"/>
        <v>0</v>
      </c>
      <c r="GC94" s="234"/>
      <c r="GD94" s="235"/>
      <c r="GE94" s="236"/>
      <c r="GF94" s="213"/>
      <c r="GG94" s="213"/>
      <c r="GH94" s="213"/>
      <c r="GI94" s="213"/>
      <c r="GJ94" s="213"/>
      <c r="GK94" s="208"/>
      <c r="GL94" s="208"/>
      <c r="GM94" s="216">
        <v>375</v>
      </c>
      <c r="GN94" s="200">
        <v>424</v>
      </c>
      <c r="GO94" s="200"/>
      <c r="GP94" s="200">
        <v>424</v>
      </c>
      <c r="GQ94" s="200"/>
      <c r="GR94" s="200">
        <v>419</v>
      </c>
      <c r="GS94" s="200">
        <v>0</v>
      </c>
      <c r="GT94" s="6">
        <f t="shared" si="174"/>
        <v>337.5</v>
      </c>
      <c r="GU94" s="6">
        <f t="shared" si="260"/>
        <v>381.6</v>
      </c>
      <c r="GV94" s="6">
        <f t="shared" si="346"/>
        <v>381.6</v>
      </c>
      <c r="GW94" s="6">
        <f t="shared" si="310"/>
        <v>377.1</v>
      </c>
      <c r="GX94" s="6">
        <f t="shared" si="261"/>
        <v>0</v>
      </c>
    </row>
    <row r="95" spans="2:206" ht="52">
      <c r="B95" s="50" t="s">
        <v>501</v>
      </c>
      <c r="C95" s="45" t="s">
        <v>463</v>
      </c>
      <c r="D95" s="32"/>
      <c r="E95" s="3" t="s">
        <v>405</v>
      </c>
      <c r="F95" s="41" t="s">
        <v>382</v>
      </c>
      <c r="G95" s="40" t="s">
        <v>464</v>
      </c>
      <c r="H95" s="1"/>
      <c r="I95" s="1"/>
      <c r="J95" s="1"/>
      <c r="K95" s="1"/>
      <c r="L95" s="1"/>
      <c r="M95" s="1"/>
      <c r="O95" s="3"/>
      <c r="P95" s="3"/>
      <c r="Q95" s="3"/>
      <c r="R95" s="3"/>
      <c r="S95" s="3"/>
      <c r="T95" s="3"/>
      <c r="U95" s="3"/>
      <c r="V95" s="3"/>
      <c r="W95" s="63"/>
      <c r="X95" s="62">
        <f>Y95*0.9</f>
        <v>0</v>
      </c>
      <c r="Y95" s="63"/>
      <c r="Z95" s="62">
        <f>AA95*0.9</f>
        <v>0</v>
      </c>
      <c r="AA95" s="63"/>
      <c r="AB95" s="62">
        <f>AC95*0.9</f>
        <v>0</v>
      </c>
      <c r="AC95" s="63"/>
      <c r="AD95" s="62">
        <f>AE95*0.9</f>
        <v>0</v>
      </c>
      <c r="AE95" s="98"/>
      <c r="AF95" s="62">
        <v>0</v>
      </c>
      <c r="AG95" s="98"/>
      <c r="AH95" s="62">
        <v>0</v>
      </c>
      <c r="AI95" s="98"/>
      <c r="AJ95" s="62">
        <v>0</v>
      </c>
      <c r="AK95" s="98"/>
      <c r="AL95" s="106"/>
      <c r="AM95" s="3">
        <v>0</v>
      </c>
      <c r="AN95" s="106"/>
      <c r="AO95" s="3">
        <v>0</v>
      </c>
      <c r="AP95" s="106"/>
      <c r="AQ95" s="3">
        <v>0</v>
      </c>
      <c r="AR95" s="106"/>
      <c r="AS95" s="3"/>
      <c r="AT95" s="3"/>
      <c r="AU95" s="98"/>
      <c r="AV95" s="3"/>
      <c r="AW95" s="98"/>
      <c r="AX95" s="3"/>
      <c r="AY95" s="98"/>
      <c r="AZ95" s="3">
        <v>161.26</v>
      </c>
      <c r="BA95" s="106">
        <v>106.67349</v>
      </c>
      <c r="BB95" s="98"/>
      <c r="BC95" s="3"/>
      <c r="BD95" s="98"/>
      <c r="BE95" s="3"/>
      <c r="BF95" s="98"/>
      <c r="BG95" s="3">
        <v>161.26</v>
      </c>
      <c r="BH95" s="98">
        <v>118.53</v>
      </c>
      <c r="BM95" s="130">
        <f>AE95*0.9</f>
        <v>0</v>
      </c>
      <c r="BN95" s="131">
        <f>BM95*0.9</f>
        <v>0</v>
      </c>
      <c r="BO95" s="132">
        <f>AG95*0.9</f>
        <v>0</v>
      </c>
      <c r="BP95" s="132">
        <f>BO95*0.9</f>
        <v>0</v>
      </c>
      <c r="BQ95" s="132">
        <f>AI95*0.9</f>
        <v>0</v>
      </c>
      <c r="BR95" s="132">
        <f>BQ95*0.9</f>
        <v>0</v>
      </c>
      <c r="BS95" s="132">
        <f>BT95*0.9</f>
        <v>0</v>
      </c>
      <c r="BT95" s="130">
        <f>AK95*0.9</f>
        <v>0</v>
      </c>
      <c r="BU95" s="5">
        <f>AL95*0.9</f>
        <v>0</v>
      </c>
      <c r="BV95" s="5">
        <f>BU95*0.9</f>
        <v>0</v>
      </c>
      <c r="BW95" s="5">
        <f>AN95*0.9</f>
        <v>0</v>
      </c>
      <c r="BX95" s="139">
        <f>BW95*0.9</f>
        <v>0</v>
      </c>
      <c r="BY95" s="5">
        <f>AP95*0.9</f>
        <v>0</v>
      </c>
      <c r="BZ95" s="5">
        <f>BY95*0.9</f>
        <v>0</v>
      </c>
      <c r="CA95" s="5">
        <f>CB95*0.9</f>
        <v>0</v>
      </c>
      <c r="CB95" s="5">
        <f>AR95*0.9</f>
        <v>0</v>
      </c>
      <c r="CC95" s="130">
        <f>AU95*0.9</f>
        <v>0</v>
      </c>
      <c r="CD95" s="143">
        <f>CC95*0.9*0.9</f>
        <v>0</v>
      </c>
      <c r="CE95" s="143">
        <f>AW95*0.9</f>
        <v>0</v>
      </c>
      <c r="CF95" s="143">
        <f>CE95*0.9*0.9</f>
        <v>0</v>
      </c>
      <c r="CG95" s="143">
        <f>AY95*0.9</f>
        <v>0</v>
      </c>
      <c r="CH95" s="143">
        <f>CG95*0.9*0.9</f>
        <v>0</v>
      </c>
      <c r="CI95" s="143">
        <f>CJ95*0.9*0.9</f>
        <v>77.764974210000005</v>
      </c>
      <c r="CJ95" s="144">
        <f>BA95*0.9</f>
        <v>96.006141</v>
      </c>
      <c r="CK95" s="149">
        <f>CD95-CD95*10/100</f>
        <v>0</v>
      </c>
      <c r="CL95" s="149">
        <f>CF95-CF95*10/100</f>
        <v>0</v>
      </c>
      <c r="CM95" s="149">
        <f>CH95-CH95*10/100</f>
        <v>0</v>
      </c>
      <c r="CN95" s="149">
        <f>CI95-CI95*10/100</f>
        <v>69.988476789000003</v>
      </c>
      <c r="CO95" s="150">
        <f>BB95*0.9</f>
        <v>0</v>
      </c>
      <c r="CP95" s="151">
        <f>CO95*0.9*0.9</f>
        <v>0</v>
      </c>
      <c r="CQ95" s="150">
        <f>BD95*0.9</f>
        <v>0</v>
      </c>
      <c r="CR95" s="151">
        <f>CQ95*0.9*0.9</f>
        <v>0</v>
      </c>
      <c r="CS95" s="150">
        <f>BF95*0.9</f>
        <v>0</v>
      </c>
      <c r="CT95" s="151">
        <f>CS95*0.9*0.9</f>
        <v>0</v>
      </c>
      <c r="CU95" s="72">
        <f>CV95*0.9*0.9</f>
        <v>86.408370000000005</v>
      </c>
      <c r="CV95" s="157">
        <f>BH95*0.9</f>
        <v>106.67700000000001</v>
      </c>
      <c r="CW95" s="158"/>
      <c r="CX95" s="143">
        <f>CW95*0.9*0.9</f>
        <v>0</v>
      </c>
      <c r="CY95" s="126"/>
      <c r="CZ95" s="126">
        <f>CY95*0.9*0.9</f>
        <v>0</v>
      </c>
      <c r="DA95" s="126"/>
      <c r="DB95" s="126">
        <f>DA95*0.9*0.9</f>
        <v>0</v>
      </c>
      <c r="DC95" s="126">
        <f>DD95*0.9*0.9</f>
        <v>86.408370000000005</v>
      </c>
      <c r="DD95" s="144">
        <v>106.67700000000001</v>
      </c>
      <c r="DF95" s="149">
        <f>CX95-CX95*10/100</f>
        <v>0</v>
      </c>
      <c r="DG95" s="149">
        <f>DF95*0.9</f>
        <v>0</v>
      </c>
      <c r="DH95" s="149">
        <f>CZ95-CZ95*10/100</f>
        <v>0</v>
      </c>
      <c r="DI95" s="149">
        <f>DH95*0.9</f>
        <v>0</v>
      </c>
      <c r="DJ95" s="149">
        <f>DB95-DB95*10/100</f>
        <v>0</v>
      </c>
      <c r="DK95" s="149">
        <f>DJ95*0.9</f>
        <v>0</v>
      </c>
      <c r="DL95" s="149">
        <f>DM95*0.9</f>
        <v>69.990779700000004</v>
      </c>
      <c r="DM95" s="149">
        <f>DC95-DC95*10/100</f>
        <v>77.767533</v>
      </c>
      <c r="DP95" s="158"/>
      <c r="DQ95" s="136">
        <f>DP95*0.7*1.05*0.9</f>
        <v>0</v>
      </c>
      <c r="DR95" s="136"/>
      <c r="DS95" s="136">
        <f>DR95*0.7*1.05*0.9</f>
        <v>0</v>
      </c>
      <c r="DT95" s="136"/>
      <c r="DU95" s="136">
        <f>DT95*0.7*1.05</f>
        <v>0</v>
      </c>
      <c r="DV95" s="178"/>
      <c r="DW95" s="136">
        <f>96.01*0.9</f>
        <v>86.409000000000006</v>
      </c>
      <c r="DX95" s="149">
        <f>DQ95-DQ95*10/100</f>
        <v>0</v>
      </c>
      <c r="DY95" s="149">
        <f>DX95*0.9</f>
        <v>0</v>
      </c>
      <c r="DZ95" s="149">
        <f>DS95-DS95*10/100</f>
        <v>0</v>
      </c>
      <c r="EA95" s="149">
        <f>DZ95*0.9</f>
        <v>0</v>
      </c>
      <c r="EB95" s="149">
        <f>DU95-DU95*10/100</f>
        <v>0</v>
      </c>
      <c r="EC95" s="149">
        <f>EB95*0.9</f>
        <v>0</v>
      </c>
      <c r="ED95" s="149">
        <f>EE95*0.9</f>
        <v>69.991290000000006</v>
      </c>
      <c r="EE95" s="149">
        <f>DW95-DW95*10/100</f>
        <v>77.768100000000004</v>
      </c>
      <c r="EF95" s="136"/>
      <c r="EG95" s="180">
        <f>DQ95+EF95</f>
        <v>0</v>
      </c>
      <c r="EH95" s="180">
        <f>DS95+EF95</f>
        <v>0</v>
      </c>
      <c r="EI95" s="180">
        <f>DU95+EF95</f>
        <v>0</v>
      </c>
      <c r="EJ95" s="180">
        <f>DW95+EF95</f>
        <v>86.409000000000006</v>
      </c>
      <c r="EK95" s="149">
        <f>EG95-EG95*10/100</f>
        <v>0</v>
      </c>
      <c r="EL95" s="149">
        <f>EK95*0.9</f>
        <v>0</v>
      </c>
      <c r="EM95" s="149">
        <f>EH95-EH95*10/100</f>
        <v>0</v>
      </c>
      <c r="EN95" s="149">
        <f>EM95*0.9</f>
        <v>0</v>
      </c>
      <c r="EO95" s="149">
        <f>EI95-EI95*10/100</f>
        <v>0</v>
      </c>
      <c r="EP95" s="149">
        <f>EO95*0.9</f>
        <v>0</v>
      </c>
      <c r="EQ95" s="149">
        <f>ER95*0.9</f>
        <v>69.991290000000006</v>
      </c>
      <c r="ER95" s="149">
        <f>EJ95-EJ95*10/100</f>
        <v>77.768100000000004</v>
      </c>
      <c r="ET95" s="180">
        <v>0</v>
      </c>
      <c r="EU95" s="180">
        <v>0</v>
      </c>
      <c r="EV95" s="180">
        <v>0</v>
      </c>
      <c r="EW95" s="180">
        <v>0</v>
      </c>
      <c r="EX95" s="186">
        <f>ET95+(ET95*5/100)</f>
        <v>0</v>
      </c>
      <c r="EY95" s="186">
        <f>EU95+(EU95*5/100)</f>
        <v>0</v>
      </c>
      <c r="EZ95" s="186">
        <f>EV95+(EV95*5/100)</f>
        <v>0</v>
      </c>
      <c r="FA95" s="186">
        <f>EW95+(EW95*5/100)</f>
        <v>0</v>
      </c>
      <c r="FB95" s="187">
        <f>EX95-(EX95*30/100)</f>
        <v>0</v>
      </c>
      <c r="FC95" s="187">
        <f>EY95-(EY95*30/100)</f>
        <v>0</v>
      </c>
      <c r="FD95" s="187">
        <f>EZ95-(EZ95*30/100)</f>
        <v>0</v>
      </c>
      <c r="FE95" s="187">
        <f>FA95-(FA95*30/100)</f>
        <v>0</v>
      </c>
      <c r="FF95" s="190">
        <v>0</v>
      </c>
      <c r="FG95" s="190">
        <f t="shared" si="300"/>
        <v>0</v>
      </c>
      <c r="FH95" s="190">
        <v>0</v>
      </c>
      <c r="FI95" s="190">
        <f t="shared" si="262"/>
        <v>0</v>
      </c>
      <c r="FJ95" s="190">
        <v>0</v>
      </c>
      <c r="FK95" s="190">
        <f t="shared" si="263"/>
        <v>0</v>
      </c>
      <c r="FL95" s="190">
        <f t="shared" si="264"/>
        <v>45.922407300000003</v>
      </c>
      <c r="FM95" s="195">
        <v>69.992999999999995</v>
      </c>
      <c r="FN95" s="72"/>
      <c r="FO95" s="197">
        <f t="shared" si="301"/>
        <v>0</v>
      </c>
      <c r="FP95" s="202">
        <f t="shared" si="158"/>
        <v>0</v>
      </c>
      <c r="FQ95" s="197">
        <f>FP95*0.7*1.05</f>
        <v>0</v>
      </c>
      <c r="FR95" s="197"/>
      <c r="FS95" s="197">
        <f t="shared" si="265"/>
        <v>0</v>
      </c>
      <c r="FT95" s="197"/>
      <c r="FU95" s="197">
        <f t="shared" si="161"/>
        <v>0</v>
      </c>
      <c r="FV95" s="207">
        <v>0</v>
      </c>
      <c r="FW95" s="208">
        <f t="shared" si="303"/>
        <v>0</v>
      </c>
      <c r="FX95" s="202">
        <f t="shared" si="163"/>
        <v>0</v>
      </c>
      <c r="FY95" s="208">
        <v>0</v>
      </c>
      <c r="FZ95" s="208">
        <f t="shared" si="266"/>
        <v>0</v>
      </c>
      <c r="GA95" s="208">
        <v>0</v>
      </c>
      <c r="GB95" s="208">
        <f t="shared" si="267"/>
        <v>41.330166570000003</v>
      </c>
      <c r="GC95" s="234">
        <v>0</v>
      </c>
      <c r="GD95" s="235">
        <v>0</v>
      </c>
      <c r="GE95" s="236">
        <f>GD95*0.9</f>
        <v>0</v>
      </c>
      <c r="GF95" s="213">
        <f>GG95*0.9</f>
        <v>0</v>
      </c>
      <c r="GG95" s="213">
        <v>0</v>
      </c>
      <c r="GH95" s="213">
        <f>GI95*0.9</f>
        <v>0</v>
      </c>
      <c r="GI95" s="213">
        <v>0</v>
      </c>
      <c r="GJ95" s="213">
        <f>GL95*0.9</f>
        <v>45.917999999999999</v>
      </c>
      <c r="GK95" s="208"/>
      <c r="GL95" s="208">
        <v>51.02</v>
      </c>
      <c r="GM95" s="216">
        <v>0</v>
      </c>
      <c r="GN95" s="200">
        <v>0</v>
      </c>
      <c r="GO95" s="200">
        <v>0</v>
      </c>
      <c r="GP95" s="200">
        <v>0</v>
      </c>
      <c r="GQ95" s="200">
        <v>0</v>
      </c>
      <c r="GR95" s="200">
        <v>0</v>
      </c>
      <c r="GS95" s="200">
        <v>0</v>
      </c>
      <c r="GT95" s="6">
        <f t="shared" si="174"/>
        <v>0</v>
      </c>
      <c r="GU95" s="6">
        <f t="shared" si="260"/>
        <v>0</v>
      </c>
      <c r="GV95" s="6">
        <f t="shared" si="346"/>
        <v>0</v>
      </c>
      <c r="GW95" s="6">
        <f t="shared" si="310"/>
        <v>0</v>
      </c>
      <c r="GX95" s="6">
        <f t="shared" si="261"/>
        <v>0</v>
      </c>
    </row>
    <row r="96" spans="2:206">
      <c r="B96" s="50"/>
      <c r="C96" s="13"/>
      <c r="D96" s="1"/>
      <c r="E96" s="1"/>
      <c r="F96" s="1"/>
      <c r="G96" s="220"/>
      <c r="H96" s="225"/>
      <c r="I96" s="1"/>
      <c r="J96" s="1"/>
      <c r="K96" s="1"/>
      <c r="L96" s="1"/>
      <c r="M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BM96" s="1"/>
      <c r="BN96" s="1"/>
      <c r="BO96" s="1"/>
      <c r="BP96" s="1"/>
      <c r="BQ96" s="1"/>
      <c r="BR96" s="1"/>
      <c r="BS96" s="1"/>
      <c r="BT96" s="1"/>
      <c r="CC96" s="1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GC96" s="231"/>
      <c r="GD96" s="231"/>
      <c r="GK96" s="231"/>
      <c r="GL96" s="231"/>
    </row>
    <row r="97" spans="2:204">
      <c r="B97" s="1"/>
      <c r="C97" s="13"/>
      <c r="D97" s="1"/>
      <c r="E97" s="1"/>
      <c r="F97" s="1"/>
      <c r="G97" s="13"/>
      <c r="H97" s="1"/>
      <c r="I97" s="1"/>
      <c r="J97" s="1"/>
      <c r="K97" s="1"/>
      <c r="L97" s="1"/>
      <c r="M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BM97" s="1"/>
      <c r="BN97" s="1"/>
      <c r="BO97" s="1"/>
      <c r="BP97" s="1"/>
      <c r="BQ97" s="1"/>
      <c r="BR97" s="1"/>
      <c r="BS97" s="1"/>
      <c r="BT97" s="1"/>
      <c r="CC97" s="1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GC97" s="231"/>
      <c r="GD97" s="231"/>
      <c r="GK97" s="231"/>
      <c r="GL97" s="231"/>
    </row>
    <row r="98" spans="2:204">
      <c r="B98" s="1"/>
      <c r="C98" s="13"/>
      <c r="D98" s="1"/>
      <c r="E98" s="1"/>
      <c r="F98" s="1"/>
      <c r="G98" s="13"/>
      <c r="H98" s="1"/>
      <c r="I98" s="1"/>
      <c r="J98" s="1"/>
      <c r="K98" s="1"/>
      <c r="L98" s="1"/>
      <c r="M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BM98" s="1"/>
      <c r="BN98" s="1"/>
      <c r="BO98" s="1"/>
      <c r="BP98" s="1"/>
      <c r="BQ98" s="1"/>
      <c r="BR98" s="1"/>
      <c r="BS98" s="1"/>
      <c r="BT98" s="1"/>
      <c r="CC98" s="1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GC98" s="231"/>
      <c r="GD98" s="231"/>
      <c r="GK98" s="231"/>
      <c r="GL98" s="231"/>
    </row>
    <row r="99" spans="2:204">
      <c r="B99" s="1"/>
      <c r="C99" s="13"/>
      <c r="D99" s="1"/>
      <c r="E99" s="1"/>
      <c r="F99" s="1"/>
      <c r="G99" s="13"/>
      <c r="H99" s="1"/>
      <c r="I99" s="1"/>
      <c r="J99" s="1"/>
      <c r="K99" s="1"/>
      <c r="L99" s="1"/>
      <c r="M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BM99" s="1"/>
      <c r="BN99" s="1"/>
      <c r="BO99" s="1"/>
      <c r="BP99" s="1"/>
      <c r="BQ99" s="1"/>
      <c r="BR99" s="1"/>
      <c r="BS99" s="1"/>
      <c r="BT99" s="1"/>
      <c r="CC99" s="1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GC99" s="231"/>
      <c r="GK99" s="231"/>
      <c r="GL99" s="231"/>
    </row>
    <row r="100" spans="2:204" s="2" customFormat="1">
      <c r="C100" s="226"/>
      <c r="G100" s="226"/>
      <c r="AL100" s="230"/>
      <c r="AN100" s="230"/>
      <c r="AP100" s="230"/>
      <c r="AR100" s="230"/>
      <c r="AU100" s="230"/>
      <c r="AW100" s="230"/>
      <c r="AY100" s="230"/>
      <c r="BA100" s="230"/>
      <c r="CD100" s="231"/>
      <c r="CE100" s="231"/>
      <c r="CF100" s="231"/>
      <c r="CG100" s="231"/>
      <c r="CH100" s="231"/>
      <c r="CI100" s="231"/>
      <c r="CJ100" s="231"/>
      <c r="CK100" s="231"/>
      <c r="CL100" s="231"/>
      <c r="CM100" s="231"/>
      <c r="CN100" s="231"/>
      <c r="CO100" s="231"/>
      <c r="CP100" s="231"/>
      <c r="CQ100" s="231"/>
      <c r="CR100" s="231"/>
      <c r="CS100" s="231"/>
      <c r="CT100" s="231"/>
      <c r="CU100" s="231"/>
      <c r="CV100" s="231"/>
      <c r="CW100" s="231"/>
      <c r="CX100" s="231"/>
      <c r="CY100" s="231"/>
      <c r="CZ100" s="231"/>
      <c r="DA100" s="231"/>
      <c r="DB100" s="231"/>
      <c r="DC100" s="231"/>
      <c r="DD100" s="231"/>
      <c r="DE100" s="231"/>
      <c r="DF100" s="231"/>
      <c r="DG100" s="231"/>
      <c r="DH100" s="231"/>
      <c r="DI100" s="233"/>
      <c r="DJ100" s="231"/>
      <c r="DK100" s="231"/>
      <c r="DL100" s="231"/>
      <c r="DM100" s="231"/>
      <c r="DN100" s="231"/>
      <c r="DO100" s="231"/>
      <c r="DP100" s="231"/>
      <c r="DQ100" s="231"/>
      <c r="DR100" s="231"/>
      <c r="DS100" s="231"/>
      <c r="DT100" s="231"/>
      <c r="DU100" s="231"/>
      <c r="DV100" s="231"/>
      <c r="DW100" s="231"/>
      <c r="DX100" s="231"/>
      <c r="DY100" s="233"/>
      <c r="DZ100" s="231"/>
      <c r="EA100" s="231"/>
      <c r="EB100" s="231"/>
      <c r="EC100" s="231"/>
      <c r="ED100" s="231"/>
      <c r="EE100" s="231"/>
      <c r="EF100" s="231"/>
      <c r="EG100" s="231"/>
      <c r="EH100" s="231"/>
      <c r="EI100" s="231"/>
      <c r="EJ100" s="231"/>
      <c r="EK100" s="231"/>
      <c r="EL100" s="231"/>
      <c r="EM100" s="231"/>
      <c r="EN100" s="231"/>
      <c r="EO100" s="231"/>
      <c r="EP100" s="231"/>
      <c r="EQ100" s="231"/>
      <c r="ER100" s="231"/>
      <c r="FG100" s="231"/>
      <c r="FH100" s="231"/>
      <c r="FI100" s="231"/>
      <c r="FJ100" s="231"/>
      <c r="FK100" s="231"/>
      <c r="FL100" s="231"/>
      <c r="FM100" s="231"/>
      <c r="FN100" s="231"/>
      <c r="FO100" s="231"/>
      <c r="FP100" s="231"/>
      <c r="FQ100" s="231"/>
      <c r="FR100" s="231"/>
      <c r="FS100" s="231"/>
      <c r="FT100" s="231"/>
      <c r="FU100" s="231"/>
      <c r="FV100" s="231"/>
      <c r="FW100" s="231"/>
      <c r="FX100" s="231"/>
      <c r="FY100" s="231"/>
      <c r="FZ100" s="231"/>
      <c r="GA100" s="231"/>
      <c r="GB100" s="231"/>
      <c r="GC100" s="231"/>
      <c r="GD100" s="231"/>
      <c r="GE100" s="237"/>
      <c r="GF100" s="237"/>
      <c r="GG100" s="237"/>
      <c r="GH100" s="237"/>
      <c r="GI100" s="237"/>
      <c r="GJ100" s="237"/>
      <c r="GK100" s="231"/>
      <c r="GL100" s="231"/>
      <c r="GM100" s="237"/>
      <c r="GN100" s="231"/>
      <c r="GO100" s="231"/>
      <c r="GP100" s="231"/>
      <c r="GQ100" s="231"/>
      <c r="GR100" s="231"/>
      <c r="GS100" s="231"/>
      <c r="GU100" s="1"/>
      <c r="GV100" s="1"/>
    </row>
    <row r="101" spans="2:204" s="2" customFormat="1">
      <c r="C101" s="226"/>
      <c r="G101" s="226"/>
      <c r="AL101" s="230"/>
      <c r="AN101" s="230"/>
      <c r="AP101" s="230"/>
      <c r="AR101" s="230"/>
      <c r="AU101" s="230"/>
      <c r="AW101" s="230"/>
      <c r="AY101" s="230"/>
      <c r="BA101" s="230"/>
      <c r="CD101" s="231"/>
      <c r="CE101" s="231"/>
      <c r="CF101" s="231"/>
      <c r="CG101" s="231"/>
      <c r="CH101" s="231"/>
      <c r="CI101" s="231"/>
      <c r="CJ101" s="231"/>
      <c r="CK101" s="231"/>
      <c r="CL101" s="231"/>
      <c r="CM101" s="231"/>
      <c r="CN101" s="231"/>
      <c r="CO101" s="231"/>
      <c r="CP101" s="231"/>
      <c r="CQ101" s="231"/>
      <c r="CR101" s="231"/>
      <c r="CS101" s="231"/>
      <c r="CT101" s="231"/>
      <c r="CU101" s="231"/>
      <c r="CV101" s="231"/>
      <c r="CW101" s="231"/>
      <c r="CX101" s="231"/>
      <c r="CY101" s="231"/>
      <c r="CZ101" s="231"/>
      <c r="DA101" s="231"/>
      <c r="DB101" s="231"/>
      <c r="DC101" s="231"/>
      <c r="DD101" s="231"/>
      <c r="DE101" s="231"/>
      <c r="DF101" s="231"/>
      <c r="DG101" s="231"/>
      <c r="DH101" s="231"/>
      <c r="DI101" s="233"/>
      <c r="DJ101" s="231"/>
      <c r="DK101" s="231"/>
      <c r="DL101" s="231"/>
      <c r="DM101" s="231"/>
      <c r="DN101" s="231"/>
      <c r="DO101" s="231"/>
      <c r="DP101" s="231"/>
      <c r="DQ101" s="231"/>
      <c r="DR101" s="231"/>
      <c r="DS101" s="231"/>
      <c r="DT101" s="231"/>
      <c r="DU101" s="231"/>
      <c r="DV101" s="231"/>
      <c r="DW101" s="231"/>
      <c r="DX101" s="231"/>
      <c r="DY101" s="233"/>
      <c r="DZ101" s="231"/>
      <c r="EA101" s="231"/>
      <c r="EB101" s="231"/>
      <c r="EC101" s="231"/>
      <c r="ED101" s="231"/>
      <c r="EE101" s="231"/>
      <c r="EF101" s="231"/>
      <c r="EG101" s="231"/>
      <c r="EH101" s="231"/>
      <c r="EI101" s="231"/>
      <c r="EJ101" s="231"/>
      <c r="EK101" s="231"/>
      <c r="EL101" s="231"/>
      <c r="EM101" s="231"/>
      <c r="EN101" s="231"/>
      <c r="EO101" s="231"/>
      <c r="EP101" s="231"/>
      <c r="EQ101" s="231"/>
      <c r="ER101" s="231"/>
      <c r="FG101" s="231"/>
      <c r="FH101" s="231"/>
      <c r="FI101" s="231"/>
      <c r="FJ101" s="231"/>
      <c r="FK101" s="231"/>
      <c r="FL101" s="231"/>
      <c r="FM101" s="231"/>
      <c r="FN101" s="231"/>
      <c r="FO101" s="231"/>
      <c r="FP101" s="231"/>
      <c r="FQ101" s="231"/>
      <c r="FR101" s="231"/>
      <c r="FS101" s="231"/>
      <c r="FT101" s="231"/>
      <c r="FU101" s="231"/>
      <c r="FV101" s="231"/>
      <c r="FW101" s="231"/>
      <c r="FX101" s="231"/>
      <c r="FY101" s="231"/>
      <c r="FZ101" s="231"/>
      <c r="GA101" s="231"/>
      <c r="GB101" s="231"/>
      <c r="GC101" s="231"/>
      <c r="GD101" s="231"/>
      <c r="GE101" s="237"/>
      <c r="GF101" s="237"/>
      <c r="GG101" s="237"/>
      <c r="GH101" s="237"/>
      <c r="GI101" s="237"/>
      <c r="GJ101" s="237"/>
      <c r="GK101" s="231"/>
      <c r="GL101" s="231"/>
      <c r="GM101" s="237"/>
      <c r="GN101" s="231"/>
      <c r="GO101" s="231"/>
      <c r="GP101" s="231"/>
      <c r="GQ101" s="231"/>
      <c r="GR101" s="231"/>
      <c r="GS101" s="231"/>
      <c r="GU101" s="1"/>
      <c r="GV101" s="1"/>
    </row>
    <row r="102" spans="2:204" s="2" customFormat="1">
      <c r="C102" s="226"/>
      <c r="G102" s="226"/>
      <c r="AL102" s="230"/>
      <c r="AN102" s="230"/>
      <c r="AP102" s="230"/>
      <c r="AR102" s="230"/>
      <c r="AU102" s="230"/>
      <c r="AW102" s="230"/>
      <c r="AY102" s="230"/>
      <c r="BA102" s="230"/>
      <c r="CD102" s="231"/>
      <c r="CE102" s="231"/>
      <c r="CF102" s="231"/>
      <c r="CG102" s="231"/>
      <c r="CH102" s="231"/>
      <c r="CI102" s="231"/>
      <c r="CJ102" s="231"/>
      <c r="CK102" s="231"/>
      <c r="CL102" s="231"/>
      <c r="CM102" s="231"/>
      <c r="CN102" s="231"/>
      <c r="CO102" s="231"/>
      <c r="CP102" s="231"/>
      <c r="CQ102" s="231"/>
      <c r="CR102" s="231"/>
      <c r="CS102" s="231"/>
      <c r="CT102" s="231"/>
      <c r="CU102" s="231"/>
      <c r="CV102" s="231"/>
      <c r="CW102" s="231"/>
      <c r="CX102" s="231"/>
      <c r="CY102" s="231"/>
      <c r="CZ102" s="231"/>
      <c r="DA102" s="231"/>
      <c r="DB102" s="231"/>
      <c r="DC102" s="231"/>
      <c r="DD102" s="231"/>
      <c r="DE102" s="231"/>
      <c r="DF102" s="231"/>
      <c r="DG102" s="231"/>
      <c r="DH102" s="231"/>
      <c r="DI102" s="233"/>
      <c r="DJ102" s="231"/>
      <c r="DK102" s="231"/>
      <c r="DL102" s="231"/>
      <c r="DM102" s="231"/>
      <c r="DN102" s="231"/>
      <c r="DO102" s="231"/>
      <c r="DP102" s="231"/>
      <c r="DQ102" s="231"/>
      <c r="DR102" s="231"/>
      <c r="DS102" s="231"/>
      <c r="DT102" s="231"/>
      <c r="DU102" s="231"/>
      <c r="DV102" s="231"/>
      <c r="DW102" s="231"/>
      <c r="DX102" s="231"/>
      <c r="DY102" s="233"/>
      <c r="DZ102" s="231"/>
      <c r="EA102" s="231"/>
      <c r="EB102" s="231"/>
      <c r="EC102" s="231"/>
      <c r="ED102" s="231"/>
      <c r="EE102" s="231"/>
      <c r="EF102" s="231"/>
      <c r="EG102" s="231"/>
      <c r="EH102" s="231"/>
      <c r="EI102" s="231"/>
      <c r="EJ102" s="231"/>
      <c r="EK102" s="231"/>
      <c r="EL102" s="231"/>
      <c r="EM102" s="231"/>
      <c r="EN102" s="231"/>
      <c r="EO102" s="231"/>
      <c r="EP102" s="231"/>
      <c r="EQ102" s="231"/>
      <c r="ER102" s="231"/>
      <c r="FG102" s="231"/>
      <c r="FH102" s="231"/>
      <c r="FI102" s="231"/>
      <c r="FJ102" s="231"/>
      <c r="FK102" s="231"/>
      <c r="FL102" s="231"/>
      <c r="FM102" s="231"/>
      <c r="FN102" s="231"/>
      <c r="FO102" s="231"/>
      <c r="FP102" s="231"/>
      <c r="FQ102" s="231"/>
      <c r="FR102" s="231"/>
      <c r="FS102" s="231"/>
      <c r="FT102" s="231"/>
      <c r="FU102" s="231"/>
      <c r="FV102" s="231"/>
      <c r="FW102" s="231"/>
      <c r="FX102" s="231"/>
      <c r="FY102" s="231"/>
      <c r="FZ102" s="231"/>
      <c r="GA102" s="231"/>
      <c r="GB102" s="231"/>
      <c r="GC102" s="231"/>
      <c r="GD102" s="231"/>
      <c r="GE102" s="237"/>
      <c r="GF102" s="237"/>
      <c r="GG102" s="237"/>
      <c r="GH102" s="237"/>
      <c r="GI102" s="237"/>
      <c r="GJ102" s="237"/>
      <c r="GK102" s="231"/>
      <c r="GL102" s="231"/>
      <c r="GM102" s="237"/>
      <c r="GN102" s="231"/>
      <c r="GO102" s="231"/>
      <c r="GP102" s="231"/>
      <c r="GQ102" s="231"/>
      <c r="GR102" s="231"/>
      <c r="GS102" s="231"/>
      <c r="GU102" s="1"/>
      <c r="GV102" s="1"/>
    </row>
    <row r="103" spans="2:204" s="2" customFormat="1">
      <c r="C103" s="226"/>
      <c r="G103" s="226"/>
      <c r="AL103" s="230"/>
      <c r="AN103" s="230"/>
      <c r="AP103" s="230"/>
      <c r="AR103" s="230"/>
      <c r="AU103" s="230"/>
      <c r="AW103" s="230"/>
      <c r="AY103" s="230"/>
      <c r="BA103" s="230"/>
      <c r="CD103" s="231"/>
      <c r="CE103" s="231"/>
      <c r="CF103" s="231"/>
      <c r="CG103" s="231"/>
      <c r="CH103" s="231"/>
      <c r="CI103" s="231"/>
      <c r="CJ103" s="231"/>
      <c r="CK103" s="231"/>
      <c r="CL103" s="231"/>
      <c r="CM103" s="231"/>
      <c r="CN103" s="231"/>
      <c r="CO103" s="231"/>
      <c r="CP103" s="231"/>
      <c r="CQ103" s="231"/>
      <c r="CR103" s="231"/>
      <c r="CS103" s="231"/>
      <c r="CT103" s="231"/>
      <c r="CU103" s="231"/>
      <c r="CV103" s="231"/>
      <c r="CW103" s="231"/>
      <c r="CX103" s="231"/>
      <c r="CY103" s="231"/>
      <c r="CZ103" s="231"/>
      <c r="DA103" s="231"/>
      <c r="DB103" s="231"/>
      <c r="DC103" s="231"/>
      <c r="DD103" s="231"/>
      <c r="DE103" s="231"/>
      <c r="DF103" s="231"/>
      <c r="DG103" s="231"/>
      <c r="DH103" s="231"/>
      <c r="DI103" s="233"/>
      <c r="DJ103" s="231"/>
      <c r="DK103" s="231"/>
      <c r="DL103" s="231"/>
      <c r="DM103" s="231"/>
      <c r="DN103" s="231"/>
      <c r="DO103" s="231"/>
      <c r="DP103" s="231"/>
      <c r="DQ103" s="231"/>
      <c r="DR103" s="231"/>
      <c r="DS103" s="231"/>
      <c r="DT103" s="231"/>
      <c r="DU103" s="231"/>
      <c r="DV103" s="231"/>
      <c r="DW103" s="231"/>
      <c r="DX103" s="231"/>
      <c r="DY103" s="233"/>
      <c r="DZ103" s="231"/>
      <c r="EA103" s="231"/>
      <c r="EB103" s="231"/>
      <c r="EC103" s="231"/>
      <c r="ED103" s="231"/>
      <c r="EE103" s="231"/>
      <c r="EF103" s="231"/>
      <c r="EG103" s="231"/>
      <c r="EH103" s="231"/>
      <c r="EI103" s="231"/>
      <c r="EJ103" s="231"/>
      <c r="EK103" s="231"/>
      <c r="EL103" s="231"/>
      <c r="EM103" s="231"/>
      <c r="EN103" s="231"/>
      <c r="EO103" s="231"/>
      <c r="EP103" s="231"/>
      <c r="EQ103" s="231"/>
      <c r="ER103" s="231"/>
      <c r="FG103" s="231"/>
      <c r="FH103" s="231"/>
      <c r="FI103" s="231"/>
      <c r="FJ103" s="231"/>
      <c r="FK103" s="231"/>
      <c r="FL103" s="231"/>
      <c r="FM103" s="231"/>
      <c r="FN103" s="231"/>
      <c r="FO103" s="231"/>
      <c r="FP103" s="231"/>
      <c r="FQ103" s="231"/>
      <c r="FR103" s="231"/>
      <c r="FS103" s="231"/>
      <c r="FT103" s="231"/>
      <c r="FU103" s="231"/>
      <c r="FV103" s="231"/>
      <c r="FW103" s="231"/>
      <c r="FX103" s="231"/>
      <c r="FY103" s="231"/>
      <c r="FZ103" s="231"/>
      <c r="GA103" s="231"/>
      <c r="GB103" s="231"/>
      <c r="GC103" s="231"/>
      <c r="GD103" s="231"/>
      <c r="GE103" s="237"/>
      <c r="GF103" s="237"/>
      <c r="GG103" s="237"/>
      <c r="GH103" s="237"/>
      <c r="GI103" s="237"/>
      <c r="GJ103" s="237"/>
      <c r="GK103" s="231"/>
      <c r="GL103" s="231"/>
      <c r="GM103" s="237"/>
      <c r="GN103" s="231"/>
      <c r="GO103" s="231"/>
      <c r="GP103" s="231"/>
      <c r="GQ103" s="231"/>
      <c r="GR103" s="231"/>
      <c r="GS103" s="231"/>
      <c r="GU103" s="1"/>
      <c r="GV103" s="1"/>
    </row>
    <row r="104" spans="2:204" s="2" customFormat="1">
      <c r="C104" s="226"/>
      <c r="G104" s="226"/>
      <c r="AL104" s="230"/>
      <c r="AN104" s="230"/>
      <c r="AP104" s="230"/>
      <c r="AR104" s="230"/>
      <c r="AU104" s="230"/>
      <c r="AW104" s="230"/>
      <c r="AY104" s="230"/>
      <c r="BA104" s="230"/>
      <c r="CD104" s="231"/>
      <c r="CE104" s="231"/>
      <c r="CF104" s="231"/>
      <c r="CG104" s="231"/>
      <c r="CH104" s="231"/>
      <c r="CI104" s="231"/>
      <c r="CJ104" s="231"/>
      <c r="CK104" s="231"/>
      <c r="CL104" s="231"/>
      <c r="CM104" s="231"/>
      <c r="CN104" s="231"/>
      <c r="CO104" s="231"/>
      <c r="CP104" s="231"/>
      <c r="CQ104" s="231"/>
      <c r="CR104" s="231"/>
      <c r="CS104" s="231"/>
      <c r="CT104" s="231"/>
      <c r="CU104" s="231"/>
      <c r="CV104" s="231"/>
      <c r="CW104" s="231"/>
      <c r="CX104" s="231"/>
      <c r="CY104" s="231"/>
      <c r="CZ104" s="231"/>
      <c r="DA104" s="231"/>
      <c r="DB104" s="231"/>
      <c r="DC104" s="231"/>
      <c r="DD104" s="231"/>
      <c r="DE104" s="231"/>
      <c r="DF104" s="231"/>
      <c r="DG104" s="231"/>
      <c r="DH104" s="231"/>
      <c r="DI104" s="233"/>
      <c r="DJ104" s="231"/>
      <c r="DK104" s="231"/>
      <c r="DL104" s="231"/>
      <c r="DM104" s="231"/>
      <c r="DN104" s="231"/>
      <c r="DO104" s="231"/>
      <c r="DP104" s="231"/>
      <c r="DQ104" s="231"/>
      <c r="DR104" s="231"/>
      <c r="DS104" s="231"/>
      <c r="DT104" s="231"/>
      <c r="DU104" s="231"/>
      <c r="DV104" s="231"/>
      <c r="DW104" s="231"/>
      <c r="DX104" s="231"/>
      <c r="DY104" s="233"/>
      <c r="DZ104" s="231"/>
      <c r="EA104" s="231"/>
      <c r="EB104" s="231"/>
      <c r="EC104" s="231"/>
      <c r="ED104" s="231"/>
      <c r="EE104" s="231"/>
      <c r="EF104" s="231"/>
      <c r="EG104" s="231"/>
      <c r="EH104" s="231"/>
      <c r="EI104" s="231"/>
      <c r="EJ104" s="231"/>
      <c r="EK104" s="231"/>
      <c r="EL104" s="231"/>
      <c r="EM104" s="231"/>
      <c r="EN104" s="231"/>
      <c r="EO104" s="231"/>
      <c r="EP104" s="231"/>
      <c r="EQ104" s="231"/>
      <c r="ER104" s="231"/>
      <c r="FG104" s="231"/>
      <c r="FH104" s="231"/>
      <c r="FI104" s="231"/>
      <c r="FJ104" s="231"/>
      <c r="FK104" s="231"/>
      <c r="FL104" s="231"/>
      <c r="FM104" s="231"/>
      <c r="FN104" s="231"/>
      <c r="FO104" s="231"/>
      <c r="FP104" s="231"/>
      <c r="FQ104" s="231"/>
      <c r="FR104" s="231"/>
      <c r="FS104" s="231"/>
      <c r="FT104" s="231"/>
      <c r="FU104" s="231"/>
      <c r="FV104" s="231"/>
      <c r="FW104" s="231"/>
      <c r="FX104" s="231"/>
      <c r="FY104" s="231"/>
      <c r="FZ104" s="231"/>
      <c r="GA104" s="231"/>
      <c r="GB104" s="231"/>
      <c r="GC104" s="231"/>
      <c r="GD104" s="231"/>
      <c r="GE104" s="237"/>
      <c r="GF104" s="237"/>
      <c r="GG104" s="237"/>
      <c r="GH104" s="237"/>
      <c r="GI104" s="237"/>
      <c r="GJ104" s="237"/>
      <c r="GK104" s="231"/>
      <c r="GL104" s="231"/>
      <c r="GM104" s="237"/>
      <c r="GN104" s="231"/>
      <c r="GO104" s="231"/>
      <c r="GP104" s="231"/>
      <c r="GQ104" s="231"/>
      <c r="GR104" s="231"/>
      <c r="GS104" s="231"/>
      <c r="GU104" s="1"/>
      <c r="GV104" s="1"/>
    </row>
    <row r="105" spans="2:204" s="2" customFormat="1">
      <c r="C105" s="226"/>
      <c r="G105" s="226"/>
      <c r="AL105" s="230"/>
      <c r="AN105" s="230"/>
      <c r="AP105" s="230"/>
      <c r="AR105" s="230"/>
      <c r="AU105" s="230"/>
      <c r="AW105" s="230"/>
      <c r="AY105" s="230"/>
      <c r="BA105" s="230"/>
      <c r="CD105" s="231"/>
      <c r="CE105" s="231"/>
      <c r="CF105" s="231"/>
      <c r="CG105" s="231"/>
      <c r="CH105" s="231"/>
      <c r="CI105" s="231"/>
      <c r="CJ105" s="231"/>
      <c r="CK105" s="231"/>
      <c r="CL105" s="231"/>
      <c r="CM105" s="231"/>
      <c r="CN105" s="231"/>
      <c r="CO105" s="231"/>
      <c r="CP105" s="231"/>
      <c r="CQ105" s="231"/>
      <c r="CR105" s="231"/>
      <c r="CS105" s="231"/>
      <c r="CT105" s="231"/>
      <c r="CU105" s="231"/>
      <c r="CV105" s="231"/>
      <c r="CW105" s="231"/>
      <c r="CX105" s="231"/>
      <c r="CY105" s="231"/>
      <c r="CZ105" s="231"/>
      <c r="DA105" s="231"/>
      <c r="DB105" s="231"/>
      <c r="DC105" s="231"/>
      <c r="DD105" s="231"/>
      <c r="DE105" s="231"/>
      <c r="DF105" s="231"/>
      <c r="DG105" s="231"/>
      <c r="DH105" s="231"/>
      <c r="DI105" s="233"/>
      <c r="DJ105" s="231"/>
      <c r="DK105" s="231"/>
      <c r="DL105" s="231"/>
      <c r="DM105" s="231"/>
      <c r="DN105" s="231"/>
      <c r="DO105" s="231"/>
      <c r="DP105" s="231"/>
      <c r="DQ105" s="231"/>
      <c r="DR105" s="231"/>
      <c r="DS105" s="231"/>
      <c r="DT105" s="231"/>
      <c r="DU105" s="231"/>
      <c r="DV105" s="231"/>
      <c r="DW105" s="231"/>
      <c r="DX105" s="231"/>
      <c r="DY105" s="233"/>
      <c r="DZ105" s="231"/>
      <c r="EA105" s="231"/>
      <c r="EB105" s="231"/>
      <c r="EC105" s="231"/>
      <c r="ED105" s="231"/>
      <c r="EE105" s="231"/>
      <c r="EF105" s="231"/>
      <c r="EG105" s="231"/>
      <c r="EH105" s="231"/>
      <c r="EI105" s="231"/>
      <c r="EJ105" s="231"/>
      <c r="EK105" s="231"/>
      <c r="EL105" s="231"/>
      <c r="EM105" s="231"/>
      <c r="EN105" s="231"/>
      <c r="EO105" s="231"/>
      <c r="EP105" s="231"/>
      <c r="EQ105" s="231"/>
      <c r="ER105" s="231"/>
      <c r="FG105" s="231"/>
      <c r="FH105" s="231"/>
      <c r="FI105" s="231"/>
      <c r="FJ105" s="231"/>
      <c r="FK105" s="231"/>
      <c r="FL105" s="231"/>
      <c r="FM105" s="231"/>
      <c r="FN105" s="231"/>
      <c r="FO105" s="231"/>
      <c r="FP105" s="231"/>
      <c r="FQ105" s="231"/>
      <c r="FR105" s="231"/>
      <c r="FS105" s="231"/>
      <c r="FT105" s="231"/>
      <c r="FU105" s="231"/>
      <c r="FV105" s="231"/>
      <c r="FW105" s="231"/>
      <c r="FX105" s="231"/>
      <c r="FY105" s="231"/>
      <c r="FZ105" s="231"/>
      <c r="GA105" s="231"/>
      <c r="GB105" s="231"/>
      <c r="GC105" s="231"/>
      <c r="GD105" s="231"/>
      <c r="GE105" s="237"/>
      <c r="GF105" s="237"/>
      <c r="GG105" s="237"/>
      <c r="GH105" s="237"/>
      <c r="GI105" s="237"/>
      <c r="GJ105" s="237"/>
      <c r="GK105" s="231"/>
      <c r="GL105" s="231"/>
      <c r="GM105" s="237"/>
      <c r="GN105" s="231"/>
      <c r="GO105" s="231"/>
      <c r="GP105" s="231"/>
      <c r="GQ105" s="231"/>
      <c r="GR105" s="231"/>
      <c r="GS105" s="231"/>
      <c r="GU105" s="1"/>
      <c r="GV105" s="1"/>
    </row>
    <row r="106" spans="2:204" s="2" customFormat="1">
      <c r="C106" s="226"/>
      <c r="G106" s="226"/>
      <c r="AL106" s="230"/>
      <c r="AN106" s="230"/>
      <c r="AP106" s="230"/>
      <c r="AR106" s="230"/>
      <c r="AU106" s="230"/>
      <c r="AW106" s="230"/>
      <c r="AY106" s="230"/>
      <c r="BA106" s="230"/>
      <c r="CD106" s="231"/>
      <c r="CE106" s="231"/>
      <c r="CF106" s="231"/>
      <c r="CG106" s="231"/>
      <c r="CH106" s="231"/>
      <c r="CI106" s="231"/>
      <c r="CJ106" s="231"/>
      <c r="CK106" s="231"/>
      <c r="CL106" s="231"/>
      <c r="CM106" s="231"/>
      <c r="CN106" s="231"/>
      <c r="CO106" s="231"/>
      <c r="CP106" s="231"/>
      <c r="CQ106" s="231"/>
      <c r="CR106" s="231"/>
      <c r="CS106" s="231"/>
      <c r="CT106" s="231"/>
      <c r="CU106" s="231"/>
      <c r="CV106" s="231"/>
      <c r="CW106" s="231"/>
      <c r="CX106" s="231"/>
      <c r="CY106" s="231"/>
      <c r="CZ106" s="231"/>
      <c r="DA106" s="231"/>
      <c r="DB106" s="231"/>
      <c r="DC106" s="231"/>
      <c r="DD106" s="231"/>
      <c r="DE106" s="231"/>
      <c r="DF106" s="231"/>
      <c r="DG106" s="231"/>
      <c r="DH106" s="231"/>
      <c r="DI106" s="233"/>
      <c r="DJ106" s="231"/>
      <c r="DK106" s="231"/>
      <c r="DL106" s="231"/>
      <c r="DM106" s="231"/>
      <c r="DN106" s="231"/>
      <c r="DO106" s="231"/>
      <c r="DP106" s="231"/>
      <c r="DQ106" s="231"/>
      <c r="DR106" s="231"/>
      <c r="DS106" s="231"/>
      <c r="DT106" s="231"/>
      <c r="DU106" s="231"/>
      <c r="DV106" s="231"/>
      <c r="DW106" s="231"/>
      <c r="DX106" s="231"/>
      <c r="DY106" s="233"/>
      <c r="DZ106" s="231"/>
      <c r="EA106" s="231"/>
      <c r="EB106" s="231"/>
      <c r="EC106" s="231"/>
      <c r="ED106" s="231"/>
      <c r="EE106" s="231"/>
      <c r="EF106" s="231"/>
      <c r="EG106" s="231"/>
      <c r="EH106" s="231"/>
      <c r="EI106" s="231"/>
      <c r="EJ106" s="231"/>
      <c r="EK106" s="231"/>
      <c r="EL106" s="231"/>
      <c r="EM106" s="231"/>
      <c r="EN106" s="231"/>
      <c r="EO106" s="231"/>
      <c r="EP106" s="231"/>
      <c r="EQ106" s="231"/>
      <c r="ER106" s="231"/>
      <c r="FG106" s="231"/>
      <c r="FH106" s="231"/>
      <c r="FI106" s="231"/>
      <c r="FJ106" s="231"/>
      <c r="FK106" s="231"/>
      <c r="FL106" s="231"/>
      <c r="FM106" s="231"/>
      <c r="FN106" s="231"/>
      <c r="FO106" s="231"/>
      <c r="FP106" s="231"/>
      <c r="FQ106" s="231"/>
      <c r="FR106" s="231"/>
      <c r="FS106" s="231"/>
      <c r="FT106" s="231"/>
      <c r="FU106" s="231"/>
      <c r="FV106" s="231"/>
      <c r="FW106" s="231"/>
      <c r="FX106" s="231"/>
      <c r="FY106" s="231"/>
      <c r="FZ106" s="231"/>
      <c r="GA106" s="231"/>
      <c r="GB106" s="231"/>
      <c r="GC106" s="231"/>
      <c r="GD106" s="231"/>
      <c r="GE106" s="237"/>
      <c r="GF106" s="237"/>
      <c r="GG106" s="237"/>
      <c r="GH106" s="237"/>
      <c r="GI106" s="237"/>
      <c r="GJ106" s="237"/>
      <c r="GK106" s="231"/>
      <c r="GL106" s="231"/>
      <c r="GM106" s="237"/>
      <c r="GN106" s="231"/>
      <c r="GO106" s="231"/>
      <c r="GP106" s="231"/>
      <c r="GQ106" s="231"/>
      <c r="GR106" s="231"/>
      <c r="GS106" s="231"/>
      <c r="GU106" s="1"/>
      <c r="GV106" s="1"/>
    </row>
    <row r="107" spans="2:204" s="2" customFormat="1">
      <c r="C107" s="226"/>
      <c r="G107" s="226"/>
      <c r="AL107" s="230"/>
      <c r="AN107" s="230"/>
      <c r="AP107" s="230"/>
      <c r="AR107" s="230"/>
      <c r="AU107" s="230"/>
      <c r="AW107" s="230"/>
      <c r="AY107" s="230"/>
      <c r="BA107" s="230"/>
      <c r="CD107" s="231"/>
      <c r="CE107" s="231"/>
      <c r="CF107" s="231"/>
      <c r="CG107" s="231"/>
      <c r="CH107" s="231"/>
      <c r="CI107" s="231"/>
      <c r="CJ107" s="231"/>
      <c r="CK107" s="231"/>
      <c r="CL107" s="231"/>
      <c r="CM107" s="231"/>
      <c r="CN107" s="231"/>
      <c r="CO107" s="231"/>
      <c r="CP107" s="231"/>
      <c r="CQ107" s="231"/>
      <c r="CR107" s="231"/>
      <c r="CS107" s="231"/>
      <c r="CT107" s="231"/>
      <c r="CU107" s="231"/>
      <c r="CV107" s="231"/>
      <c r="CW107" s="231"/>
      <c r="CX107" s="231"/>
      <c r="CY107" s="231"/>
      <c r="CZ107" s="231"/>
      <c r="DA107" s="231"/>
      <c r="DB107" s="231"/>
      <c r="DC107" s="231"/>
      <c r="DD107" s="231"/>
      <c r="DE107" s="231"/>
      <c r="DF107" s="231"/>
      <c r="DG107" s="231"/>
      <c r="DH107" s="231"/>
      <c r="DI107" s="233"/>
      <c r="DJ107" s="231"/>
      <c r="DK107" s="231"/>
      <c r="DL107" s="231"/>
      <c r="DM107" s="231"/>
      <c r="DN107" s="231"/>
      <c r="DO107" s="231"/>
      <c r="DP107" s="231"/>
      <c r="DQ107" s="231"/>
      <c r="DR107" s="231"/>
      <c r="DS107" s="231"/>
      <c r="DT107" s="231"/>
      <c r="DU107" s="231"/>
      <c r="DV107" s="231"/>
      <c r="DW107" s="231"/>
      <c r="DX107" s="231"/>
      <c r="DY107" s="233"/>
      <c r="DZ107" s="231"/>
      <c r="EA107" s="231"/>
      <c r="EB107" s="231"/>
      <c r="EC107" s="231"/>
      <c r="ED107" s="231"/>
      <c r="EE107" s="231"/>
      <c r="EF107" s="231"/>
      <c r="EG107" s="231"/>
      <c r="EH107" s="231"/>
      <c r="EI107" s="231"/>
      <c r="EJ107" s="231"/>
      <c r="EK107" s="231"/>
      <c r="EL107" s="231"/>
      <c r="EM107" s="231"/>
      <c r="EN107" s="231"/>
      <c r="EO107" s="231"/>
      <c r="EP107" s="231"/>
      <c r="EQ107" s="231"/>
      <c r="ER107" s="231"/>
      <c r="FG107" s="231"/>
      <c r="FH107" s="231"/>
      <c r="FI107" s="231"/>
      <c r="FJ107" s="231"/>
      <c r="FK107" s="231"/>
      <c r="FL107" s="231"/>
      <c r="FM107" s="231"/>
      <c r="FN107" s="231"/>
      <c r="FO107" s="231"/>
      <c r="FP107" s="231"/>
      <c r="FQ107" s="231"/>
      <c r="FR107" s="231"/>
      <c r="FS107" s="231"/>
      <c r="FT107" s="231"/>
      <c r="FU107" s="231"/>
      <c r="FV107" s="231"/>
      <c r="FW107" s="231"/>
      <c r="FX107" s="231"/>
      <c r="FY107" s="231"/>
      <c r="FZ107" s="231"/>
      <c r="GA107" s="231"/>
      <c r="GB107" s="231"/>
      <c r="GC107" s="231"/>
      <c r="GD107" s="231"/>
      <c r="GE107" s="237"/>
      <c r="GF107" s="237"/>
      <c r="GG107" s="237"/>
      <c r="GH107" s="237"/>
      <c r="GI107" s="237"/>
      <c r="GJ107" s="237"/>
      <c r="GK107" s="231"/>
      <c r="GL107" s="231"/>
      <c r="GM107" s="237"/>
      <c r="GN107" s="231"/>
      <c r="GO107" s="231"/>
      <c r="GP107" s="231"/>
      <c r="GQ107" s="231"/>
      <c r="GR107" s="231"/>
      <c r="GS107" s="231"/>
      <c r="GU107" s="1"/>
      <c r="GV107" s="1"/>
    </row>
    <row r="108" spans="2:204" s="2" customFormat="1">
      <c r="C108" s="226"/>
      <c r="G108" s="226"/>
      <c r="AL108" s="230"/>
      <c r="AN108" s="230"/>
      <c r="AP108" s="230"/>
      <c r="AR108" s="230"/>
      <c r="AU108" s="230"/>
      <c r="AW108" s="230"/>
      <c r="AY108" s="230"/>
      <c r="BA108" s="230"/>
      <c r="CD108" s="231"/>
      <c r="CE108" s="231"/>
      <c r="CF108" s="231"/>
      <c r="CG108" s="231"/>
      <c r="CH108" s="231"/>
      <c r="CI108" s="231"/>
      <c r="CJ108" s="231"/>
      <c r="CK108" s="231"/>
      <c r="CL108" s="231"/>
      <c r="CM108" s="231"/>
      <c r="CN108" s="231"/>
      <c r="CO108" s="231"/>
      <c r="CP108" s="231"/>
      <c r="CQ108" s="231"/>
      <c r="CR108" s="231"/>
      <c r="CS108" s="231"/>
      <c r="CT108" s="231"/>
      <c r="CU108" s="231"/>
      <c r="CV108" s="231"/>
      <c r="CW108" s="231"/>
      <c r="CX108" s="231"/>
      <c r="CY108" s="231"/>
      <c r="CZ108" s="231"/>
      <c r="DA108" s="231"/>
      <c r="DB108" s="231"/>
      <c r="DC108" s="231"/>
      <c r="DD108" s="231"/>
      <c r="DE108" s="231"/>
      <c r="DF108" s="231"/>
      <c r="DG108" s="231"/>
      <c r="DH108" s="231"/>
      <c r="DI108" s="233"/>
      <c r="DJ108" s="231"/>
      <c r="DK108" s="231"/>
      <c r="DL108" s="231"/>
      <c r="DM108" s="231"/>
      <c r="DN108" s="231"/>
      <c r="DO108" s="231"/>
      <c r="DP108" s="231"/>
      <c r="DQ108" s="231"/>
      <c r="DR108" s="231"/>
      <c r="DS108" s="231"/>
      <c r="DT108" s="231"/>
      <c r="DU108" s="231"/>
      <c r="DV108" s="231"/>
      <c r="DW108" s="231"/>
      <c r="DX108" s="231"/>
      <c r="DY108" s="233"/>
      <c r="DZ108" s="231"/>
      <c r="EA108" s="231"/>
      <c r="EB108" s="231"/>
      <c r="EC108" s="231"/>
      <c r="ED108" s="231"/>
      <c r="EE108" s="231"/>
      <c r="EF108" s="231"/>
      <c r="EG108" s="231"/>
      <c r="EH108" s="231"/>
      <c r="EI108" s="231"/>
      <c r="EJ108" s="231"/>
      <c r="EK108" s="231"/>
      <c r="EL108" s="231"/>
      <c r="EM108" s="231"/>
      <c r="EN108" s="231"/>
      <c r="EO108" s="231"/>
      <c r="EP108" s="231"/>
      <c r="EQ108" s="231"/>
      <c r="ER108" s="231"/>
      <c r="FG108" s="231"/>
      <c r="FH108" s="231"/>
      <c r="FI108" s="231"/>
      <c r="FJ108" s="231"/>
      <c r="FK108" s="231"/>
      <c r="FL108" s="231"/>
      <c r="FM108" s="231"/>
      <c r="FN108" s="231"/>
      <c r="FO108" s="231"/>
      <c r="FP108" s="231"/>
      <c r="FQ108" s="231"/>
      <c r="FR108" s="231"/>
      <c r="FS108" s="231"/>
      <c r="FT108" s="231"/>
      <c r="FU108" s="231"/>
      <c r="FV108" s="231"/>
      <c r="FW108" s="231"/>
      <c r="FX108" s="231"/>
      <c r="FY108" s="231"/>
      <c r="FZ108" s="231"/>
      <c r="GA108" s="231"/>
      <c r="GB108" s="231"/>
      <c r="GC108" s="231"/>
      <c r="GD108" s="231"/>
      <c r="GE108" s="237"/>
      <c r="GF108" s="237"/>
      <c r="GG108" s="237"/>
      <c r="GH108" s="237"/>
      <c r="GI108" s="237"/>
      <c r="GJ108" s="237"/>
      <c r="GK108" s="231"/>
      <c r="GL108" s="231"/>
      <c r="GM108" s="237"/>
      <c r="GN108" s="231"/>
      <c r="GO108" s="231"/>
      <c r="GP108" s="231"/>
      <c r="GQ108" s="231"/>
      <c r="GR108" s="231"/>
      <c r="GS108" s="231"/>
      <c r="GU108" s="1"/>
      <c r="GV108" s="1"/>
    </row>
    <row r="109" spans="2:204" s="2" customFormat="1">
      <c r="C109" s="226"/>
      <c r="G109" s="226"/>
      <c r="AL109" s="230"/>
      <c r="AN109" s="230"/>
      <c r="AP109" s="230"/>
      <c r="AR109" s="230"/>
      <c r="AU109" s="230"/>
      <c r="AW109" s="230"/>
      <c r="AY109" s="230"/>
      <c r="BA109" s="230"/>
      <c r="CD109" s="231"/>
      <c r="CE109" s="231"/>
      <c r="CF109" s="231"/>
      <c r="CG109" s="231"/>
      <c r="CH109" s="231"/>
      <c r="CI109" s="231"/>
      <c r="CJ109" s="231"/>
      <c r="CK109" s="231"/>
      <c r="CL109" s="231"/>
      <c r="CM109" s="231"/>
      <c r="CN109" s="231"/>
      <c r="CO109" s="231"/>
      <c r="CP109" s="231"/>
      <c r="CQ109" s="231"/>
      <c r="CR109" s="231"/>
      <c r="CS109" s="231"/>
      <c r="CT109" s="231"/>
      <c r="CU109" s="231"/>
      <c r="CV109" s="231"/>
      <c r="CW109" s="231"/>
      <c r="CX109" s="231"/>
      <c r="CY109" s="231"/>
      <c r="CZ109" s="231"/>
      <c r="DA109" s="231"/>
      <c r="DB109" s="231"/>
      <c r="DC109" s="231"/>
      <c r="DD109" s="231"/>
      <c r="DE109" s="231"/>
      <c r="DF109" s="231"/>
      <c r="DG109" s="231"/>
      <c r="DH109" s="231"/>
      <c r="DI109" s="233"/>
      <c r="DJ109" s="231"/>
      <c r="DK109" s="231"/>
      <c r="DL109" s="231"/>
      <c r="DM109" s="231"/>
      <c r="DN109" s="231"/>
      <c r="DO109" s="231"/>
      <c r="DP109" s="231"/>
      <c r="DQ109" s="231"/>
      <c r="DR109" s="231"/>
      <c r="DS109" s="231"/>
      <c r="DT109" s="231"/>
      <c r="DU109" s="231"/>
      <c r="DV109" s="231"/>
      <c r="DW109" s="231"/>
      <c r="DX109" s="231"/>
      <c r="DY109" s="233"/>
      <c r="DZ109" s="231"/>
      <c r="EA109" s="231"/>
      <c r="EB109" s="231"/>
      <c r="EC109" s="231"/>
      <c r="ED109" s="231"/>
      <c r="EE109" s="231"/>
      <c r="EF109" s="231"/>
      <c r="EG109" s="231"/>
      <c r="EH109" s="231"/>
      <c r="EI109" s="231"/>
      <c r="EJ109" s="231"/>
      <c r="EK109" s="231"/>
      <c r="EL109" s="231"/>
      <c r="EM109" s="231"/>
      <c r="EN109" s="231"/>
      <c r="EO109" s="231"/>
      <c r="EP109" s="231"/>
      <c r="EQ109" s="231"/>
      <c r="ER109" s="231"/>
      <c r="FG109" s="231"/>
      <c r="FH109" s="231"/>
      <c r="FI109" s="231"/>
      <c r="FJ109" s="231"/>
      <c r="FK109" s="231"/>
      <c r="FL109" s="231"/>
      <c r="FM109" s="231"/>
      <c r="FN109" s="231"/>
      <c r="FO109" s="231"/>
      <c r="FP109" s="231"/>
      <c r="FQ109" s="231"/>
      <c r="FR109" s="231"/>
      <c r="FS109" s="231"/>
      <c r="FT109" s="231"/>
      <c r="FU109" s="231"/>
      <c r="FV109" s="231"/>
      <c r="FW109" s="231"/>
      <c r="FX109" s="231"/>
      <c r="FY109" s="231"/>
      <c r="FZ109" s="231"/>
      <c r="GA109" s="231"/>
      <c r="GB109" s="231"/>
      <c r="GC109" s="231"/>
      <c r="GD109" s="231"/>
      <c r="GE109" s="237"/>
      <c r="GF109" s="237"/>
      <c r="GG109" s="237"/>
      <c r="GH109" s="237"/>
      <c r="GI109" s="237"/>
      <c r="GJ109" s="237"/>
      <c r="GK109" s="231"/>
      <c r="GL109" s="231"/>
      <c r="GM109" s="237"/>
      <c r="GN109" s="231"/>
      <c r="GO109" s="231"/>
      <c r="GP109" s="231"/>
      <c r="GQ109" s="231"/>
      <c r="GR109" s="231"/>
      <c r="GS109" s="231"/>
      <c r="GU109" s="1"/>
      <c r="GV109" s="1"/>
    </row>
    <row r="110" spans="2:204" s="2" customFormat="1">
      <c r="C110" s="226"/>
      <c r="G110" s="226"/>
      <c r="AL110" s="230"/>
      <c r="AN110" s="230"/>
      <c r="AP110" s="230"/>
      <c r="AR110" s="230"/>
      <c r="AU110" s="230"/>
      <c r="AW110" s="230"/>
      <c r="AY110" s="230"/>
      <c r="BA110" s="230"/>
      <c r="CD110" s="231"/>
      <c r="CE110" s="231"/>
      <c r="CF110" s="231"/>
      <c r="CG110" s="231"/>
      <c r="CH110" s="231"/>
      <c r="CI110" s="231"/>
      <c r="CJ110" s="231"/>
      <c r="CK110" s="231"/>
      <c r="CL110" s="231"/>
      <c r="CM110" s="231"/>
      <c r="CN110" s="231"/>
      <c r="CO110" s="231"/>
      <c r="CP110" s="231"/>
      <c r="CQ110" s="231"/>
      <c r="CR110" s="231"/>
      <c r="CS110" s="231"/>
      <c r="CT110" s="231"/>
      <c r="CU110" s="231"/>
      <c r="CV110" s="231"/>
      <c r="CW110" s="231"/>
      <c r="CX110" s="231"/>
      <c r="CY110" s="231"/>
      <c r="CZ110" s="231"/>
      <c r="DA110" s="231"/>
      <c r="DB110" s="231"/>
      <c r="DC110" s="231"/>
      <c r="DD110" s="231"/>
      <c r="DE110" s="231"/>
      <c r="DF110" s="231"/>
      <c r="DG110" s="231"/>
      <c r="DH110" s="231"/>
      <c r="DI110" s="233"/>
      <c r="DJ110" s="231"/>
      <c r="DK110" s="231"/>
      <c r="DL110" s="231"/>
      <c r="DM110" s="231"/>
      <c r="DN110" s="231"/>
      <c r="DO110" s="231"/>
      <c r="DP110" s="231"/>
      <c r="DQ110" s="231"/>
      <c r="DR110" s="231"/>
      <c r="DS110" s="231"/>
      <c r="DT110" s="231"/>
      <c r="DU110" s="231"/>
      <c r="DV110" s="231"/>
      <c r="DW110" s="231"/>
      <c r="DX110" s="231"/>
      <c r="DY110" s="233"/>
      <c r="DZ110" s="231"/>
      <c r="EA110" s="231"/>
      <c r="EB110" s="231"/>
      <c r="EC110" s="231"/>
      <c r="ED110" s="231"/>
      <c r="EE110" s="231"/>
      <c r="EF110" s="231"/>
      <c r="EG110" s="231"/>
      <c r="EH110" s="231"/>
      <c r="EI110" s="231"/>
      <c r="EJ110" s="231"/>
      <c r="EK110" s="231"/>
      <c r="EL110" s="231"/>
      <c r="EM110" s="231"/>
      <c r="EN110" s="231"/>
      <c r="EO110" s="231"/>
      <c r="EP110" s="231"/>
      <c r="EQ110" s="231"/>
      <c r="ER110" s="231"/>
      <c r="FG110" s="231"/>
      <c r="FH110" s="231"/>
      <c r="FI110" s="231"/>
      <c r="FJ110" s="231"/>
      <c r="FK110" s="231"/>
      <c r="FL110" s="231"/>
      <c r="FM110" s="231"/>
      <c r="FN110" s="231"/>
      <c r="FO110" s="231"/>
      <c r="FP110" s="231"/>
      <c r="FQ110" s="231"/>
      <c r="FR110" s="231"/>
      <c r="FS110" s="231"/>
      <c r="FT110" s="231"/>
      <c r="FU110" s="231"/>
      <c r="FV110" s="231"/>
      <c r="FW110" s="231"/>
      <c r="FX110" s="231"/>
      <c r="FY110" s="231"/>
      <c r="FZ110" s="231"/>
      <c r="GA110" s="231"/>
      <c r="GB110" s="231"/>
      <c r="GC110" s="231"/>
      <c r="GD110" s="231"/>
      <c r="GE110" s="237"/>
      <c r="GF110" s="237"/>
      <c r="GG110" s="237"/>
      <c r="GH110" s="237"/>
      <c r="GI110" s="237"/>
      <c r="GJ110" s="237"/>
      <c r="GK110" s="231"/>
      <c r="GL110" s="231"/>
      <c r="GM110" s="237"/>
      <c r="GN110" s="231"/>
      <c r="GO110" s="231"/>
      <c r="GP110" s="231"/>
      <c r="GQ110" s="231"/>
      <c r="GR110" s="231"/>
      <c r="GS110" s="231"/>
      <c r="GU110" s="1"/>
      <c r="GV110" s="1"/>
    </row>
    <row r="111" spans="2:204" s="2" customFormat="1">
      <c r="C111" s="226"/>
      <c r="G111" s="226"/>
      <c r="AL111" s="230"/>
      <c r="AN111" s="230"/>
      <c r="AP111" s="230"/>
      <c r="AR111" s="230"/>
      <c r="AU111" s="230"/>
      <c r="AW111" s="230"/>
      <c r="AY111" s="230"/>
      <c r="BA111" s="230"/>
      <c r="CD111" s="231"/>
      <c r="CE111" s="231"/>
      <c r="CF111" s="231"/>
      <c r="CG111" s="231"/>
      <c r="CH111" s="231"/>
      <c r="CI111" s="231"/>
      <c r="CJ111" s="231"/>
      <c r="CK111" s="231"/>
      <c r="CL111" s="231"/>
      <c r="CM111" s="231"/>
      <c r="CN111" s="231"/>
      <c r="CO111" s="231"/>
      <c r="CP111" s="231"/>
      <c r="CQ111" s="231"/>
      <c r="CR111" s="231"/>
      <c r="CS111" s="231"/>
      <c r="CT111" s="231"/>
      <c r="CU111" s="231"/>
      <c r="CV111" s="231"/>
      <c r="CW111" s="231"/>
      <c r="CX111" s="231"/>
      <c r="CY111" s="231"/>
      <c r="CZ111" s="231"/>
      <c r="DA111" s="231"/>
      <c r="DB111" s="231"/>
      <c r="DC111" s="231"/>
      <c r="DD111" s="231"/>
      <c r="DE111" s="231"/>
      <c r="DF111" s="231"/>
      <c r="DG111" s="231"/>
      <c r="DH111" s="231"/>
      <c r="DI111" s="233"/>
      <c r="DJ111" s="231"/>
      <c r="DK111" s="231"/>
      <c r="DL111" s="231"/>
      <c r="DM111" s="231"/>
      <c r="DN111" s="231"/>
      <c r="DO111" s="231"/>
      <c r="DP111" s="231"/>
      <c r="DQ111" s="231"/>
      <c r="DR111" s="231"/>
      <c r="DS111" s="231"/>
      <c r="DT111" s="231"/>
      <c r="DU111" s="231"/>
      <c r="DV111" s="231"/>
      <c r="DW111" s="231"/>
      <c r="DX111" s="231"/>
      <c r="DY111" s="233"/>
      <c r="DZ111" s="231"/>
      <c r="EA111" s="231"/>
      <c r="EB111" s="231"/>
      <c r="EC111" s="231"/>
      <c r="ED111" s="231"/>
      <c r="EE111" s="231"/>
      <c r="EF111" s="231"/>
      <c r="EG111" s="231"/>
      <c r="EH111" s="231"/>
      <c r="EI111" s="231"/>
      <c r="EJ111" s="231"/>
      <c r="EK111" s="231"/>
      <c r="EL111" s="231"/>
      <c r="EM111" s="231"/>
      <c r="EN111" s="231"/>
      <c r="EO111" s="231"/>
      <c r="EP111" s="231"/>
      <c r="EQ111" s="231"/>
      <c r="ER111" s="231"/>
      <c r="FG111" s="231"/>
      <c r="FH111" s="231"/>
      <c r="FI111" s="231"/>
      <c r="FJ111" s="231"/>
      <c r="FK111" s="231"/>
      <c r="FL111" s="231"/>
      <c r="FM111" s="231"/>
      <c r="FN111" s="231"/>
      <c r="FO111" s="231"/>
      <c r="FP111" s="231"/>
      <c r="FQ111" s="231"/>
      <c r="FR111" s="231"/>
      <c r="FS111" s="231"/>
      <c r="FT111" s="231"/>
      <c r="FU111" s="231"/>
      <c r="FV111" s="231"/>
      <c r="FW111" s="231"/>
      <c r="FX111" s="231"/>
      <c r="FY111" s="231"/>
      <c r="FZ111" s="231"/>
      <c r="GA111" s="231"/>
      <c r="GB111" s="231"/>
      <c r="GC111" s="231"/>
      <c r="GD111" s="231"/>
      <c r="GE111" s="237"/>
      <c r="GF111" s="237"/>
      <c r="GG111" s="237"/>
      <c r="GH111" s="237"/>
      <c r="GI111" s="237"/>
      <c r="GJ111" s="237"/>
      <c r="GK111" s="231"/>
      <c r="GL111" s="231"/>
      <c r="GM111" s="237"/>
      <c r="GN111" s="231"/>
      <c r="GO111" s="231"/>
      <c r="GP111" s="231"/>
      <c r="GQ111" s="231"/>
      <c r="GR111" s="231"/>
      <c r="GS111" s="231"/>
      <c r="GU111" s="1"/>
      <c r="GV111" s="1"/>
    </row>
    <row r="112" spans="2:204" s="2" customFormat="1">
      <c r="C112" s="226"/>
      <c r="G112" s="226"/>
      <c r="AL112" s="230"/>
      <c r="AN112" s="230"/>
      <c r="AP112" s="230"/>
      <c r="AR112" s="230"/>
      <c r="AU112" s="230"/>
      <c r="AW112" s="230"/>
      <c r="AY112" s="230"/>
      <c r="BA112" s="230"/>
      <c r="CD112" s="231"/>
      <c r="CE112" s="231"/>
      <c r="CF112" s="231"/>
      <c r="CG112" s="231"/>
      <c r="CH112" s="231"/>
      <c r="CI112" s="231"/>
      <c r="CJ112" s="231"/>
      <c r="CK112" s="231"/>
      <c r="CL112" s="231"/>
      <c r="CM112" s="231"/>
      <c r="CN112" s="231"/>
      <c r="CO112" s="231"/>
      <c r="CP112" s="231"/>
      <c r="CQ112" s="231"/>
      <c r="CR112" s="231"/>
      <c r="CS112" s="231"/>
      <c r="CT112" s="231"/>
      <c r="CU112" s="231"/>
      <c r="CV112" s="231"/>
      <c r="CW112" s="231"/>
      <c r="CX112" s="231"/>
      <c r="CY112" s="231"/>
      <c r="CZ112" s="231"/>
      <c r="DA112" s="231"/>
      <c r="DB112" s="231"/>
      <c r="DC112" s="231"/>
      <c r="DD112" s="231"/>
      <c r="DE112" s="231"/>
      <c r="DF112" s="231"/>
      <c r="DG112" s="231"/>
      <c r="DH112" s="231"/>
      <c r="DI112" s="233"/>
      <c r="DJ112" s="231"/>
      <c r="DK112" s="231"/>
      <c r="DL112" s="231"/>
      <c r="DM112" s="231"/>
      <c r="DN112" s="231"/>
      <c r="DO112" s="231"/>
      <c r="DP112" s="231"/>
      <c r="DQ112" s="231"/>
      <c r="DR112" s="231"/>
      <c r="DS112" s="231"/>
      <c r="DT112" s="231"/>
      <c r="DU112" s="231"/>
      <c r="DV112" s="231"/>
      <c r="DW112" s="231"/>
      <c r="DX112" s="231"/>
      <c r="DY112" s="233"/>
      <c r="DZ112" s="231"/>
      <c r="EA112" s="231"/>
      <c r="EB112" s="231"/>
      <c r="EC112" s="231"/>
      <c r="ED112" s="231"/>
      <c r="EE112" s="231"/>
      <c r="EF112" s="231"/>
      <c r="EG112" s="231"/>
      <c r="EH112" s="231"/>
      <c r="EI112" s="231"/>
      <c r="EJ112" s="231"/>
      <c r="EK112" s="231"/>
      <c r="EL112" s="231"/>
      <c r="EM112" s="231"/>
      <c r="EN112" s="231"/>
      <c r="EO112" s="231"/>
      <c r="EP112" s="231"/>
      <c r="EQ112" s="231"/>
      <c r="ER112" s="231"/>
      <c r="FG112" s="231"/>
      <c r="FH112" s="231"/>
      <c r="FI112" s="231"/>
      <c r="FJ112" s="231"/>
      <c r="FK112" s="231"/>
      <c r="FL112" s="231"/>
      <c r="FM112" s="231"/>
      <c r="FN112" s="231"/>
      <c r="FO112" s="231"/>
      <c r="FP112" s="231"/>
      <c r="FQ112" s="231"/>
      <c r="FR112" s="231"/>
      <c r="FS112" s="231"/>
      <c r="FT112" s="231"/>
      <c r="FU112" s="231"/>
      <c r="FV112" s="231"/>
      <c r="FW112" s="231"/>
      <c r="FX112" s="231"/>
      <c r="FY112" s="231"/>
      <c r="FZ112" s="231"/>
      <c r="GA112" s="231"/>
      <c r="GB112" s="231"/>
      <c r="GC112" s="231"/>
      <c r="GD112" s="231"/>
      <c r="GE112" s="237"/>
      <c r="GF112" s="237"/>
      <c r="GG112" s="237"/>
      <c r="GH112" s="237"/>
      <c r="GI112" s="237"/>
      <c r="GJ112" s="237"/>
      <c r="GK112" s="231"/>
      <c r="GL112" s="231"/>
      <c r="GM112" s="237"/>
      <c r="GN112" s="231"/>
      <c r="GO112" s="231"/>
      <c r="GP112" s="231"/>
      <c r="GQ112" s="231"/>
      <c r="GR112" s="231"/>
      <c r="GS112" s="231"/>
      <c r="GU112" s="1"/>
      <c r="GV112" s="1"/>
    </row>
    <row r="113" spans="3:204" s="2" customFormat="1">
      <c r="C113" s="226"/>
      <c r="G113" s="226"/>
      <c r="AL113" s="230"/>
      <c r="AN113" s="230"/>
      <c r="AP113" s="230"/>
      <c r="AR113" s="230"/>
      <c r="AU113" s="230"/>
      <c r="AW113" s="230"/>
      <c r="AY113" s="230"/>
      <c r="BA113" s="230"/>
      <c r="CD113" s="231"/>
      <c r="CE113" s="231"/>
      <c r="CF113" s="231"/>
      <c r="CG113" s="231"/>
      <c r="CH113" s="231"/>
      <c r="CI113" s="231"/>
      <c r="CJ113" s="231"/>
      <c r="CK113" s="231"/>
      <c r="CL113" s="231"/>
      <c r="CM113" s="231"/>
      <c r="CN113" s="231"/>
      <c r="CO113" s="231"/>
      <c r="CP113" s="231"/>
      <c r="CQ113" s="231"/>
      <c r="CR113" s="231"/>
      <c r="CS113" s="231"/>
      <c r="CT113" s="231"/>
      <c r="CU113" s="231"/>
      <c r="CV113" s="231"/>
      <c r="CW113" s="231"/>
      <c r="CX113" s="231"/>
      <c r="CY113" s="231"/>
      <c r="CZ113" s="231"/>
      <c r="DA113" s="231"/>
      <c r="DB113" s="231"/>
      <c r="DC113" s="231"/>
      <c r="DD113" s="231"/>
      <c r="DE113" s="231"/>
      <c r="DF113" s="231"/>
      <c r="DG113" s="231"/>
      <c r="DH113" s="231"/>
      <c r="DI113" s="233"/>
      <c r="DJ113" s="231"/>
      <c r="DK113" s="231"/>
      <c r="DL113" s="231"/>
      <c r="DM113" s="231"/>
      <c r="DN113" s="231"/>
      <c r="DO113" s="231"/>
      <c r="DP113" s="231"/>
      <c r="DQ113" s="231"/>
      <c r="DR113" s="231"/>
      <c r="DS113" s="231"/>
      <c r="DT113" s="231"/>
      <c r="DU113" s="231"/>
      <c r="DV113" s="231"/>
      <c r="DW113" s="231"/>
      <c r="DX113" s="231"/>
      <c r="DY113" s="233"/>
      <c r="DZ113" s="231"/>
      <c r="EA113" s="231"/>
      <c r="EB113" s="231"/>
      <c r="EC113" s="231"/>
      <c r="ED113" s="231"/>
      <c r="EE113" s="231"/>
      <c r="EF113" s="231"/>
      <c r="EG113" s="231"/>
      <c r="EH113" s="231"/>
      <c r="EI113" s="231"/>
      <c r="EJ113" s="231"/>
      <c r="EK113" s="231"/>
      <c r="EL113" s="231"/>
      <c r="EM113" s="231"/>
      <c r="EN113" s="231"/>
      <c r="EO113" s="231"/>
      <c r="EP113" s="231"/>
      <c r="EQ113" s="231"/>
      <c r="ER113" s="231"/>
      <c r="FG113" s="231"/>
      <c r="FH113" s="231"/>
      <c r="FI113" s="231"/>
      <c r="FJ113" s="231"/>
      <c r="FK113" s="231"/>
      <c r="FL113" s="231"/>
      <c r="FM113" s="231"/>
      <c r="FN113" s="231"/>
      <c r="FO113" s="231"/>
      <c r="FP113" s="231"/>
      <c r="FQ113" s="231"/>
      <c r="FR113" s="231"/>
      <c r="FS113" s="231"/>
      <c r="FT113" s="231"/>
      <c r="FU113" s="231"/>
      <c r="FV113" s="231"/>
      <c r="FW113" s="231"/>
      <c r="FX113" s="231"/>
      <c r="FY113" s="231"/>
      <c r="FZ113" s="231"/>
      <c r="GA113" s="231"/>
      <c r="GB113" s="231"/>
      <c r="GC113" s="231"/>
      <c r="GD113" s="231"/>
      <c r="GE113" s="237"/>
      <c r="GF113" s="237"/>
      <c r="GG113" s="237"/>
      <c r="GH113" s="237"/>
      <c r="GI113" s="237"/>
      <c r="GJ113" s="237"/>
      <c r="GK113" s="231"/>
      <c r="GL113" s="231"/>
      <c r="GM113" s="237"/>
      <c r="GN113" s="231"/>
      <c r="GO113" s="231"/>
      <c r="GP113" s="231"/>
      <c r="GQ113" s="231"/>
      <c r="GR113" s="231"/>
      <c r="GS113" s="231"/>
      <c r="GU113" s="1"/>
      <c r="GV113" s="1"/>
    </row>
    <row r="114" spans="3:204" s="2" customFormat="1">
      <c r="C114" s="226"/>
      <c r="G114" s="226"/>
      <c r="AL114" s="230"/>
      <c r="AN114" s="230"/>
      <c r="AP114" s="230"/>
      <c r="AR114" s="230"/>
      <c r="AU114" s="230"/>
      <c r="AW114" s="230"/>
      <c r="AY114" s="230"/>
      <c r="BA114" s="230"/>
      <c r="CD114" s="231"/>
      <c r="CE114" s="231"/>
      <c r="CF114" s="231"/>
      <c r="CG114" s="231"/>
      <c r="CH114" s="231"/>
      <c r="CI114" s="231"/>
      <c r="CJ114" s="231"/>
      <c r="CK114" s="231"/>
      <c r="CL114" s="231"/>
      <c r="CM114" s="231"/>
      <c r="CN114" s="231"/>
      <c r="CO114" s="231"/>
      <c r="CP114" s="231"/>
      <c r="CQ114" s="231"/>
      <c r="CR114" s="231"/>
      <c r="CS114" s="231"/>
      <c r="CT114" s="231"/>
      <c r="CU114" s="231"/>
      <c r="CV114" s="231"/>
      <c r="CW114" s="231"/>
      <c r="CX114" s="231"/>
      <c r="CY114" s="231"/>
      <c r="CZ114" s="231"/>
      <c r="DA114" s="231"/>
      <c r="DB114" s="231"/>
      <c r="DC114" s="231"/>
      <c r="DD114" s="231"/>
      <c r="DE114" s="231"/>
      <c r="DF114" s="231"/>
      <c r="DG114" s="231"/>
      <c r="DH114" s="231"/>
      <c r="DI114" s="233"/>
      <c r="DJ114" s="231"/>
      <c r="DK114" s="231"/>
      <c r="DL114" s="231"/>
      <c r="DM114" s="231"/>
      <c r="DN114" s="231"/>
      <c r="DO114" s="231"/>
      <c r="DP114" s="231"/>
      <c r="DQ114" s="231"/>
      <c r="DR114" s="231"/>
      <c r="DS114" s="231"/>
      <c r="DT114" s="231"/>
      <c r="DU114" s="231"/>
      <c r="DV114" s="231"/>
      <c r="DW114" s="231"/>
      <c r="DX114" s="231"/>
      <c r="DY114" s="233"/>
      <c r="DZ114" s="231"/>
      <c r="EA114" s="231"/>
      <c r="EB114" s="231"/>
      <c r="EC114" s="231"/>
      <c r="ED114" s="231"/>
      <c r="EE114" s="231"/>
      <c r="EF114" s="231"/>
      <c r="EG114" s="231"/>
      <c r="EH114" s="231"/>
      <c r="EI114" s="231"/>
      <c r="EJ114" s="231"/>
      <c r="EK114" s="231"/>
      <c r="EL114" s="231"/>
      <c r="EM114" s="231"/>
      <c r="EN114" s="231"/>
      <c r="EO114" s="231"/>
      <c r="EP114" s="231"/>
      <c r="EQ114" s="231"/>
      <c r="ER114" s="231"/>
      <c r="FG114" s="231"/>
      <c r="FH114" s="231"/>
      <c r="FI114" s="231"/>
      <c r="FJ114" s="231"/>
      <c r="FK114" s="231"/>
      <c r="FL114" s="231"/>
      <c r="FM114" s="231"/>
      <c r="FN114" s="231"/>
      <c r="FO114" s="231"/>
      <c r="FP114" s="231"/>
      <c r="FQ114" s="231"/>
      <c r="FR114" s="231"/>
      <c r="FS114" s="231"/>
      <c r="FT114" s="231"/>
      <c r="FU114" s="231"/>
      <c r="FV114" s="231"/>
      <c r="FW114" s="231"/>
      <c r="FX114" s="231"/>
      <c r="FY114" s="231"/>
      <c r="FZ114" s="231"/>
      <c r="GA114" s="231"/>
      <c r="GB114" s="231"/>
      <c r="GC114" s="231"/>
      <c r="GD114" s="231"/>
      <c r="GE114" s="237"/>
      <c r="GF114" s="237"/>
      <c r="GG114" s="237"/>
      <c r="GH114" s="237"/>
      <c r="GI114" s="237"/>
      <c r="GJ114" s="237"/>
      <c r="GK114" s="231"/>
      <c r="GL114" s="231"/>
      <c r="GM114" s="237"/>
      <c r="GN114" s="231"/>
      <c r="GO114" s="231"/>
      <c r="GP114" s="231"/>
      <c r="GQ114" s="231"/>
      <c r="GR114" s="231"/>
      <c r="GS114" s="231"/>
      <c r="GU114" s="1"/>
      <c r="GV114" s="1"/>
    </row>
    <row r="115" spans="3:204" s="2" customFormat="1">
      <c r="C115" s="226"/>
      <c r="G115" s="226"/>
      <c r="AL115" s="230"/>
      <c r="AN115" s="230"/>
      <c r="AP115" s="230"/>
      <c r="AR115" s="230"/>
      <c r="AU115" s="230"/>
      <c r="AW115" s="230"/>
      <c r="AY115" s="230"/>
      <c r="BA115" s="230"/>
      <c r="CD115" s="231"/>
      <c r="CE115" s="231"/>
      <c r="CF115" s="231"/>
      <c r="CG115" s="231"/>
      <c r="CH115" s="231"/>
      <c r="CI115" s="231"/>
      <c r="CJ115" s="231"/>
      <c r="CK115" s="231"/>
      <c r="CL115" s="231"/>
      <c r="CM115" s="231"/>
      <c r="CN115" s="231"/>
      <c r="CO115" s="231"/>
      <c r="CP115" s="231"/>
      <c r="CQ115" s="231"/>
      <c r="CR115" s="231"/>
      <c r="CS115" s="231"/>
      <c r="CT115" s="231"/>
      <c r="CU115" s="231"/>
      <c r="CV115" s="231"/>
      <c r="CW115" s="231"/>
      <c r="CX115" s="231"/>
      <c r="CY115" s="231"/>
      <c r="CZ115" s="231"/>
      <c r="DA115" s="231"/>
      <c r="DB115" s="231"/>
      <c r="DC115" s="231"/>
      <c r="DD115" s="231"/>
      <c r="DE115" s="231"/>
      <c r="DF115" s="231"/>
      <c r="DG115" s="231"/>
      <c r="DH115" s="231"/>
      <c r="DI115" s="233"/>
      <c r="DJ115" s="231"/>
      <c r="DK115" s="231"/>
      <c r="DL115" s="231"/>
      <c r="DM115" s="231"/>
      <c r="DN115" s="231"/>
      <c r="DO115" s="231"/>
      <c r="DP115" s="231"/>
      <c r="DQ115" s="231"/>
      <c r="DR115" s="231"/>
      <c r="DS115" s="231"/>
      <c r="DT115" s="231"/>
      <c r="DU115" s="231"/>
      <c r="DV115" s="231"/>
      <c r="DW115" s="231"/>
      <c r="DX115" s="231"/>
      <c r="DY115" s="233"/>
      <c r="DZ115" s="231"/>
      <c r="EA115" s="231"/>
      <c r="EB115" s="231"/>
      <c r="EC115" s="231"/>
      <c r="ED115" s="231"/>
      <c r="EE115" s="231"/>
      <c r="EF115" s="231"/>
      <c r="EG115" s="231"/>
      <c r="EH115" s="231"/>
      <c r="EI115" s="231"/>
      <c r="EJ115" s="231"/>
      <c r="EK115" s="231"/>
      <c r="EL115" s="231"/>
      <c r="EM115" s="231"/>
      <c r="EN115" s="231"/>
      <c r="EO115" s="231"/>
      <c r="EP115" s="231"/>
      <c r="EQ115" s="231"/>
      <c r="ER115" s="231"/>
      <c r="FG115" s="231"/>
      <c r="FH115" s="231"/>
      <c r="FI115" s="231"/>
      <c r="FJ115" s="231"/>
      <c r="FK115" s="231"/>
      <c r="FL115" s="231"/>
      <c r="FM115" s="231"/>
      <c r="FN115" s="231"/>
      <c r="FO115" s="231"/>
      <c r="FP115" s="231"/>
      <c r="FQ115" s="231"/>
      <c r="FR115" s="231"/>
      <c r="FS115" s="231"/>
      <c r="FT115" s="231"/>
      <c r="FU115" s="231"/>
      <c r="FV115" s="231"/>
      <c r="FW115" s="231"/>
      <c r="FX115" s="231"/>
      <c r="FY115" s="231"/>
      <c r="FZ115" s="231"/>
      <c r="GA115" s="231"/>
      <c r="GB115" s="231"/>
      <c r="GC115" s="231"/>
      <c r="GD115" s="231"/>
      <c r="GE115" s="237"/>
      <c r="GF115" s="237"/>
      <c r="GG115" s="237"/>
      <c r="GH115" s="237"/>
      <c r="GI115" s="237"/>
      <c r="GJ115" s="237"/>
      <c r="GK115" s="231"/>
      <c r="GL115" s="231"/>
      <c r="GM115" s="237"/>
      <c r="GN115" s="231"/>
      <c r="GO115" s="231"/>
      <c r="GP115" s="231"/>
      <c r="GQ115" s="231"/>
      <c r="GR115" s="231"/>
      <c r="GS115" s="231"/>
      <c r="GU115" s="1"/>
      <c r="GV115" s="1"/>
    </row>
    <row r="116" spans="3:204" s="2" customFormat="1">
      <c r="C116" s="226"/>
      <c r="G116" s="226"/>
      <c r="AL116" s="230"/>
      <c r="AN116" s="230"/>
      <c r="AP116" s="230"/>
      <c r="AR116" s="230"/>
      <c r="AU116" s="230"/>
      <c r="AW116" s="230"/>
      <c r="AY116" s="230"/>
      <c r="BA116" s="230"/>
      <c r="CD116" s="231"/>
      <c r="CE116" s="231"/>
      <c r="CF116" s="231"/>
      <c r="CG116" s="231"/>
      <c r="CH116" s="231"/>
      <c r="CI116" s="231"/>
      <c r="CJ116" s="231"/>
      <c r="CK116" s="231"/>
      <c r="CL116" s="231"/>
      <c r="CM116" s="231"/>
      <c r="CN116" s="231"/>
      <c r="CO116" s="231"/>
      <c r="CP116" s="231"/>
      <c r="CQ116" s="231"/>
      <c r="CR116" s="231"/>
      <c r="CS116" s="231"/>
      <c r="CT116" s="231"/>
      <c r="CU116" s="231"/>
      <c r="CV116" s="231"/>
      <c r="CW116" s="231"/>
      <c r="CX116" s="231"/>
      <c r="CY116" s="231"/>
      <c r="CZ116" s="231"/>
      <c r="DA116" s="231"/>
      <c r="DB116" s="231"/>
      <c r="DC116" s="231"/>
      <c r="DD116" s="231"/>
      <c r="DE116" s="231"/>
      <c r="DF116" s="231"/>
      <c r="DG116" s="231"/>
      <c r="DH116" s="231"/>
      <c r="DI116" s="233"/>
      <c r="DJ116" s="231"/>
      <c r="DK116" s="231"/>
      <c r="DL116" s="231"/>
      <c r="DM116" s="231"/>
      <c r="DN116" s="231"/>
      <c r="DO116" s="231"/>
      <c r="DP116" s="231"/>
      <c r="DQ116" s="231"/>
      <c r="DR116" s="231"/>
      <c r="DS116" s="231"/>
      <c r="DT116" s="231"/>
      <c r="DU116" s="231"/>
      <c r="DV116" s="231"/>
      <c r="DW116" s="231"/>
      <c r="DX116" s="231"/>
      <c r="DY116" s="233"/>
      <c r="DZ116" s="231"/>
      <c r="EA116" s="231"/>
      <c r="EB116" s="231"/>
      <c r="EC116" s="231"/>
      <c r="ED116" s="231"/>
      <c r="EE116" s="231"/>
      <c r="EF116" s="231"/>
      <c r="EG116" s="231"/>
      <c r="EH116" s="231"/>
      <c r="EI116" s="231"/>
      <c r="EJ116" s="231"/>
      <c r="EK116" s="231"/>
      <c r="EL116" s="231"/>
      <c r="EM116" s="231"/>
      <c r="EN116" s="231"/>
      <c r="EO116" s="231"/>
      <c r="EP116" s="231"/>
      <c r="EQ116" s="231"/>
      <c r="ER116" s="231"/>
      <c r="FG116" s="231"/>
      <c r="FH116" s="231"/>
      <c r="FI116" s="231"/>
      <c r="FJ116" s="231"/>
      <c r="FK116" s="231"/>
      <c r="FL116" s="231"/>
      <c r="FM116" s="231"/>
      <c r="FN116" s="231"/>
      <c r="FO116" s="231"/>
      <c r="FP116" s="231"/>
      <c r="FQ116" s="231"/>
      <c r="FR116" s="231"/>
      <c r="FS116" s="231"/>
      <c r="FT116" s="231"/>
      <c r="FU116" s="231"/>
      <c r="FV116" s="231"/>
      <c r="FW116" s="231"/>
      <c r="FX116" s="231"/>
      <c r="FY116" s="231"/>
      <c r="FZ116" s="231"/>
      <c r="GA116" s="231"/>
      <c r="GB116" s="231"/>
      <c r="GC116" s="231"/>
      <c r="GD116" s="231"/>
      <c r="GE116" s="237"/>
      <c r="GF116" s="237"/>
      <c r="GG116" s="237"/>
      <c r="GH116" s="237"/>
      <c r="GI116" s="237"/>
      <c r="GJ116" s="237"/>
      <c r="GK116" s="231"/>
      <c r="GL116" s="231"/>
      <c r="GM116" s="237"/>
      <c r="GN116" s="231"/>
      <c r="GO116" s="231"/>
      <c r="GP116" s="231"/>
      <c r="GQ116" s="231"/>
      <c r="GR116" s="231"/>
      <c r="GS116" s="231"/>
      <c r="GU116" s="1"/>
      <c r="GV116" s="1"/>
    </row>
    <row r="117" spans="3:204" s="2" customFormat="1">
      <c r="C117" s="226"/>
      <c r="G117" s="226"/>
      <c r="AL117" s="230"/>
      <c r="AN117" s="230"/>
      <c r="AP117" s="230"/>
      <c r="AR117" s="230"/>
      <c r="AU117" s="230"/>
      <c r="AW117" s="230"/>
      <c r="AY117" s="230"/>
      <c r="BA117" s="230"/>
      <c r="CD117" s="231"/>
      <c r="CE117" s="231"/>
      <c r="CF117" s="231"/>
      <c r="CG117" s="231"/>
      <c r="CH117" s="231"/>
      <c r="CI117" s="231"/>
      <c r="CJ117" s="231"/>
      <c r="CK117" s="231"/>
      <c r="CL117" s="231"/>
      <c r="CM117" s="231"/>
      <c r="CN117" s="231"/>
      <c r="CO117" s="231"/>
      <c r="CP117" s="231"/>
      <c r="CQ117" s="231"/>
      <c r="CR117" s="231"/>
      <c r="CS117" s="231"/>
      <c r="CT117" s="231"/>
      <c r="CU117" s="231"/>
      <c r="CV117" s="231"/>
      <c r="CW117" s="231"/>
      <c r="CX117" s="231"/>
      <c r="CY117" s="231"/>
      <c r="CZ117" s="231"/>
      <c r="DA117" s="231"/>
      <c r="DB117" s="231"/>
      <c r="DC117" s="231"/>
      <c r="DD117" s="231"/>
      <c r="DE117" s="231"/>
      <c r="DF117" s="231"/>
      <c r="DG117" s="231"/>
      <c r="DH117" s="231"/>
      <c r="DI117" s="233"/>
      <c r="DJ117" s="231"/>
      <c r="DK117" s="231"/>
      <c r="DL117" s="231"/>
      <c r="DM117" s="231"/>
      <c r="DN117" s="231"/>
      <c r="DO117" s="231"/>
      <c r="DP117" s="231"/>
      <c r="DQ117" s="231"/>
      <c r="DR117" s="231"/>
      <c r="DS117" s="231"/>
      <c r="DT117" s="231"/>
      <c r="DU117" s="231"/>
      <c r="DV117" s="231"/>
      <c r="DW117" s="231"/>
      <c r="DX117" s="231"/>
      <c r="DY117" s="233"/>
      <c r="DZ117" s="231"/>
      <c r="EA117" s="231"/>
      <c r="EB117" s="231"/>
      <c r="EC117" s="231"/>
      <c r="ED117" s="231"/>
      <c r="EE117" s="231"/>
      <c r="EF117" s="231"/>
      <c r="EG117" s="231"/>
      <c r="EH117" s="231"/>
      <c r="EI117" s="231"/>
      <c r="EJ117" s="231"/>
      <c r="EK117" s="231"/>
      <c r="EL117" s="231"/>
      <c r="EM117" s="231"/>
      <c r="EN117" s="231"/>
      <c r="EO117" s="231"/>
      <c r="EP117" s="231"/>
      <c r="EQ117" s="231"/>
      <c r="ER117" s="231"/>
      <c r="FG117" s="231"/>
      <c r="FH117" s="231"/>
      <c r="FI117" s="231"/>
      <c r="FJ117" s="231"/>
      <c r="FK117" s="231"/>
      <c r="FL117" s="231"/>
      <c r="FM117" s="231"/>
      <c r="FN117" s="231"/>
      <c r="FO117" s="231"/>
      <c r="FP117" s="231"/>
      <c r="FQ117" s="231"/>
      <c r="FR117" s="231"/>
      <c r="FS117" s="231"/>
      <c r="FT117" s="231"/>
      <c r="FU117" s="231"/>
      <c r="FV117" s="231"/>
      <c r="FW117" s="231"/>
      <c r="FX117" s="231"/>
      <c r="FY117" s="231"/>
      <c r="FZ117" s="231"/>
      <c r="GA117" s="231"/>
      <c r="GB117" s="231"/>
      <c r="GC117" s="231"/>
      <c r="GD117" s="231"/>
      <c r="GE117" s="237"/>
      <c r="GF117" s="237"/>
      <c r="GG117" s="237"/>
      <c r="GH117" s="237"/>
      <c r="GI117" s="237"/>
      <c r="GJ117" s="237"/>
      <c r="GK117" s="231"/>
      <c r="GL117" s="231"/>
      <c r="GM117" s="237"/>
      <c r="GN117" s="231"/>
      <c r="GO117" s="231"/>
      <c r="GP117" s="231"/>
      <c r="GQ117" s="231"/>
      <c r="GR117" s="231"/>
      <c r="GS117" s="231"/>
      <c r="GU117" s="1"/>
      <c r="GV117" s="1"/>
    </row>
    <row r="118" spans="3:204" s="2" customFormat="1">
      <c r="C118" s="226"/>
      <c r="G118" s="226"/>
      <c r="AL118" s="230"/>
      <c r="AN118" s="230"/>
      <c r="AP118" s="230"/>
      <c r="AR118" s="230"/>
      <c r="AU118" s="230"/>
      <c r="AW118" s="230"/>
      <c r="AY118" s="230"/>
      <c r="BA118" s="230"/>
      <c r="CD118" s="231"/>
      <c r="CE118" s="231"/>
      <c r="CF118" s="231"/>
      <c r="CG118" s="231"/>
      <c r="CH118" s="231"/>
      <c r="CI118" s="231"/>
      <c r="CJ118" s="231"/>
      <c r="CK118" s="231"/>
      <c r="CL118" s="231"/>
      <c r="CM118" s="231"/>
      <c r="CN118" s="231"/>
      <c r="CO118" s="231"/>
      <c r="CP118" s="231"/>
      <c r="CQ118" s="231"/>
      <c r="CR118" s="231"/>
      <c r="CS118" s="231"/>
      <c r="CT118" s="231"/>
      <c r="CU118" s="231"/>
      <c r="CV118" s="231"/>
      <c r="CW118" s="231"/>
      <c r="CX118" s="231"/>
      <c r="CY118" s="231"/>
      <c r="CZ118" s="231"/>
      <c r="DA118" s="231"/>
      <c r="DB118" s="231"/>
      <c r="DC118" s="231"/>
      <c r="DD118" s="231"/>
      <c r="DE118" s="231"/>
      <c r="DF118" s="231"/>
      <c r="DG118" s="231"/>
      <c r="DH118" s="231"/>
      <c r="DI118" s="233"/>
      <c r="DJ118" s="231"/>
      <c r="DK118" s="231"/>
      <c r="DL118" s="231"/>
      <c r="DM118" s="231"/>
      <c r="DN118" s="231"/>
      <c r="DO118" s="231"/>
      <c r="DP118" s="231"/>
      <c r="DQ118" s="231"/>
      <c r="DR118" s="231"/>
      <c r="DS118" s="231"/>
      <c r="DT118" s="231"/>
      <c r="DU118" s="231"/>
      <c r="DV118" s="231"/>
      <c r="DW118" s="231"/>
      <c r="DX118" s="231"/>
      <c r="DY118" s="233"/>
      <c r="DZ118" s="231"/>
      <c r="EA118" s="231"/>
      <c r="EB118" s="231"/>
      <c r="EC118" s="231"/>
      <c r="ED118" s="231"/>
      <c r="EE118" s="231"/>
      <c r="EF118" s="231"/>
      <c r="EG118" s="231"/>
      <c r="EH118" s="231"/>
      <c r="EI118" s="231"/>
      <c r="EJ118" s="231"/>
      <c r="EK118" s="231"/>
      <c r="EL118" s="231"/>
      <c r="EM118" s="231"/>
      <c r="EN118" s="231"/>
      <c r="EO118" s="231"/>
      <c r="EP118" s="231"/>
      <c r="EQ118" s="231"/>
      <c r="ER118" s="231"/>
      <c r="FG118" s="231"/>
      <c r="FH118" s="231"/>
      <c r="FI118" s="231"/>
      <c r="FJ118" s="231"/>
      <c r="FK118" s="231"/>
      <c r="FL118" s="231"/>
      <c r="FM118" s="231"/>
      <c r="FN118" s="231"/>
      <c r="FO118" s="231"/>
      <c r="FP118" s="231"/>
      <c r="FQ118" s="231"/>
      <c r="FR118" s="231"/>
      <c r="FS118" s="231"/>
      <c r="FT118" s="231"/>
      <c r="FU118" s="231"/>
      <c r="FV118" s="231"/>
      <c r="FW118" s="231"/>
      <c r="FX118" s="231"/>
      <c r="FY118" s="231"/>
      <c r="FZ118" s="231"/>
      <c r="GA118" s="231"/>
      <c r="GB118" s="231"/>
      <c r="GC118" s="231"/>
      <c r="GD118" s="231"/>
      <c r="GE118" s="237"/>
      <c r="GF118" s="237"/>
      <c r="GG118" s="237"/>
      <c r="GH118" s="237"/>
      <c r="GI118" s="237"/>
      <c r="GJ118" s="237"/>
      <c r="GK118" s="231"/>
      <c r="GL118" s="231"/>
      <c r="GM118" s="237"/>
      <c r="GN118" s="231"/>
      <c r="GO118" s="231"/>
      <c r="GP118" s="231"/>
      <c r="GQ118" s="231"/>
      <c r="GR118" s="231"/>
      <c r="GS118" s="231"/>
      <c r="GU118" s="1"/>
      <c r="GV118" s="1"/>
    </row>
    <row r="119" spans="3:204" s="2" customFormat="1">
      <c r="C119" s="226"/>
      <c r="G119" s="226"/>
      <c r="AL119" s="230"/>
      <c r="AN119" s="230"/>
      <c r="AP119" s="230"/>
      <c r="AR119" s="230"/>
      <c r="AU119" s="230"/>
      <c r="AW119" s="230"/>
      <c r="AY119" s="230"/>
      <c r="BA119" s="230"/>
      <c r="CD119" s="231"/>
      <c r="CE119" s="231"/>
      <c r="CF119" s="231"/>
      <c r="CG119" s="231"/>
      <c r="CH119" s="231"/>
      <c r="CI119" s="231"/>
      <c r="CJ119" s="231"/>
      <c r="CK119" s="231"/>
      <c r="CL119" s="231"/>
      <c r="CM119" s="231"/>
      <c r="CN119" s="231"/>
      <c r="CO119" s="231"/>
      <c r="CP119" s="231"/>
      <c r="CQ119" s="231"/>
      <c r="CR119" s="231"/>
      <c r="CS119" s="231"/>
      <c r="CT119" s="231"/>
      <c r="CU119" s="231"/>
      <c r="CV119" s="231"/>
      <c r="CW119" s="231"/>
      <c r="CX119" s="231"/>
      <c r="CY119" s="231"/>
      <c r="CZ119" s="231"/>
      <c r="DA119" s="231"/>
      <c r="DB119" s="231"/>
      <c r="DC119" s="231"/>
      <c r="DD119" s="231"/>
      <c r="DE119" s="231"/>
      <c r="DF119" s="231"/>
      <c r="DG119" s="231"/>
      <c r="DH119" s="231"/>
      <c r="DI119" s="233"/>
      <c r="DJ119" s="231"/>
      <c r="DK119" s="231"/>
      <c r="DL119" s="231"/>
      <c r="DM119" s="231"/>
      <c r="DN119" s="231"/>
      <c r="DO119" s="231"/>
      <c r="DP119" s="231"/>
      <c r="DQ119" s="231"/>
      <c r="DR119" s="231"/>
      <c r="DS119" s="231"/>
      <c r="DT119" s="231"/>
      <c r="DU119" s="231"/>
      <c r="DV119" s="231"/>
      <c r="DW119" s="231"/>
      <c r="DX119" s="231"/>
      <c r="DY119" s="233"/>
      <c r="DZ119" s="231"/>
      <c r="EA119" s="231"/>
      <c r="EB119" s="231"/>
      <c r="EC119" s="231"/>
      <c r="ED119" s="231"/>
      <c r="EE119" s="231"/>
      <c r="EF119" s="231"/>
      <c r="EG119" s="231"/>
      <c r="EH119" s="231"/>
      <c r="EI119" s="231"/>
      <c r="EJ119" s="231"/>
      <c r="EK119" s="231"/>
      <c r="EL119" s="231"/>
      <c r="EM119" s="231"/>
      <c r="EN119" s="231"/>
      <c r="EO119" s="231"/>
      <c r="EP119" s="231"/>
      <c r="EQ119" s="231"/>
      <c r="ER119" s="231"/>
      <c r="FG119" s="231"/>
      <c r="FH119" s="231"/>
      <c r="FI119" s="231"/>
      <c r="FJ119" s="231"/>
      <c r="FK119" s="231"/>
      <c r="FL119" s="231"/>
      <c r="FM119" s="231"/>
      <c r="FN119" s="231"/>
      <c r="FO119" s="231"/>
      <c r="FP119" s="231"/>
      <c r="FQ119" s="231"/>
      <c r="FR119" s="231"/>
      <c r="FS119" s="231"/>
      <c r="FT119" s="231"/>
      <c r="FU119" s="231"/>
      <c r="FV119" s="231"/>
      <c r="FW119" s="231"/>
      <c r="FX119" s="231"/>
      <c r="FY119" s="231"/>
      <c r="FZ119" s="231"/>
      <c r="GA119" s="231"/>
      <c r="GB119" s="231"/>
      <c r="GC119" s="231"/>
      <c r="GD119" s="231"/>
      <c r="GE119" s="237"/>
      <c r="GF119" s="237"/>
      <c r="GG119" s="237"/>
      <c r="GH119" s="237"/>
      <c r="GI119" s="237"/>
      <c r="GJ119" s="237"/>
      <c r="GK119" s="231"/>
      <c r="GL119" s="231"/>
      <c r="GM119" s="237"/>
      <c r="GN119" s="231"/>
      <c r="GO119" s="231"/>
      <c r="GP119" s="231"/>
      <c r="GQ119" s="231"/>
      <c r="GR119" s="231"/>
      <c r="GS119" s="231"/>
      <c r="GU119" s="1"/>
      <c r="GV119" s="1"/>
    </row>
    <row r="120" spans="3:204" s="2" customFormat="1">
      <c r="C120" s="226"/>
      <c r="G120" s="226"/>
      <c r="AL120" s="230"/>
      <c r="AN120" s="230"/>
      <c r="AP120" s="230"/>
      <c r="AR120" s="230"/>
      <c r="AU120" s="230"/>
      <c r="AW120" s="230"/>
      <c r="AY120" s="230"/>
      <c r="BA120" s="230"/>
      <c r="CD120" s="231"/>
      <c r="CE120" s="231"/>
      <c r="CF120" s="231"/>
      <c r="CG120" s="231"/>
      <c r="CH120" s="231"/>
      <c r="CI120" s="231"/>
      <c r="CJ120" s="231"/>
      <c r="CK120" s="231"/>
      <c r="CL120" s="231"/>
      <c r="CM120" s="231"/>
      <c r="CN120" s="231"/>
      <c r="CO120" s="231"/>
      <c r="CP120" s="231"/>
      <c r="CQ120" s="231"/>
      <c r="CR120" s="231"/>
      <c r="CS120" s="231"/>
      <c r="CT120" s="231"/>
      <c r="CU120" s="231"/>
      <c r="CV120" s="231"/>
      <c r="CW120" s="231"/>
      <c r="CX120" s="231"/>
      <c r="CY120" s="231"/>
      <c r="CZ120" s="231"/>
      <c r="DA120" s="231"/>
      <c r="DB120" s="231"/>
      <c r="DC120" s="231"/>
      <c r="DD120" s="231"/>
      <c r="DE120" s="231"/>
      <c r="DF120" s="231"/>
      <c r="DG120" s="231"/>
      <c r="DH120" s="231"/>
      <c r="DI120" s="233"/>
      <c r="DJ120" s="231"/>
      <c r="DK120" s="231"/>
      <c r="DL120" s="231"/>
      <c r="DM120" s="231"/>
      <c r="DN120" s="231"/>
      <c r="DO120" s="231"/>
      <c r="DP120" s="231"/>
      <c r="DQ120" s="231"/>
      <c r="DR120" s="231"/>
      <c r="DS120" s="231"/>
      <c r="DT120" s="231"/>
      <c r="DU120" s="231"/>
      <c r="DV120" s="231"/>
      <c r="DW120" s="231"/>
      <c r="DX120" s="231"/>
      <c r="DY120" s="233"/>
      <c r="DZ120" s="231"/>
      <c r="EA120" s="231"/>
      <c r="EB120" s="231"/>
      <c r="EC120" s="231"/>
      <c r="ED120" s="231"/>
      <c r="EE120" s="231"/>
      <c r="EF120" s="231"/>
      <c r="EG120" s="231"/>
      <c r="EH120" s="231"/>
      <c r="EI120" s="231"/>
      <c r="EJ120" s="231"/>
      <c r="EK120" s="231"/>
      <c r="EL120" s="231"/>
      <c r="EM120" s="231"/>
      <c r="EN120" s="231"/>
      <c r="EO120" s="231"/>
      <c r="EP120" s="231"/>
      <c r="EQ120" s="231"/>
      <c r="ER120" s="231"/>
      <c r="FG120" s="231"/>
      <c r="FH120" s="231"/>
      <c r="FI120" s="231"/>
      <c r="FJ120" s="231"/>
      <c r="FK120" s="231"/>
      <c r="FL120" s="231"/>
      <c r="FM120" s="231"/>
      <c r="FN120" s="231"/>
      <c r="FO120" s="231"/>
      <c r="FP120" s="231"/>
      <c r="FQ120" s="231"/>
      <c r="FR120" s="231"/>
      <c r="FS120" s="231"/>
      <c r="FT120" s="231"/>
      <c r="FU120" s="231"/>
      <c r="FV120" s="231"/>
      <c r="FW120" s="231"/>
      <c r="FX120" s="231"/>
      <c r="FY120" s="231"/>
      <c r="FZ120" s="231"/>
      <c r="GA120" s="231"/>
      <c r="GB120" s="231"/>
      <c r="GC120" s="231"/>
      <c r="GD120" s="231"/>
      <c r="GE120" s="237"/>
      <c r="GF120" s="237"/>
      <c r="GG120" s="237"/>
      <c r="GH120" s="237"/>
      <c r="GI120" s="237"/>
      <c r="GJ120" s="237"/>
      <c r="GK120" s="231"/>
      <c r="GL120" s="231"/>
      <c r="GM120" s="237"/>
      <c r="GN120" s="231"/>
      <c r="GO120" s="231"/>
      <c r="GP120" s="231"/>
      <c r="GQ120" s="231"/>
      <c r="GR120" s="231"/>
      <c r="GS120" s="231"/>
      <c r="GU120" s="1"/>
      <c r="GV120" s="1"/>
    </row>
    <row r="121" spans="3:204" s="2" customFormat="1">
      <c r="C121" s="226"/>
      <c r="G121" s="226"/>
      <c r="AL121" s="230"/>
      <c r="AN121" s="230"/>
      <c r="AP121" s="230"/>
      <c r="AR121" s="230"/>
      <c r="AU121" s="230"/>
      <c r="AW121" s="230"/>
      <c r="AY121" s="230"/>
      <c r="BA121" s="230"/>
      <c r="CD121" s="231"/>
      <c r="CE121" s="231"/>
      <c r="CF121" s="231"/>
      <c r="CG121" s="231"/>
      <c r="CH121" s="231"/>
      <c r="CI121" s="231"/>
      <c r="CJ121" s="231"/>
      <c r="CK121" s="231"/>
      <c r="CL121" s="231"/>
      <c r="CM121" s="231"/>
      <c r="CN121" s="231"/>
      <c r="CO121" s="231"/>
      <c r="CP121" s="231"/>
      <c r="CQ121" s="231"/>
      <c r="CR121" s="231"/>
      <c r="CS121" s="231"/>
      <c r="CT121" s="231"/>
      <c r="CU121" s="231"/>
      <c r="CV121" s="231"/>
      <c r="CW121" s="231"/>
      <c r="CX121" s="231"/>
      <c r="CY121" s="231"/>
      <c r="CZ121" s="231"/>
      <c r="DA121" s="231"/>
      <c r="DB121" s="231"/>
      <c r="DC121" s="231"/>
      <c r="DD121" s="231"/>
      <c r="DE121" s="231"/>
      <c r="DF121" s="231"/>
      <c r="DG121" s="231"/>
      <c r="DH121" s="231"/>
      <c r="DI121" s="233"/>
      <c r="DJ121" s="231"/>
      <c r="DK121" s="231"/>
      <c r="DL121" s="231"/>
      <c r="DM121" s="231"/>
      <c r="DN121" s="231"/>
      <c r="DO121" s="231"/>
      <c r="DP121" s="231"/>
      <c r="DQ121" s="231"/>
      <c r="DR121" s="231"/>
      <c r="DS121" s="231"/>
      <c r="DT121" s="231"/>
      <c r="DU121" s="231"/>
      <c r="DV121" s="231"/>
      <c r="DW121" s="231"/>
      <c r="DX121" s="231"/>
      <c r="DY121" s="233"/>
      <c r="DZ121" s="231"/>
      <c r="EA121" s="231"/>
      <c r="EB121" s="231"/>
      <c r="EC121" s="231"/>
      <c r="ED121" s="231"/>
      <c r="EE121" s="231"/>
      <c r="EF121" s="231"/>
      <c r="EG121" s="231"/>
      <c r="EH121" s="231"/>
      <c r="EI121" s="231"/>
      <c r="EJ121" s="231"/>
      <c r="EK121" s="231"/>
      <c r="EL121" s="231"/>
      <c r="EM121" s="231"/>
      <c r="EN121" s="231"/>
      <c r="EO121" s="231"/>
      <c r="EP121" s="231"/>
      <c r="EQ121" s="231"/>
      <c r="ER121" s="231"/>
      <c r="FG121" s="231"/>
      <c r="FH121" s="231"/>
      <c r="FI121" s="231"/>
      <c r="FJ121" s="231"/>
      <c r="FK121" s="231"/>
      <c r="FL121" s="231"/>
      <c r="FM121" s="231"/>
      <c r="FN121" s="231"/>
      <c r="FO121" s="231"/>
      <c r="FP121" s="231"/>
      <c r="FQ121" s="231"/>
      <c r="FR121" s="231"/>
      <c r="FS121" s="231"/>
      <c r="FT121" s="231"/>
      <c r="FU121" s="231"/>
      <c r="FV121" s="231"/>
      <c r="FW121" s="231"/>
      <c r="FX121" s="231"/>
      <c r="FY121" s="231"/>
      <c r="FZ121" s="231"/>
      <c r="GA121" s="231"/>
      <c r="GB121" s="231"/>
      <c r="GC121" s="231"/>
      <c r="GD121" s="231"/>
      <c r="GE121" s="237"/>
      <c r="GF121" s="237"/>
      <c r="GG121" s="237"/>
      <c r="GH121" s="237"/>
      <c r="GI121" s="237"/>
      <c r="GJ121" s="237"/>
      <c r="GK121" s="231"/>
      <c r="GL121" s="231"/>
      <c r="GM121" s="237"/>
      <c r="GN121" s="231"/>
      <c r="GO121" s="231"/>
      <c r="GP121" s="231"/>
      <c r="GQ121" s="231"/>
      <c r="GR121" s="231"/>
      <c r="GS121" s="231"/>
      <c r="GU121" s="1"/>
      <c r="GV121" s="1"/>
    </row>
    <row r="122" spans="3:204" s="2" customFormat="1">
      <c r="C122" s="226"/>
      <c r="G122" s="226"/>
      <c r="AL122" s="230"/>
      <c r="AN122" s="230"/>
      <c r="AP122" s="230"/>
      <c r="AR122" s="230"/>
      <c r="AU122" s="230"/>
      <c r="AW122" s="230"/>
      <c r="AY122" s="230"/>
      <c r="BA122" s="230"/>
      <c r="CD122" s="231"/>
      <c r="CE122" s="231"/>
      <c r="CF122" s="231"/>
      <c r="CG122" s="231"/>
      <c r="CH122" s="231"/>
      <c r="CI122" s="231"/>
      <c r="CJ122" s="231"/>
      <c r="CK122" s="231"/>
      <c r="CL122" s="231"/>
      <c r="CM122" s="231"/>
      <c r="CN122" s="231"/>
      <c r="CO122" s="231"/>
      <c r="CP122" s="231"/>
      <c r="CQ122" s="231"/>
      <c r="CR122" s="231"/>
      <c r="CS122" s="231"/>
      <c r="CT122" s="231"/>
      <c r="CU122" s="231"/>
      <c r="CV122" s="231"/>
      <c r="CW122" s="231"/>
      <c r="CX122" s="231"/>
      <c r="CY122" s="231"/>
      <c r="CZ122" s="231"/>
      <c r="DA122" s="231"/>
      <c r="DB122" s="231"/>
      <c r="DC122" s="231"/>
      <c r="DD122" s="231"/>
      <c r="DE122" s="231"/>
      <c r="DF122" s="231"/>
      <c r="DG122" s="231"/>
      <c r="DH122" s="231"/>
      <c r="DI122" s="233"/>
      <c r="DJ122" s="231"/>
      <c r="DK122" s="231"/>
      <c r="DL122" s="231"/>
      <c r="DM122" s="231"/>
      <c r="DN122" s="231"/>
      <c r="DO122" s="231"/>
      <c r="DP122" s="231"/>
      <c r="DQ122" s="231"/>
      <c r="DR122" s="231"/>
      <c r="DS122" s="231"/>
      <c r="DT122" s="231"/>
      <c r="DU122" s="231"/>
      <c r="DV122" s="231"/>
      <c r="DW122" s="231"/>
      <c r="DX122" s="231"/>
      <c r="DY122" s="233"/>
      <c r="DZ122" s="231"/>
      <c r="EA122" s="231"/>
      <c r="EB122" s="231"/>
      <c r="EC122" s="231"/>
      <c r="ED122" s="231"/>
      <c r="EE122" s="231"/>
      <c r="EF122" s="231"/>
      <c r="EG122" s="231"/>
      <c r="EH122" s="231"/>
      <c r="EI122" s="231"/>
      <c r="EJ122" s="231"/>
      <c r="EK122" s="231"/>
      <c r="EL122" s="231"/>
      <c r="EM122" s="231"/>
      <c r="EN122" s="231"/>
      <c r="EO122" s="231"/>
      <c r="EP122" s="231"/>
      <c r="EQ122" s="231"/>
      <c r="ER122" s="231"/>
      <c r="FG122" s="231"/>
      <c r="FH122" s="231"/>
      <c r="FI122" s="231"/>
      <c r="FJ122" s="231"/>
      <c r="FK122" s="231"/>
      <c r="FL122" s="231"/>
      <c r="FM122" s="231"/>
      <c r="FN122" s="231"/>
      <c r="FO122" s="231"/>
      <c r="FP122" s="231"/>
      <c r="FQ122" s="231"/>
      <c r="FR122" s="231"/>
      <c r="FS122" s="231"/>
      <c r="FT122" s="231"/>
      <c r="FU122" s="231"/>
      <c r="FV122" s="231"/>
      <c r="FW122" s="231"/>
      <c r="FX122" s="231"/>
      <c r="FY122" s="231"/>
      <c r="FZ122" s="231"/>
      <c r="GA122" s="231"/>
      <c r="GB122" s="231"/>
      <c r="GC122" s="231"/>
      <c r="GD122" s="231"/>
      <c r="GE122" s="237"/>
      <c r="GF122" s="237"/>
      <c r="GG122" s="237"/>
      <c r="GH122" s="237"/>
      <c r="GI122" s="237"/>
      <c r="GJ122" s="237"/>
      <c r="GK122" s="231"/>
      <c r="GL122" s="231"/>
      <c r="GM122" s="237"/>
      <c r="GN122" s="231"/>
      <c r="GO122" s="231"/>
      <c r="GP122" s="231"/>
      <c r="GQ122" s="231"/>
      <c r="GR122" s="231"/>
      <c r="GS122" s="231"/>
      <c r="GU122" s="1"/>
      <c r="GV122" s="1"/>
    </row>
    <row r="123" spans="3:204" s="2" customFormat="1">
      <c r="C123" s="226"/>
      <c r="G123" s="226"/>
      <c r="AL123" s="230"/>
      <c r="AN123" s="230"/>
      <c r="AP123" s="230"/>
      <c r="AR123" s="230"/>
      <c r="AU123" s="230"/>
      <c r="AW123" s="230"/>
      <c r="AY123" s="230"/>
      <c r="BA123" s="230"/>
      <c r="CD123" s="231"/>
      <c r="CE123" s="231"/>
      <c r="CF123" s="231"/>
      <c r="CG123" s="231"/>
      <c r="CH123" s="231"/>
      <c r="CI123" s="231"/>
      <c r="CJ123" s="231"/>
      <c r="CK123" s="231"/>
      <c r="CL123" s="231"/>
      <c r="CM123" s="231"/>
      <c r="CN123" s="231"/>
      <c r="CO123" s="231"/>
      <c r="CP123" s="231"/>
      <c r="CQ123" s="231"/>
      <c r="CR123" s="231"/>
      <c r="CS123" s="231"/>
      <c r="CT123" s="231"/>
      <c r="CU123" s="231"/>
      <c r="CV123" s="231"/>
      <c r="CW123" s="231"/>
      <c r="CX123" s="231"/>
      <c r="CY123" s="231"/>
      <c r="CZ123" s="231"/>
      <c r="DA123" s="231"/>
      <c r="DB123" s="231"/>
      <c r="DC123" s="231"/>
      <c r="DD123" s="231"/>
      <c r="DE123" s="231"/>
      <c r="DF123" s="231"/>
      <c r="DG123" s="231"/>
      <c r="DH123" s="231"/>
      <c r="DI123" s="233"/>
      <c r="DJ123" s="231"/>
      <c r="DK123" s="231"/>
      <c r="DL123" s="231"/>
      <c r="DM123" s="231"/>
      <c r="DN123" s="231"/>
      <c r="DO123" s="231"/>
      <c r="DP123" s="231"/>
      <c r="DQ123" s="231"/>
      <c r="DR123" s="231"/>
      <c r="DS123" s="231"/>
      <c r="DT123" s="231"/>
      <c r="DU123" s="231"/>
      <c r="DV123" s="231"/>
      <c r="DW123" s="231"/>
      <c r="DX123" s="231"/>
      <c r="DY123" s="233"/>
      <c r="DZ123" s="231"/>
      <c r="EA123" s="231"/>
      <c r="EB123" s="231"/>
      <c r="EC123" s="231"/>
      <c r="ED123" s="231"/>
      <c r="EE123" s="231"/>
      <c r="EF123" s="231"/>
      <c r="EG123" s="231"/>
      <c r="EH123" s="231"/>
      <c r="EI123" s="231"/>
      <c r="EJ123" s="231"/>
      <c r="EK123" s="231"/>
      <c r="EL123" s="231"/>
      <c r="EM123" s="231"/>
      <c r="EN123" s="231"/>
      <c r="EO123" s="231"/>
      <c r="EP123" s="231"/>
      <c r="EQ123" s="231"/>
      <c r="ER123" s="231"/>
      <c r="FG123" s="231"/>
      <c r="FH123" s="231"/>
      <c r="FI123" s="231"/>
      <c r="FJ123" s="231"/>
      <c r="FK123" s="231"/>
      <c r="FL123" s="231"/>
      <c r="FM123" s="231"/>
      <c r="FN123" s="231"/>
      <c r="FO123" s="231"/>
      <c r="FP123" s="231"/>
      <c r="FQ123" s="231"/>
      <c r="FR123" s="231"/>
      <c r="FS123" s="231"/>
      <c r="FT123" s="231"/>
      <c r="FU123" s="231"/>
      <c r="FV123" s="231"/>
      <c r="FW123" s="231"/>
      <c r="FX123" s="231"/>
      <c r="FY123" s="231"/>
      <c r="FZ123" s="231"/>
      <c r="GA123" s="231"/>
      <c r="GB123" s="231"/>
      <c r="GC123" s="231"/>
      <c r="GD123" s="231"/>
      <c r="GE123" s="237"/>
      <c r="GF123" s="237"/>
      <c r="GG123" s="237"/>
      <c r="GH123" s="237"/>
      <c r="GI123" s="237"/>
      <c r="GJ123" s="237"/>
      <c r="GK123" s="231"/>
      <c r="GL123" s="231"/>
      <c r="GM123" s="237"/>
      <c r="GN123" s="231"/>
      <c r="GO123" s="231"/>
      <c r="GP123" s="231"/>
      <c r="GQ123" s="231"/>
      <c r="GR123" s="231"/>
      <c r="GS123" s="231"/>
      <c r="GU123" s="1"/>
      <c r="GV123" s="1"/>
    </row>
    <row r="124" spans="3:204" s="2" customFormat="1">
      <c r="C124" s="226"/>
      <c r="G124" s="226"/>
      <c r="AL124" s="230"/>
      <c r="AN124" s="230"/>
      <c r="AP124" s="230"/>
      <c r="AR124" s="230"/>
      <c r="AU124" s="230"/>
      <c r="AW124" s="230"/>
      <c r="AY124" s="230"/>
      <c r="BA124" s="230"/>
      <c r="CD124" s="231"/>
      <c r="CE124" s="231"/>
      <c r="CF124" s="231"/>
      <c r="CG124" s="231"/>
      <c r="CH124" s="231"/>
      <c r="CI124" s="231"/>
      <c r="CJ124" s="231"/>
      <c r="CK124" s="231"/>
      <c r="CL124" s="231"/>
      <c r="CM124" s="231"/>
      <c r="CN124" s="231"/>
      <c r="CO124" s="231"/>
      <c r="CP124" s="231"/>
      <c r="CQ124" s="231"/>
      <c r="CR124" s="231"/>
      <c r="CS124" s="231"/>
      <c r="CT124" s="231"/>
      <c r="CU124" s="231"/>
      <c r="CV124" s="231"/>
      <c r="CW124" s="231"/>
      <c r="CX124" s="231"/>
      <c r="CY124" s="231"/>
      <c r="CZ124" s="231"/>
      <c r="DA124" s="231"/>
      <c r="DB124" s="231"/>
      <c r="DC124" s="231"/>
      <c r="DD124" s="231"/>
      <c r="DE124" s="231"/>
      <c r="DF124" s="231"/>
      <c r="DG124" s="231"/>
      <c r="DH124" s="231"/>
      <c r="DI124" s="233"/>
      <c r="DJ124" s="231"/>
      <c r="DK124" s="231"/>
      <c r="DL124" s="231"/>
      <c r="DM124" s="231"/>
      <c r="DN124" s="231"/>
      <c r="DO124" s="231"/>
      <c r="DP124" s="231"/>
      <c r="DQ124" s="231"/>
      <c r="DR124" s="231"/>
      <c r="DS124" s="231"/>
      <c r="DT124" s="231"/>
      <c r="DU124" s="231"/>
      <c r="DV124" s="231"/>
      <c r="DW124" s="231"/>
      <c r="DX124" s="231"/>
      <c r="DY124" s="233"/>
      <c r="DZ124" s="231"/>
      <c r="EA124" s="231"/>
      <c r="EB124" s="231"/>
      <c r="EC124" s="231"/>
      <c r="ED124" s="231"/>
      <c r="EE124" s="231"/>
      <c r="EF124" s="231"/>
      <c r="EG124" s="231"/>
      <c r="EH124" s="231"/>
      <c r="EI124" s="231"/>
      <c r="EJ124" s="231"/>
      <c r="EK124" s="231"/>
      <c r="EL124" s="231"/>
      <c r="EM124" s="231"/>
      <c r="EN124" s="231"/>
      <c r="EO124" s="231"/>
      <c r="EP124" s="231"/>
      <c r="EQ124" s="231"/>
      <c r="ER124" s="231"/>
      <c r="FG124" s="231"/>
      <c r="FH124" s="231"/>
      <c r="FI124" s="231"/>
      <c r="FJ124" s="231"/>
      <c r="FK124" s="231"/>
      <c r="FL124" s="231"/>
      <c r="FM124" s="231"/>
      <c r="FN124" s="231"/>
      <c r="FO124" s="231"/>
      <c r="FP124" s="231"/>
      <c r="FQ124" s="231"/>
      <c r="FR124" s="231"/>
      <c r="FS124" s="231"/>
      <c r="FT124" s="231"/>
      <c r="FU124" s="231"/>
      <c r="FV124" s="231"/>
      <c r="FW124" s="231"/>
      <c r="FX124" s="231"/>
      <c r="FY124" s="231"/>
      <c r="FZ124" s="231"/>
      <c r="GA124" s="231"/>
      <c r="GB124" s="231"/>
      <c r="GC124" s="231"/>
      <c r="GD124" s="231"/>
      <c r="GE124" s="237"/>
      <c r="GF124" s="237"/>
      <c r="GG124" s="237"/>
      <c r="GH124" s="237"/>
      <c r="GI124" s="237"/>
      <c r="GJ124" s="237"/>
      <c r="GK124" s="231"/>
      <c r="GL124" s="231"/>
      <c r="GM124" s="237"/>
      <c r="GN124" s="231"/>
      <c r="GO124" s="231"/>
      <c r="GP124" s="231"/>
      <c r="GQ124" s="231"/>
      <c r="GR124" s="231"/>
      <c r="GS124" s="231"/>
      <c r="GU124" s="1"/>
      <c r="GV124" s="1"/>
    </row>
    <row r="125" spans="3:204" s="2" customFormat="1">
      <c r="C125" s="226"/>
      <c r="G125" s="226"/>
      <c r="AL125" s="230"/>
      <c r="AN125" s="230"/>
      <c r="AP125" s="230"/>
      <c r="AR125" s="230"/>
      <c r="AU125" s="230"/>
      <c r="AW125" s="230"/>
      <c r="AY125" s="230"/>
      <c r="BA125" s="230"/>
      <c r="CD125" s="231"/>
      <c r="CE125" s="231"/>
      <c r="CF125" s="231"/>
      <c r="CG125" s="231"/>
      <c r="CH125" s="231"/>
      <c r="CI125" s="231"/>
      <c r="CJ125" s="231"/>
      <c r="CK125" s="231"/>
      <c r="CL125" s="231"/>
      <c r="CM125" s="231"/>
      <c r="CN125" s="231"/>
      <c r="CO125" s="231"/>
      <c r="CP125" s="231"/>
      <c r="CQ125" s="231"/>
      <c r="CR125" s="231"/>
      <c r="CS125" s="231"/>
      <c r="CT125" s="231"/>
      <c r="CU125" s="231"/>
      <c r="CV125" s="231"/>
      <c r="CW125" s="231"/>
      <c r="CX125" s="231"/>
      <c r="CY125" s="231"/>
      <c r="CZ125" s="231"/>
      <c r="DA125" s="231"/>
      <c r="DB125" s="231"/>
      <c r="DC125" s="231"/>
      <c r="DD125" s="231"/>
      <c r="DE125" s="231"/>
      <c r="DF125" s="231"/>
      <c r="DG125" s="231"/>
      <c r="DH125" s="231"/>
      <c r="DI125" s="233"/>
      <c r="DJ125" s="231"/>
      <c r="DK125" s="231"/>
      <c r="DL125" s="231"/>
      <c r="DM125" s="231"/>
      <c r="DN125" s="231"/>
      <c r="DO125" s="231"/>
      <c r="DP125" s="231"/>
      <c r="DQ125" s="231"/>
      <c r="DR125" s="231"/>
      <c r="DS125" s="231"/>
      <c r="DT125" s="231"/>
      <c r="DU125" s="231"/>
      <c r="DV125" s="231"/>
      <c r="DW125" s="231"/>
      <c r="DX125" s="231"/>
      <c r="DY125" s="233"/>
      <c r="DZ125" s="231"/>
      <c r="EA125" s="231"/>
      <c r="EB125" s="231"/>
      <c r="EC125" s="231"/>
      <c r="ED125" s="231"/>
      <c r="EE125" s="231"/>
      <c r="EF125" s="231"/>
      <c r="EG125" s="231"/>
      <c r="EH125" s="231"/>
      <c r="EI125" s="231"/>
      <c r="EJ125" s="231"/>
      <c r="EK125" s="231"/>
      <c r="EL125" s="231"/>
      <c r="EM125" s="231"/>
      <c r="EN125" s="231"/>
      <c r="EO125" s="231"/>
      <c r="EP125" s="231"/>
      <c r="EQ125" s="231"/>
      <c r="ER125" s="231"/>
      <c r="FG125" s="231"/>
      <c r="FH125" s="231"/>
      <c r="FI125" s="231"/>
      <c r="FJ125" s="231"/>
      <c r="FK125" s="231"/>
      <c r="FL125" s="231"/>
      <c r="FM125" s="231"/>
      <c r="FN125" s="231"/>
      <c r="FO125" s="231"/>
      <c r="FP125" s="231"/>
      <c r="FQ125" s="231"/>
      <c r="FR125" s="231"/>
      <c r="FS125" s="231"/>
      <c r="FT125" s="231"/>
      <c r="FU125" s="231"/>
      <c r="FV125" s="231"/>
      <c r="FW125" s="231"/>
      <c r="FX125" s="231"/>
      <c r="FY125" s="231"/>
      <c r="FZ125" s="231"/>
      <c r="GA125" s="231"/>
      <c r="GB125" s="231"/>
      <c r="GC125" s="231"/>
      <c r="GD125" s="231"/>
      <c r="GE125" s="237"/>
      <c r="GF125" s="237"/>
      <c r="GG125" s="237"/>
      <c r="GH125" s="237"/>
      <c r="GI125" s="237"/>
      <c r="GJ125" s="237"/>
      <c r="GK125" s="231"/>
      <c r="GL125" s="231"/>
      <c r="GM125" s="237"/>
      <c r="GN125" s="231"/>
      <c r="GO125" s="231"/>
      <c r="GP125" s="231"/>
      <c r="GQ125" s="231"/>
      <c r="GR125" s="231"/>
      <c r="GS125" s="231"/>
      <c r="GU125" s="1"/>
      <c r="GV125" s="1"/>
    </row>
    <row r="126" spans="3:204" s="2" customFormat="1">
      <c r="C126" s="226"/>
      <c r="G126" s="226"/>
      <c r="AL126" s="230"/>
      <c r="AN126" s="230"/>
      <c r="AP126" s="230"/>
      <c r="AR126" s="230"/>
      <c r="AU126" s="230"/>
      <c r="AW126" s="230"/>
      <c r="AY126" s="230"/>
      <c r="BA126" s="230"/>
      <c r="CD126" s="231"/>
      <c r="CE126" s="231"/>
      <c r="CF126" s="231"/>
      <c r="CG126" s="231"/>
      <c r="CH126" s="231"/>
      <c r="CI126" s="231"/>
      <c r="CJ126" s="231"/>
      <c r="CK126" s="231"/>
      <c r="CL126" s="231"/>
      <c r="CM126" s="231"/>
      <c r="CN126" s="231"/>
      <c r="CO126" s="231"/>
      <c r="CP126" s="231"/>
      <c r="CQ126" s="231"/>
      <c r="CR126" s="231"/>
      <c r="CS126" s="231"/>
      <c r="CT126" s="231"/>
      <c r="CU126" s="231"/>
      <c r="CV126" s="231"/>
      <c r="CW126" s="231"/>
      <c r="CX126" s="231"/>
      <c r="CY126" s="231"/>
      <c r="CZ126" s="231"/>
      <c r="DA126" s="231"/>
      <c r="DB126" s="231"/>
      <c r="DC126" s="231"/>
      <c r="DD126" s="231"/>
      <c r="DE126" s="231"/>
      <c r="DF126" s="231"/>
      <c r="DG126" s="231"/>
      <c r="DH126" s="231"/>
      <c r="DI126" s="233"/>
      <c r="DJ126" s="231"/>
      <c r="DK126" s="231"/>
      <c r="DL126" s="231"/>
      <c r="DM126" s="231"/>
      <c r="DN126" s="231"/>
      <c r="DO126" s="231"/>
      <c r="DP126" s="231"/>
      <c r="DQ126" s="231"/>
      <c r="DR126" s="231"/>
      <c r="DS126" s="231"/>
      <c r="DT126" s="231"/>
      <c r="DU126" s="231"/>
      <c r="DV126" s="231"/>
      <c r="DW126" s="231"/>
      <c r="DX126" s="231"/>
      <c r="DY126" s="233"/>
      <c r="DZ126" s="231"/>
      <c r="EA126" s="231"/>
      <c r="EB126" s="231"/>
      <c r="EC126" s="231"/>
      <c r="ED126" s="231"/>
      <c r="EE126" s="231"/>
      <c r="EF126" s="231"/>
      <c r="EG126" s="231"/>
      <c r="EH126" s="231"/>
      <c r="EI126" s="231"/>
      <c r="EJ126" s="231"/>
      <c r="EK126" s="231"/>
      <c r="EL126" s="231"/>
      <c r="EM126" s="231"/>
      <c r="EN126" s="231"/>
      <c r="EO126" s="231"/>
      <c r="EP126" s="231"/>
      <c r="EQ126" s="231"/>
      <c r="ER126" s="231"/>
      <c r="FG126" s="231"/>
      <c r="FH126" s="231"/>
      <c r="FI126" s="231"/>
      <c r="FJ126" s="231"/>
      <c r="FK126" s="231"/>
      <c r="FL126" s="231"/>
      <c r="FM126" s="231"/>
      <c r="FN126" s="231"/>
      <c r="FO126" s="231"/>
      <c r="FP126" s="231"/>
      <c r="FQ126" s="231"/>
      <c r="FR126" s="231"/>
      <c r="FS126" s="231"/>
      <c r="FT126" s="231"/>
      <c r="FU126" s="231"/>
      <c r="FV126" s="231"/>
      <c r="FW126" s="231"/>
      <c r="FX126" s="231"/>
      <c r="FY126" s="231"/>
      <c r="FZ126" s="231"/>
      <c r="GA126" s="231"/>
      <c r="GB126" s="231"/>
      <c r="GC126" s="231"/>
      <c r="GD126" s="231"/>
      <c r="GE126" s="237"/>
      <c r="GF126" s="237"/>
      <c r="GG126" s="237"/>
      <c r="GH126" s="237"/>
      <c r="GI126" s="237"/>
      <c r="GJ126" s="237"/>
      <c r="GK126" s="231"/>
      <c r="GL126" s="231"/>
      <c r="GM126" s="237"/>
      <c r="GN126" s="231"/>
      <c r="GO126" s="231"/>
      <c r="GP126" s="231"/>
      <c r="GQ126" s="231"/>
      <c r="GR126" s="231"/>
      <c r="GS126" s="231"/>
      <c r="GU126" s="1"/>
      <c r="GV126" s="1"/>
    </row>
    <row r="127" spans="3:204" s="2" customFormat="1">
      <c r="C127" s="226"/>
      <c r="G127" s="226"/>
      <c r="AL127" s="230"/>
      <c r="AN127" s="230"/>
      <c r="AP127" s="230"/>
      <c r="AR127" s="230"/>
      <c r="AU127" s="230"/>
      <c r="AW127" s="230"/>
      <c r="AY127" s="230"/>
      <c r="BA127" s="230"/>
      <c r="CD127" s="231"/>
      <c r="CE127" s="231"/>
      <c r="CF127" s="231"/>
      <c r="CG127" s="231"/>
      <c r="CH127" s="231"/>
      <c r="CI127" s="231"/>
      <c r="CJ127" s="231"/>
      <c r="CK127" s="231"/>
      <c r="CL127" s="231"/>
      <c r="CM127" s="231"/>
      <c r="CN127" s="231"/>
      <c r="CO127" s="231"/>
      <c r="CP127" s="231"/>
      <c r="CQ127" s="231"/>
      <c r="CR127" s="231"/>
      <c r="CS127" s="231"/>
      <c r="CT127" s="231"/>
      <c r="CU127" s="231"/>
      <c r="CV127" s="231"/>
      <c r="CW127" s="231"/>
      <c r="CX127" s="231"/>
      <c r="CY127" s="231"/>
      <c r="CZ127" s="231"/>
      <c r="DA127" s="231"/>
      <c r="DB127" s="231"/>
      <c r="DC127" s="231"/>
      <c r="DD127" s="231"/>
      <c r="DE127" s="231"/>
      <c r="DF127" s="231"/>
      <c r="DG127" s="231"/>
      <c r="DH127" s="231"/>
      <c r="DI127" s="233"/>
      <c r="DJ127" s="231"/>
      <c r="DK127" s="231"/>
      <c r="DL127" s="231"/>
      <c r="DM127" s="231"/>
      <c r="DN127" s="231"/>
      <c r="DO127" s="231"/>
      <c r="DP127" s="231"/>
      <c r="DQ127" s="231"/>
      <c r="DR127" s="231"/>
      <c r="DS127" s="231"/>
      <c r="DT127" s="231"/>
      <c r="DU127" s="231"/>
      <c r="DV127" s="231"/>
      <c r="DW127" s="231"/>
      <c r="DX127" s="231"/>
      <c r="DY127" s="233"/>
      <c r="DZ127" s="231"/>
      <c r="EA127" s="231"/>
      <c r="EB127" s="231"/>
      <c r="EC127" s="231"/>
      <c r="ED127" s="231"/>
      <c r="EE127" s="231"/>
      <c r="EF127" s="231"/>
      <c r="EG127" s="231"/>
      <c r="EH127" s="231"/>
      <c r="EI127" s="231"/>
      <c r="EJ127" s="231"/>
      <c r="EK127" s="231"/>
      <c r="EL127" s="231"/>
      <c r="EM127" s="231"/>
      <c r="EN127" s="231"/>
      <c r="EO127" s="231"/>
      <c r="EP127" s="231"/>
      <c r="EQ127" s="231"/>
      <c r="ER127" s="231"/>
      <c r="FG127" s="231"/>
      <c r="FH127" s="231"/>
      <c r="FI127" s="231"/>
      <c r="FJ127" s="231"/>
      <c r="FK127" s="231"/>
      <c r="FL127" s="231"/>
      <c r="FM127" s="231"/>
      <c r="FN127" s="231"/>
      <c r="FO127" s="231"/>
      <c r="FP127" s="231"/>
      <c r="FQ127" s="231"/>
      <c r="FR127" s="231"/>
      <c r="FS127" s="231"/>
      <c r="FT127" s="231"/>
      <c r="FU127" s="231"/>
      <c r="FV127" s="231"/>
      <c r="FW127" s="231"/>
      <c r="FX127" s="231"/>
      <c r="FY127" s="231"/>
      <c r="FZ127" s="231"/>
      <c r="GA127" s="231"/>
      <c r="GB127" s="231"/>
      <c r="GC127" s="231"/>
      <c r="GD127" s="231"/>
      <c r="GE127" s="237"/>
      <c r="GF127" s="237"/>
      <c r="GG127" s="237"/>
      <c r="GH127" s="237"/>
      <c r="GI127" s="237"/>
      <c r="GJ127" s="237"/>
      <c r="GK127" s="231"/>
      <c r="GL127" s="231"/>
      <c r="GM127" s="237"/>
      <c r="GN127" s="231"/>
      <c r="GO127" s="231"/>
      <c r="GP127" s="231"/>
      <c r="GQ127" s="231"/>
      <c r="GR127" s="231"/>
      <c r="GS127" s="231"/>
      <c r="GU127" s="1"/>
      <c r="GV127" s="1"/>
    </row>
    <row r="128" spans="3:204" s="2" customFormat="1">
      <c r="C128" s="226"/>
      <c r="G128" s="226"/>
      <c r="AL128" s="230"/>
      <c r="AN128" s="230"/>
      <c r="AP128" s="230"/>
      <c r="AR128" s="230"/>
      <c r="AU128" s="230"/>
      <c r="AW128" s="230"/>
      <c r="AY128" s="230"/>
      <c r="BA128" s="230"/>
      <c r="CD128" s="231"/>
      <c r="CE128" s="231"/>
      <c r="CF128" s="231"/>
      <c r="CG128" s="231"/>
      <c r="CH128" s="231"/>
      <c r="CI128" s="231"/>
      <c r="CJ128" s="231"/>
      <c r="CK128" s="231"/>
      <c r="CL128" s="231"/>
      <c r="CM128" s="231"/>
      <c r="CN128" s="231"/>
      <c r="CO128" s="231"/>
      <c r="CP128" s="231"/>
      <c r="CQ128" s="231"/>
      <c r="CR128" s="231"/>
      <c r="CS128" s="231"/>
      <c r="CT128" s="231"/>
      <c r="CU128" s="231"/>
      <c r="CV128" s="231"/>
      <c r="CW128" s="231"/>
      <c r="CX128" s="231"/>
      <c r="CY128" s="231"/>
      <c r="CZ128" s="231"/>
      <c r="DA128" s="231"/>
      <c r="DB128" s="231"/>
      <c r="DC128" s="231"/>
      <c r="DD128" s="231"/>
      <c r="DE128" s="231"/>
      <c r="DF128" s="231"/>
      <c r="DG128" s="231"/>
      <c r="DH128" s="231"/>
      <c r="DI128" s="233"/>
      <c r="DJ128" s="231"/>
      <c r="DK128" s="231"/>
      <c r="DL128" s="231"/>
      <c r="DM128" s="231"/>
      <c r="DN128" s="231"/>
      <c r="DO128" s="231"/>
      <c r="DP128" s="231"/>
      <c r="DQ128" s="231"/>
      <c r="DR128" s="231"/>
      <c r="DS128" s="231"/>
      <c r="DT128" s="231"/>
      <c r="DU128" s="231"/>
      <c r="DV128" s="231"/>
      <c r="DW128" s="231"/>
      <c r="DX128" s="231"/>
      <c r="DY128" s="233"/>
      <c r="DZ128" s="231"/>
      <c r="EA128" s="231"/>
      <c r="EB128" s="231"/>
      <c r="EC128" s="231"/>
      <c r="ED128" s="231"/>
      <c r="EE128" s="231"/>
      <c r="EF128" s="231"/>
      <c r="EG128" s="231"/>
      <c r="EH128" s="231"/>
      <c r="EI128" s="231"/>
      <c r="EJ128" s="231"/>
      <c r="EK128" s="231"/>
      <c r="EL128" s="231"/>
      <c r="EM128" s="231"/>
      <c r="EN128" s="231"/>
      <c r="EO128" s="231"/>
      <c r="EP128" s="231"/>
      <c r="EQ128" s="231"/>
      <c r="ER128" s="231"/>
      <c r="FG128" s="231"/>
      <c r="FH128" s="231"/>
      <c r="FI128" s="231"/>
      <c r="FJ128" s="231"/>
      <c r="FK128" s="231"/>
      <c r="FL128" s="231"/>
      <c r="FM128" s="231"/>
      <c r="FN128" s="231"/>
      <c r="FO128" s="231"/>
      <c r="FP128" s="231"/>
      <c r="FQ128" s="231"/>
      <c r="FR128" s="231"/>
      <c r="FS128" s="231"/>
      <c r="FT128" s="231"/>
      <c r="FU128" s="231"/>
      <c r="FV128" s="231"/>
      <c r="FW128" s="231"/>
      <c r="FX128" s="231"/>
      <c r="FY128" s="231"/>
      <c r="FZ128" s="231"/>
      <c r="GA128" s="231"/>
      <c r="GB128" s="231"/>
      <c r="GC128" s="231"/>
      <c r="GD128" s="231"/>
      <c r="GE128" s="237"/>
      <c r="GF128" s="237"/>
      <c r="GG128" s="237"/>
      <c r="GH128" s="237"/>
      <c r="GI128" s="237"/>
      <c r="GJ128" s="237"/>
      <c r="GK128" s="231"/>
      <c r="GL128" s="231"/>
      <c r="GM128" s="237"/>
      <c r="GN128" s="231"/>
      <c r="GO128" s="231"/>
      <c r="GP128" s="231"/>
      <c r="GQ128" s="231"/>
      <c r="GR128" s="231"/>
      <c r="GS128" s="231"/>
      <c r="GU128" s="1"/>
      <c r="GV128" s="1"/>
    </row>
    <row r="129" spans="2:204" s="2" customFormat="1">
      <c r="C129" s="226"/>
      <c r="G129" s="226"/>
      <c r="AL129" s="230"/>
      <c r="AN129" s="230"/>
      <c r="AP129" s="230"/>
      <c r="AR129" s="230"/>
      <c r="AU129" s="230"/>
      <c r="AW129" s="230"/>
      <c r="AY129" s="230"/>
      <c r="BA129" s="230"/>
      <c r="CD129" s="231"/>
      <c r="CE129" s="231"/>
      <c r="CF129" s="231"/>
      <c r="CG129" s="231"/>
      <c r="CH129" s="231"/>
      <c r="CI129" s="231"/>
      <c r="CJ129" s="231"/>
      <c r="CK129" s="231"/>
      <c r="CL129" s="231"/>
      <c r="CM129" s="231"/>
      <c r="CN129" s="231"/>
      <c r="CO129" s="231"/>
      <c r="CP129" s="231"/>
      <c r="CQ129" s="231"/>
      <c r="CR129" s="231"/>
      <c r="CS129" s="231"/>
      <c r="CT129" s="231"/>
      <c r="CU129" s="231"/>
      <c r="CV129" s="231"/>
      <c r="CW129" s="231"/>
      <c r="CX129" s="231"/>
      <c r="CY129" s="231"/>
      <c r="CZ129" s="231"/>
      <c r="DA129" s="231"/>
      <c r="DB129" s="231"/>
      <c r="DC129" s="231"/>
      <c r="DD129" s="231"/>
      <c r="DE129" s="231"/>
      <c r="DF129" s="231"/>
      <c r="DG129" s="231"/>
      <c r="DH129" s="231"/>
      <c r="DI129" s="233"/>
      <c r="DJ129" s="231"/>
      <c r="DK129" s="231"/>
      <c r="DL129" s="231"/>
      <c r="DM129" s="231"/>
      <c r="DN129" s="231"/>
      <c r="DO129" s="231"/>
      <c r="DP129" s="231"/>
      <c r="DQ129" s="231"/>
      <c r="DR129" s="231"/>
      <c r="DS129" s="231"/>
      <c r="DT129" s="231"/>
      <c r="DU129" s="231"/>
      <c r="DV129" s="231"/>
      <c r="DW129" s="231"/>
      <c r="DX129" s="231"/>
      <c r="DY129" s="233"/>
      <c r="DZ129" s="231"/>
      <c r="EA129" s="231"/>
      <c r="EB129" s="231"/>
      <c r="EC129" s="231"/>
      <c r="ED129" s="231"/>
      <c r="EE129" s="231"/>
      <c r="EF129" s="231"/>
      <c r="EG129" s="231"/>
      <c r="EH129" s="231"/>
      <c r="EI129" s="231"/>
      <c r="EJ129" s="231"/>
      <c r="EK129" s="231"/>
      <c r="EL129" s="231"/>
      <c r="EM129" s="231"/>
      <c r="EN129" s="231"/>
      <c r="EO129" s="231"/>
      <c r="EP129" s="231"/>
      <c r="EQ129" s="231"/>
      <c r="ER129" s="231"/>
      <c r="FG129" s="231"/>
      <c r="FH129" s="231"/>
      <c r="FI129" s="231"/>
      <c r="FJ129" s="231"/>
      <c r="FK129" s="231"/>
      <c r="FL129" s="231"/>
      <c r="FM129" s="231"/>
      <c r="FN129" s="231"/>
      <c r="FO129" s="231"/>
      <c r="FP129" s="231"/>
      <c r="FQ129" s="231"/>
      <c r="FR129" s="231"/>
      <c r="FS129" s="231"/>
      <c r="FT129" s="231"/>
      <c r="FU129" s="231"/>
      <c r="FV129" s="231"/>
      <c r="FW129" s="231"/>
      <c r="FX129" s="231"/>
      <c r="FY129" s="231"/>
      <c r="FZ129" s="231"/>
      <c r="GA129" s="231"/>
      <c r="GB129" s="231"/>
      <c r="GC129" s="231"/>
      <c r="GD129" s="231"/>
      <c r="GE129" s="237"/>
      <c r="GF129" s="237"/>
      <c r="GG129" s="237"/>
      <c r="GH129" s="237"/>
      <c r="GI129" s="237"/>
      <c r="GJ129" s="237"/>
      <c r="GK129" s="231"/>
      <c r="GL129" s="231"/>
      <c r="GM129" s="237"/>
      <c r="GN129" s="231"/>
      <c r="GO129" s="231"/>
      <c r="GP129" s="231"/>
      <c r="GQ129" s="231"/>
      <c r="GR129" s="231"/>
      <c r="GS129" s="231"/>
      <c r="GU129" s="1"/>
      <c r="GV129" s="1"/>
    </row>
    <row r="130" spans="2:204" s="2" customFormat="1">
      <c r="C130" s="226"/>
      <c r="G130" s="226"/>
      <c r="AL130" s="230"/>
      <c r="AN130" s="230"/>
      <c r="AP130" s="230"/>
      <c r="AR130" s="230"/>
      <c r="AU130" s="230"/>
      <c r="AW130" s="230"/>
      <c r="AY130" s="230"/>
      <c r="BA130" s="230"/>
      <c r="CD130" s="231"/>
      <c r="CE130" s="231"/>
      <c r="CF130" s="231"/>
      <c r="CG130" s="231"/>
      <c r="CH130" s="231"/>
      <c r="CI130" s="231"/>
      <c r="CJ130" s="231"/>
      <c r="CK130" s="231"/>
      <c r="CL130" s="231"/>
      <c r="CM130" s="231"/>
      <c r="CN130" s="231"/>
      <c r="CO130" s="231"/>
      <c r="CP130" s="231"/>
      <c r="CQ130" s="231"/>
      <c r="CR130" s="231"/>
      <c r="CS130" s="231"/>
      <c r="CT130" s="231"/>
      <c r="CU130" s="231"/>
      <c r="CV130" s="231"/>
      <c r="CW130" s="231"/>
      <c r="CX130" s="231"/>
      <c r="CY130" s="231"/>
      <c r="CZ130" s="231"/>
      <c r="DA130" s="231"/>
      <c r="DB130" s="231"/>
      <c r="DC130" s="231"/>
      <c r="DD130" s="231"/>
      <c r="DE130" s="231"/>
      <c r="DF130" s="231"/>
      <c r="DG130" s="231"/>
      <c r="DH130" s="231"/>
      <c r="DI130" s="233"/>
      <c r="DJ130" s="231"/>
      <c r="DK130" s="231"/>
      <c r="DL130" s="231"/>
      <c r="DM130" s="231"/>
      <c r="DN130" s="231"/>
      <c r="DO130" s="231"/>
      <c r="DP130" s="231"/>
      <c r="DQ130" s="231"/>
      <c r="DR130" s="231"/>
      <c r="DS130" s="231"/>
      <c r="DT130" s="231"/>
      <c r="DU130" s="231"/>
      <c r="DV130" s="231"/>
      <c r="DW130" s="231"/>
      <c r="DX130" s="231"/>
      <c r="DY130" s="233"/>
      <c r="DZ130" s="231"/>
      <c r="EA130" s="231"/>
      <c r="EB130" s="231"/>
      <c r="EC130" s="231"/>
      <c r="ED130" s="231"/>
      <c r="EE130" s="231"/>
      <c r="EF130" s="231"/>
      <c r="EG130" s="231"/>
      <c r="EH130" s="231"/>
      <c r="EI130" s="231"/>
      <c r="EJ130" s="231"/>
      <c r="EK130" s="231"/>
      <c r="EL130" s="231"/>
      <c r="EM130" s="231"/>
      <c r="EN130" s="231"/>
      <c r="EO130" s="231"/>
      <c r="EP130" s="231"/>
      <c r="EQ130" s="231"/>
      <c r="ER130" s="231"/>
      <c r="FG130" s="231"/>
      <c r="FH130" s="231"/>
      <c r="FI130" s="231"/>
      <c r="FJ130" s="231"/>
      <c r="FK130" s="231"/>
      <c r="FL130" s="231"/>
      <c r="FM130" s="231"/>
      <c r="FN130" s="231"/>
      <c r="FO130" s="231"/>
      <c r="FP130" s="231"/>
      <c r="FQ130" s="231"/>
      <c r="FR130" s="231"/>
      <c r="FS130" s="231"/>
      <c r="FT130" s="231"/>
      <c r="FU130" s="231"/>
      <c r="FV130" s="231"/>
      <c r="FW130" s="231"/>
      <c r="FX130" s="231"/>
      <c r="FY130" s="231"/>
      <c r="FZ130" s="231"/>
      <c r="GA130" s="231"/>
      <c r="GB130" s="231"/>
      <c r="GC130" s="231"/>
      <c r="GD130" s="231"/>
      <c r="GE130" s="237"/>
      <c r="GF130" s="237"/>
      <c r="GG130" s="237"/>
      <c r="GH130" s="237"/>
      <c r="GI130" s="237"/>
      <c r="GJ130" s="237"/>
      <c r="GK130" s="231"/>
      <c r="GL130" s="231"/>
      <c r="GM130" s="237"/>
      <c r="GN130" s="231"/>
      <c r="GO130" s="231"/>
      <c r="GP130" s="231"/>
      <c r="GQ130" s="231"/>
      <c r="GR130" s="231"/>
      <c r="GS130" s="231"/>
      <c r="GU130" s="1"/>
      <c r="GV130" s="1"/>
    </row>
    <row r="131" spans="2:204" s="2" customFormat="1">
      <c r="C131" s="226"/>
      <c r="G131" s="226"/>
      <c r="AL131" s="230"/>
      <c r="AN131" s="230"/>
      <c r="AP131" s="230"/>
      <c r="AR131" s="230"/>
      <c r="AU131" s="230"/>
      <c r="AW131" s="230"/>
      <c r="AY131" s="230"/>
      <c r="BA131" s="230"/>
      <c r="CD131" s="231"/>
      <c r="CE131" s="231"/>
      <c r="CF131" s="231"/>
      <c r="CG131" s="231"/>
      <c r="CH131" s="231"/>
      <c r="CI131" s="231"/>
      <c r="CJ131" s="231"/>
      <c r="CK131" s="231"/>
      <c r="CL131" s="231"/>
      <c r="CM131" s="231"/>
      <c r="CN131" s="231"/>
      <c r="CO131" s="231"/>
      <c r="CP131" s="231"/>
      <c r="CQ131" s="231"/>
      <c r="CR131" s="231"/>
      <c r="CS131" s="231"/>
      <c r="CT131" s="231"/>
      <c r="CU131" s="231"/>
      <c r="CV131" s="231"/>
      <c r="CW131" s="231"/>
      <c r="CX131" s="231"/>
      <c r="CY131" s="231"/>
      <c r="CZ131" s="231"/>
      <c r="DA131" s="231"/>
      <c r="DB131" s="231"/>
      <c r="DC131" s="231"/>
      <c r="DD131" s="231"/>
      <c r="DE131" s="231"/>
      <c r="DF131" s="231"/>
      <c r="DG131" s="231"/>
      <c r="DH131" s="231"/>
      <c r="DI131" s="233"/>
      <c r="DJ131" s="231"/>
      <c r="DK131" s="231"/>
      <c r="DL131" s="231"/>
      <c r="DM131" s="231"/>
      <c r="DN131" s="231"/>
      <c r="DO131" s="231"/>
      <c r="DP131" s="231"/>
      <c r="DQ131" s="231"/>
      <c r="DR131" s="231"/>
      <c r="DS131" s="231"/>
      <c r="DT131" s="231"/>
      <c r="DU131" s="231"/>
      <c r="DV131" s="231"/>
      <c r="DW131" s="231"/>
      <c r="DX131" s="231"/>
      <c r="DY131" s="233"/>
      <c r="DZ131" s="231"/>
      <c r="EA131" s="231"/>
      <c r="EB131" s="231"/>
      <c r="EC131" s="231"/>
      <c r="ED131" s="231"/>
      <c r="EE131" s="231"/>
      <c r="EF131" s="231"/>
      <c r="EG131" s="231"/>
      <c r="EH131" s="231"/>
      <c r="EI131" s="231"/>
      <c r="EJ131" s="231"/>
      <c r="EK131" s="231"/>
      <c r="EL131" s="231"/>
      <c r="EM131" s="231"/>
      <c r="EN131" s="231"/>
      <c r="EO131" s="231"/>
      <c r="EP131" s="231"/>
      <c r="EQ131" s="231"/>
      <c r="ER131" s="231"/>
      <c r="FG131" s="231"/>
      <c r="FH131" s="231"/>
      <c r="FI131" s="231"/>
      <c r="FJ131" s="231"/>
      <c r="FK131" s="231"/>
      <c r="FL131" s="231"/>
      <c r="FM131" s="231"/>
      <c r="FN131" s="231"/>
      <c r="FO131" s="231"/>
      <c r="FP131" s="231"/>
      <c r="FQ131" s="231"/>
      <c r="FR131" s="231"/>
      <c r="FS131" s="231"/>
      <c r="FT131" s="231"/>
      <c r="FU131" s="231"/>
      <c r="FV131" s="231"/>
      <c r="FW131" s="231"/>
      <c r="FX131" s="231"/>
      <c r="FY131" s="231"/>
      <c r="FZ131" s="231"/>
      <c r="GA131" s="231"/>
      <c r="GB131" s="231"/>
      <c r="GC131" s="231"/>
      <c r="GD131" s="231"/>
      <c r="GE131" s="237"/>
      <c r="GF131" s="237"/>
      <c r="GG131" s="237"/>
      <c r="GH131" s="237"/>
      <c r="GI131" s="237"/>
      <c r="GJ131" s="237"/>
      <c r="GK131" s="231"/>
      <c r="GL131" s="231"/>
      <c r="GM131" s="237"/>
      <c r="GN131" s="231"/>
      <c r="GO131" s="231"/>
      <c r="GP131" s="231"/>
      <c r="GQ131" s="231"/>
      <c r="GR131" s="231"/>
      <c r="GS131" s="231"/>
      <c r="GU131" s="1"/>
      <c r="GV131" s="1"/>
    </row>
    <row r="132" spans="2:204" s="2" customFormat="1">
      <c r="C132" s="226"/>
      <c r="G132" s="226"/>
      <c r="AL132" s="230"/>
      <c r="AN132" s="230"/>
      <c r="AP132" s="230"/>
      <c r="AR132" s="230"/>
      <c r="AU132" s="230"/>
      <c r="AW132" s="230"/>
      <c r="AY132" s="230"/>
      <c r="BA132" s="230"/>
      <c r="CD132" s="231"/>
      <c r="CE132" s="231"/>
      <c r="CF132" s="231"/>
      <c r="CG132" s="231"/>
      <c r="CH132" s="231"/>
      <c r="CI132" s="231"/>
      <c r="CJ132" s="231"/>
      <c r="CK132" s="231"/>
      <c r="CL132" s="231"/>
      <c r="CM132" s="231"/>
      <c r="CN132" s="231"/>
      <c r="CO132" s="231"/>
      <c r="CP132" s="231"/>
      <c r="CQ132" s="231"/>
      <c r="CR132" s="231"/>
      <c r="CS132" s="231"/>
      <c r="CT132" s="231"/>
      <c r="CU132" s="231"/>
      <c r="CV132" s="231"/>
      <c r="CW132" s="231"/>
      <c r="CX132" s="231"/>
      <c r="CY132" s="231"/>
      <c r="CZ132" s="231"/>
      <c r="DA132" s="231"/>
      <c r="DB132" s="231"/>
      <c r="DC132" s="231"/>
      <c r="DD132" s="231"/>
      <c r="DE132" s="231"/>
      <c r="DF132" s="231"/>
      <c r="DG132" s="231"/>
      <c r="DH132" s="231"/>
      <c r="DI132" s="233"/>
      <c r="DJ132" s="231"/>
      <c r="DK132" s="231"/>
      <c r="DL132" s="231"/>
      <c r="DM132" s="231"/>
      <c r="DN132" s="231"/>
      <c r="DO132" s="231"/>
      <c r="DP132" s="231"/>
      <c r="DQ132" s="231"/>
      <c r="DR132" s="231"/>
      <c r="DS132" s="231"/>
      <c r="DT132" s="231"/>
      <c r="DU132" s="231"/>
      <c r="DV132" s="231"/>
      <c r="DW132" s="231"/>
      <c r="DX132" s="231"/>
      <c r="DY132" s="233"/>
      <c r="DZ132" s="231"/>
      <c r="EA132" s="231"/>
      <c r="EB132" s="231"/>
      <c r="EC132" s="231"/>
      <c r="ED132" s="231"/>
      <c r="EE132" s="231"/>
      <c r="EF132" s="231"/>
      <c r="EG132" s="231"/>
      <c r="EH132" s="231"/>
      <c r="EI132" s="231"/>
      <c r="EJ132" s="231"/>
      <c r="EK132" s="231"/>
      <c r="EL132" s="231"/>
      <c r="EM132" s="231"/>
      <c r="EN132" s="231"/>
      <c r="EO132" s="231"/>
      <c r="EP132" s="231"/>
      <c r="EQ132" s="231"/>
      <c r="ER132" s="231"/>
      <c r="FG132" s="231"/>
      <c r="FH132" s="231"/>
      <c r="FI132" s="231"/>
      <c r="FJ132" s="231"/>
      <c r="FK132" s="231"/>
      <c r="FL132" s="231"/>
      <c r="FM132" s="231"/>
      <c r="FN132" s="231"/>
      <c r="FO132" s="231"/>
      <c r="FP132" s="231"/>
      <c r="FQ132" s="231"/>
      <c r="FR132" s="231"/>
      <c r="FS132" s="231"/>
      <c r="FT132" s="231"/>
      <c r="FU132" s="231"/>
      <c r="FV132" s="231"/>
      <c r="FW132" s="231"/>
      <c r="FX132" s="231"/>
      <c r="FY132" s="231"/>
      <c r="FZ132" s="231"/>
      <c r="GA132" s="231"/>
      <c r="GB132" s="231"/>
      <c r="GC132" s="231"/>
      <c r="GD132" s="231"/>
      <c r="GE132" s="237"/>
      <c r="GF132" s="237"/>
      <c r="GG132" s="237"/>
      <c r="GH132" s="237"/>
      <c r="GI132" s="237"/>
      <c r="GJ132" s="237"/>
      <c r="GK132" s="231"/>
      <c r="GL132" s="231"/>
      <c r="GM132" s="237"/>
      <c r="GN132" s="231"/>
      <c r="GO132" s="231"/>
      <c r="GP132" s="231"/>
      <c r="GQ132" s="231"/>
      <c r="GR132" s="231"/>
      <c r="GS132" s="231"/>
      <c r="GU132" s="1"/>
      <c r="GV132" s="1"/>
    </row>
    <row r="133" spans="2:204" s="2" customFormat="1">
      <c r="C133" s="226"/>
      <c r="G133" s="226"/>
      <c r="AL133" s="230"/>
      <c r="AN133" s="230"/>
      <c r="AP133" s="230"/>
      <c r="AR133" s="230"/>
      <c r="AU133" s="230"/>
      <c r="AW133" s="230"/>
      <c r="AY133" s="230"/>
      <c r="BA133" s="230"/>
      <c r="CD133" s="231"/>
      <c r="CE133" s="231"/>
      <c r="CF133" s="231"/>
      <c r="CG133" s="231"/>
      <c r="CH133" s="231"/>
      <c r="CI133" s="231"/>
      <c r="CJ133" s="231"/>
      <c r="CK133" s="231"/>
      <c r="CL133" s="231"/>
      <c r="CM133" s="231"/>
      <c r="CN133" s="231"/>
      <c r="CO133" s="231"/>
      <c r="CP133" s="231"/>
      <c r="CQ133" s="231"/>
      <c r="CR133" s="231"/>
      <c r="CS133" s="231"/>
      <c r="CT133" s="231"/>
      <c r="CU133" s="231"/>
      <c r="CV133" s="231"/>
      <c r="CW133" s="231"/>
      <c r="CX133" s="231"/>
      <c r="CY133" s="231"/>
      <c r="CZ133" s="231"/>
      <c r="DA133" s="231"/>
      <c r="DB133" s="231"/>
      <c r="DC133" s="231"/>
      <c r="DD133" s="231"/>
      <c r="DE133" s="231"/>
      <c r="DF133" s="231"/>
      <c r="DG133" s="231"/>
      <c r="DH133" s="231"/>
      <c r="DI133" s="233"/>
      <c r="DJ133" s="231"/>
      <c r="DK133" s="231"/>
      <c r="DL133" s="231"/>
      <c r="DM133" s="231"/>
      <c r="DN133" s="231"/>
      <c r="DO133" s="231"/>
      <c r="DP133" s="231"/>
      <c r="DQ133" s="231"/>
      <c r="DR133" s="231"/>
      <c r="DS133" s="231"/>
      <c r="DT133" s="231"/>
      <c r="DU133" s="231"/>
      <c r="DV133" s="231"/>
      <c r="DW133" s="231"/>
      <c r="DX133" s="231"/>
      <c r="DY133" s="233"/>
      <c r="DZ133" s="231"/>
      <c r="EA133" s="231"/>
      <c r="EB133" s="231"/>
      <c r="EC133" s="231"/>
      <c r="ED133" s="231"/>
      <c r="EE133" s="231"/>
      <c r="EF133" s="231"/>
      <c r="EG133" s="231"/>
      <c r="EH133" s="231"/>
      <c r="EI133" s="231"/>
      <c r="EJ133" s="231"/>
      <c r="EK133" s="231"/>
      <c r="EL133" s="231"/>
      <c r="EM133" s="231"/>
      <c r="EN133" s="231"/>
      <c r="EO133" s="231"/>
      <c r="EP133" s="231"/>
      <c r="EQ133" s="231"/>
      <c r="ER133" s="231"/>
      <c r="FG133" s="231"/>
      <c r="FH133" s="231"/>
      <c r="FI133" s="231"/>
      <c r="FJ133" s="231"/>
      <c r="FK133" s="231"/>
      <c r="FL133" s="231"/>
      <c r="FM133" s="231"/>
      <c r="FN133" s="231"/>
      <c r="FO133" s="231"/>
      <c r="FP133" s="231"/>
      <c r="FQ133" s="231"/>
      <c r="FR133" s="231"/>
      <c r="FS133" s="231"/>
      <c r="FT133" s="231"/>
      <c r="FU133" s="231"/>
      <c r="FV133" s="231"/>
      <c r="FW133" s="231"/>
      <c r="FX133" s="231"/>
      <c r="FY133" s="231"/>
      <c r="FZ133" s="231"/>
      <c r="GA133" s="231"/>
      <c r="GB133" s="231"/>
      <c r="GC133" s="231"/>
      <c r="GD133" s="231"/>
      <c r="GE133" s="237"/>
      <c r="GF133" s="237"/>
      <c r="GG133" s="237"/>
      <c r="GH133" s="237"/>
      <c r="GI133" s="237"/>
      <c r="GJ133" s="237"/>
      <c r="GK133" s="231"/>
      <c r="GL133" s="231"/>
      <c r="GM133" s="237"/>
      <c r="GN133" s="231"/>
      <c r="GO133" s="231"/>
      <c r="GP133" s="231"/>
      <c r="GQ133" s="231"/>
      <c r="GR133" s="231"/>
      <c r="GS133" s="231"/>
      <c r="GU133" s="1"/>
      <c r="GV133" s="1"/>
    </row>
    <row r="134" spans="2:204" s="2" customFormat="1">
      <c r="C134" s="226"/>
      <c r="G134" s="226"/>
      <c r="AL134" s="230"/>
      <c r="AN134" s="230"/>
      <c r="AP134" s="230"/>
      <c r="AR134" s="230"/>
      <c r="AU134" s="230"/>
      <c r="AW134" s="230"/>
      <c r="AY134" s="230"/>
      <c r="BA134" s="230"/>
      <c r="CD134" s="231"/>
      <c r="CE134" s="231"/>
      <c r="CF134" s="231"/>
      <c r="CG134" s="231"/>
      <c r="CH134" s="231"/>
      <c r="CI134" s="231"/>
      <c r="CJ134" s="231"/>
      <c r="CK134" s="231"/>
      <c r="CL134" s="231"/>
      <c r="CM134" s="231"/>
      <c r="CN134" s="231"/>
      <c r="CO134" s="231"/>
      <c r="CP134" s="231"/>
      <c r="CQ134" s="231"/>
      <c r="CR134" s="231"/>
      <c r="CS134" s="231"/>
      <c r="CT134" s="231"/>
      <c r="CU134" s="231"/>
      <c r="CV134" s="231"/>
      <c r="CW134" s="231"/>
      <c r="CX134" s="231"/>
      <c r="CY134" s="231"/>
      <c r="CZ134" s="231"/>
      <c r="DA134" s="231"/>
      <c r="DB134" s="231"/>
      <c r="DC134" s="231"/>
      <c r="DD134" s="231"/>
      <c r="DE134" s="231"/>
      <c r="DF134" s="231"/>
      <c r="DG134" s="231"/>
      <c r="DH134" s="231"/>
      <c r="DI134" s="233"/>
      <c r="DJ134" s="231"/>
      <c r="DK134" s="231"/>
      <c r="DL134" s="231"/>
      <c r="DM134" s="231"/>
      <c r="DN134" s="231"/>
      <c r="DO134" s="231"/>
      <c r="DP134" s="231"/>
      <c r="DQ134" s="231"/>
      <c r="DR134" s="231"/>
      <c r="DS134" s="231"/>
      <c r="DT134" s="231"/>
      <c r="DU134" s="231"/>
      <c r="DV134" s="231"/>
      <c r="DW134" s="231"/>
      <c r="DX134" s="231"/>
      <c r="DY134" s="233"/>
      <c r="DZ134" s="231"/>
      <c r="EA134" s="231"/>
      <c r="EB134" s="231"/>
      <c r="EC134" s="231"/>
      <c r="ED134" s="231"/>
      <c r="EE134" s="231"/>
      <c r="EF134" s="231"/>
      <c r="EG134" s="231"/>
      <c r="EH134" s="231"/>
      <c r="EI134" s="231"/>
      <c r="EJ134" s="231"/>
      <c r="EK134" s="231"/>
      <c r="EL134" s="231"/>
      <c r="EM134" s="231"/>
      <c r="EN134" s="231"/>
      <c r="EO134" s="231"/>
      <c r="EP134" s="231"/>
      <c r="EQ134" s="231"/>
      <c r="ER134" s="231"/>
      <c r="FG134" s="231"/>
      <c r="FH134" s="231"/>
      <c r="FI134" s="231"/>
      <c r="FJ134" s="231"/>
      <c r="FK134" s="231"/>
      <c r="FL134" s="231"/>
      <c r="FM134" s="231"/>
      <c r="FN134" s="231"/>
      <c r="FO134" s="231"/>
      <c r="FP134" s="231"/>
      <c r="FQ134" s="231"/>
      <c r="FR134" s="231"/>
      <c r="FS134" s="231"/>
      <c r="FT134" s="231"/>
      <c r="FU134" s="231"/>
      <c r="FV134" s="231"/>
      <c r="FW134" s="231"/>
      <c r="FX134" s="231"/>
      <c r="FY134" s="231"/>
      <c r="FZ134" s="231"/>
      <c r="GA134" s="231"/>
      <c r="GB134" s="231"/>
      <c r="GC134" s="231"/>
      <c r="GD134" s="231"/>
      <c r="GE134" s="237"/>
      <c r="GF134" s="237"/>
      <c r="GG134" s="237"/>
      <c r="GH134" s="237"/>
      <c r="GI134" s="237"/>
      <c r="GJ134" s="237"/>
      <c r="GK134" s="231"/>
      <c r="GL134" s="231"/>
      <c r="GM134" s="237"/>
      <c r="GN134" s="231"/>
      <c r="GO134" s="231"/>
      <c r="GP134" s="231"/>
      <c r="GQ134" s="231"/>
      <c r="GR134" s="231"/>
      <c r="GS134" s="231"/>
      <c r="GU134" s="1"/>
      <c r="GV134" s="1"/>
    </row>
    <row r="135" spans="2:204" s="2" customFormat="1">
      <c r="C135" s="226"/>
      <c r="G135" s="226"/>
      <c r="AL135" s="230"/>
      <c r="AN135" s="230"/>
      <c r="AP135" s="230"/>
      <c r="AR135" s="230"/>
      <c r="AU135" s="230"/>
      <c r="AW135" s="230"/>
      <c r="AY135" s="230"/>
      <c r="BA135" s="230"/>
      <c r="CD135" s="231"/>
      <c r="CE135" s="231"/>
      <c r="CF135" s="231"/>
      <c r="CG135" s="231"/>
      <c r="CH135" s="231"/>
      <c r="CI135" s="231"/>
      <c r="CJ135" s="231"/>
      <c r="CK135" s="231"/>
      <c r="CL135" s="231"/>
      <c r="CM135" s="231"/>
      <c r="CN135" s="231"/>
      <c r="CO135" s="231"/>
      <c r="CP135" s="231"/>
      <c r="CQ135" s="231"/>
      <c r="CR135" s="231"/>
      <c r="CS135" s="231"/>
      <c r="CT135" s="231"/>
      <c r="CU135" s="231"/>
      <c r="CV135" s="231"/>
      <c r="CW135" s="231"/>
      <c r="CX135" s="231"/>
      <c r="CY135" s="231"/>
      <c r="CZ135" s="231"/>
      <c r="DA135" s="231"/>
      <c r="DB135" s="231"/>
      <c r="DC135" s="231"/>
      <c r="DD135" s="231"/>
      <c r="DE135" s="231"/>
      <c r="DF135" s="231"/>
      <c r="DG135" s="231"/>
      <c r="DH135" s="231"/>
      <c r="DI135" s="233"/>
      <c r="DJ135" s="231"/>
      <c r="DK135" s="231"/>
      <c r="DL135" s="231"/>
      <c r="DM135" s="231"/>
      <c r="DN135" s="231"/>
      <c r="DO135" s="231"/>
      <c r="DP135" s="231"/>
      <c r="DQ135" s="231"/>
      <c r="DR135" s="231"/>
      <c r="DS135" s="231"/>
      <c r="DT135" s="231"/>
      <c r="DU135" s="231"/>
      <c r="DV135" s="231"/>
      <c r="DW135" s="231"/>
      <c r="DX135" s="231"/>
      <c r="DY135" s="233"/>
      <c r="DZ135" s="231"/>
      <c r="EA135" s="231"/>
      <c r="EB135" s="231"/>
      <c r="EC135" s="231"/>
      <c r="ED135" s="231"/>
      <c r="EE135" s="231"/>
      <c r="EF135" s="231"/>
      <c r="EG135" s="231"/>
      <c r="EH135" s="231"/>
      <c r="EI135" s="231"/>
      <c r="EJ135" s="231"/>
      <c r="EK135" s="231"/>
      <c r="EL135" s="231"/>
      <c r="EM135" s="231"/>
      <c r="EN135" s="231"/>
      <c r="EO135" s="231"/>
      <c r="EP135" s="231"/>
      <c r="EQ135" s="231"/>
      <c r="ER135" s="231"/>
      <c r="FG135" s="231"/>
      <c r="FH135" s="231"/>
      <c r="FI135" s="231"/>
      <c r="FJ135" s="231"/>
      <c r="FK135" s="231"/>
      <c r="FL135" s="231"/>
      <c r="FM135" s="231"/>
      <c r="FN135" s="231"/>
      <c r="FO135" s="231"/>
      <c r="FP135" s="231"/>
      <c r="FQ135" s="231"/>
      <c r="FR135" s="231"/>
      <c r="FS135" s="231"/>
      <c r="FT135" s="231"/>
      <c r="FU135" s="231"/>
      <c r="FV135" s="231"/>
      <c r="FW135" s="231"/>
      <c r="FX135" s="231"/>
      <c r="FY135" s="231"/>
      <c r="FZ135" s="231"/>
      <c r="GA135" s="231"/>
      <c r="GB135" s="231"/>
      <c r="GC135" s="231"/>
      <c r="GD135" s="231"/>
      <c r="GE135" s="237"/>
      <c r="GF135" s="237"/>
      <c r="GG135" s="237"/>
      <c r="GH135" s="237"/>
      <c r="GI135" s="237"/>
      <c r="GJ135" s="237"/>
      <c r="GK135" s="231"/>
      <c r="GL135" s="231"/>
      <c r="GM135" s="237"/>
      <c r="GN135" s="231"/>
      <c r="GO135" s="231"/>
      <c r="GP135" s="231"/>
      <c r="GQ135" s="231"/>
      <c r="GR135" s="231"/>
      <c r="GS135" s="231"/>
      <c r="GU135" s="1"/>
      <c r="GV135" s="1"/>
    </row>
    <row r="136" spans="2:204" s="2" customFormat="1">
      <c r="C136" s="226"/>
      <c r="G136" s="226"/>
      <c r="AL136" s="230"/>
      <c r="AN136" s="230"/>
      <c r="AP136" s="230"/>
      <c r="AR136" s="230"/>
      <c r="AU136" s="230"/>
      <c r="AW136" s="230"/>
      <c r="AY136" s="230"/>
      <c r="BA136" s="230"/>
      <c r="CD136" s="231"/>
      <c r="CE136" s="231"/>
      <c r="CF136" s="231"/>
      <c r="CG136" s="231"/>
      <c r="CH136" s="231"/>
      <c r="CI136" s="231"/>
      <c r="CJ136" s="231"/>
      <c r="CK136" s="231"/>
      <c r="CL136" s="231"/>
      <c r="CM136" s="231"/>
      <c r="CN136" s="231"/>
      <c r="CO136" s="231"/>
      <c r="CP136" s="231"/>
      <c r="CQ136" s="231"/>
      <c r="CR136" s="231"/>
      <c r="CS136" s="231"/>
      <c r="CT136" s="231"/>
      <c r="CU136" s="231"/>
      <c r="CV136" s="231"/>
      <c r="CW136" s="231"/>
      <c r="CX136" s="231"/>
      <c r="CY136" s="231"/>
      <c r="CZ136" s="231"/>
      <c r="DA136" s="231"/>
      <c r="DB136" s="231"/>
      <c r="DC136" s="231"/>
      <c r="DD136" s="231"/>
      <c r="DE136" s="231"/>
      <c r="DF136" s="231"/>
      <c r="DG136" s="231"/>
      <c r="DH136" s="231"/>
      <c r="DI136" s="233"/>
      <c r="DJ136" s="231"/>
      <c r="DK136" s="231"/>
      <c r="DL136" s="231"/>
      <c r="DM136" s="231"/>
      <c r="DN136" s="231"/>
      <c r="DO136" s="231"/>
      <c r="DP136" s="231"/>
      <c r="DQ136" s="231"/>
      <c r="DR136" s="231"/>
      <c r="DS136" s="231"/>
      <c r="DT136" s="231"/>
      <c r="DU136" s="231"/>
      <c r="DV136" s="231"/>
      <c r="DW136" s="231"/>
      <c r="DX136" s="231"/>
      <c r="DY136" s="233"/>
      <c r="DZ136" s="231"/>
      <c r="EA136" s="231"/>
      <c r="EB136" s="231"/>
      <c r="EC136" s="231"/>
      <c r="ED136" s="231"/>
      <c r="EE136" s="231"/>
      <c r="EF136" s="231"/>
      <c r="EG136" s="231"/>
      <c r="EH136" s="231"/>
      <c r="EI136" s="231"/>
      <c r="EJ136" s="231"/>
      <c r="EK136" s="231"/>
      <c r="EL136" s="231"/>
      <c r="EM136" s="231"/>
      <c r="EN136" s="231"/>
      <c r="EO136" s="231"/>
      <c r="EP136" s="231"/>
      <c r="EQ136" s="231"/>
      <c r="ER136" s="231"/>
      <c r="FG136" s="231"/>
      <c r="FH136" s="231"/>
      <c r="FI136" s="231"/>
      <c r="FJ136" s="231"/>
      <c r="FK136" s="231"/>
      <c r="FL136" s="231"/>
      <c r="FM136" s="231"/>
      <c r="FN136" s="231"/>
      <c r="FO136" s="231"/>
      <c r="FP136" s="231"/>
      <c r="FQ136" s="231"/>
      <c r="FR136" s="231"/>
      <c r="FS136" s="231"/>
      <c r="FT136" s="231"/>
      <c r="FU136" s="231"/>
      <c r="FV136" s="231"/>
      <c r="FW136" s="231"/>
      <c r="FX136" s="231"/>
      <c r="FY136" s="231"/>
      <c r="FZ136" s="231"/>
      <c r="GA136" s="231"/>
      <c r="GB136" s="231"/>
      <c r="GC136" s="231"/>
      <c r="GD136" s="231"/>
      <c r="GE136" s="237"/>
      <c r="GF136" s="237"/>
      <c r="GG136" s="237"/>
      <c r="GH136" s="237"/>
      <c r="GI136" s="237"/>
      <c r="GJ136" s="237"/>
      <c r="GK136" s="231"/>
      <c r="GL136" s="231"/>
      <c r="GM136" s="237"/>
      <c r="GN136" s="231"/>
      <c r="GO136" s="231"/>
      <c r="GP136" s="231"/>
      <c r="GQ136" s="231"/>
      <c r="GR136" s="231"/>
      <c r="GS136" s="231"/>
      <c r="GU136" s="1"/>
      <c r="GV136" s="1"/>
    </row>
    <row r="137" spans="2:204" s="2" customFormat="1">
      <c r="C137" s="226"/>
      <c r="G137" s="226"/>
      <c r="AL137" s="230"/>
      <c r="AN137" s="230"/>
      <c r="AP137" s="230"/>
      <c r="AR137" s="230"/>
      <c r="AU137" s="230"/>
      <c r="AW137" s="230"/>
      <c r="AY137" s="230"/>
      <c r="BA137" s="230"/>
      <c r="CD137" s="231"/>
      <c r="CE137" s="231"/>
      <c r="CF137" s="231"/>
      <c r="CG137" s="231"/>
      <c r="CH137" s="231"/>
      <c r="CI137" s="231"/>
      <c r="CJ137" s="231"/>
      <c r="CK137" s="231"/>
      <c r="CL137" s="231"/>
      <c r="CM137" s="231"/>
      <c r="CN137" s="231"/>
      <c r="CO137" s="231"/>
      <c r="CP137" s="231"/>
      <c r="CQ137" s="231"/>
      <c r="CR137" s="231"/>
      <c r="CS137" s="231"/>
      <c r="CT137" s="231"/>
      <c r="CU137" s="231"/>
      <c r="CV137" s="231"/>
      <c r="CW137" s="231"/>
      <c r="CX137" s="231"/>
      <c r="CY137" s="231"/>
      <c r="CZ137" s="231"/>
      <c r="DA137" s="231"/>
      <c r="DB137" s="231"/>
      <c r="DC137" s="231"/>
      <c r="DD137" s="231"/>
      <c r="DE137" s="231"/>
      <c r="DF137" s="231"/>
      <c r="DG137" s="231"/>
      <c r="DH137" s="231"/>
      <c r="DI137" s="233"/>
      <c r="DJ137" s="231"/>
      <c r="DK137" s="231"/>
      <c r="DL137" s="231"/>
      <c r="DM137" s="231"/>
      <c r="DN137" s="231"/>
      <c r="DO137" s="231"/>
      <c r="DP137" s="231"/>
      <c r="DQ137" s="231"/>
      <c r="DR137" s="231"/>
      <c r="DS137" s="231"/>
      <c r="DT137" s="231"/>
      <c r="DU137" s="231"/>
      <c r="DV137" s="231"/>
      <c r="DW137" s="231"/>
      <c r="DX137" s="231"/>
      <c r="DY137" s="233"/>
      <c r="DZ137" s="231"/>
      <c r="EA137" s="231"/>
      <c r="EB137" s="231"/>
      <c r="EC137" s="231"/>
      <c r="ED137" s="231"/>
      <c r="EE137" s="231"/>
      <c r="EF137" s="231"/>
      <c r="EG137" s="231"/>
      <c r="EH137" s="231"/>
      <c r="EI137" s="231"/>
      <c r="EJ137" s="231"/>
      <c r="EK137" s="231"/>
      <c r="EL137" s="231"/>
      <c r="EM137" s="231"/>
      <c r="EN137" s="231"/>
      <c r="EO137" s="231"/>
      <c r="EP137" s="231"/>
      <c r="EQ137" s="231"/>
      <c r="ER137" s="231"/>
      <c r="FG137" s="231"/>
      <c r="FH137" s="231"/>
      <c r="FI137" s="231"/>
      <c r="FJ137" s="231"/>
      <c r="FK137" s="231"/>
      <c r="FL137" s="231"/>
      <c r="FM137" s="231"/>
      <c r="FN137" s="231"/>
      <c r="FO137" s="231"/>
      <c r="FP137" s="231"/>
      <c r="FQ137" s="231"/>
      <c r="FR137" s="231"/>
      <c r="FS137" s="231"/>
      <c r="FT137" s="231"/>
      <c r="FU137" s="231"/>
      <c r="FV137" s="231"/>
      <c r="FW137" s="231"/>
      <c r="FX137" s="231"/>
      <c r="FY137" s="231"/>
      <c r="FZ137" s="231"/>
      <c r="GA137" s="231"/>
      <c r="GB137" s="231"/>
      <c r="GC137" s="231"/>
      <c r="GD137" s="231"/>
      <c r="GE137" s="237"/>
      <c r="GF137" s="237"/>
      <c r="GG137" s="237"/>
      <c r="GH137" s="237"/>
      <c r="GI137" s="237"/>
      <c r="GJ137" s="237"/>
      <c r="GK137" s="231"/>
      <c r="GL137" s="231"/>
      <c r="GM137" s="237"/>
      <c r="GN137" s="231"/>
      <c r="GO137" s="231"/>
      <c r="GP137" s="231"/>
      <c r="GQ137" s="231"/>
      <c r="GR137" s="231"/>
      <c r="GS137" s="231"/>
      <c r="GU137" s="1"/>
      <c r="GV137" s="1"/>
    </row>
    <row r="138" spans="2:204" s="2" customFormat="1">
      <c r="C138" s="226"/>
      <c r="G138" s="226"/>
      <c r="AL138" s="230"/>
      <c r="AN138" s="230"/>
      <c r="AP138" s="230"/>
      <c r="AR138" s="230"/>
      <c r="AU138" s="230"/>
      <c r="AW138" s="230"/>
      <c r="AY138" s="230"/>
      <c r="BA138" s="230"/>
      <c r="CD138" s="231"/>
      <c r="CE138" s="231"/>
      <c r="CF138" s="231"/>
      <c r="CG138" s="231"/>
      <c r="CH138" s="231"/>
      <c r="CI138" s="231"/>
      <c r="CJ138" s="231"/>
      <c r="CK138" s="231"/>
      <c r="CL138" s="231"/>
      <c r="CM138" s="231"/>
      <c r="CN138" s="231"/>
      <c r="CO138" s="231"/>
      <c r="CP138" s="231"/>
      <c r="CQ138" s="231"/>
      <c r="CR138" s="231"/>
      <c r="CS138" s="231"/>
      <c r="CT138" s="231"/>
      <c r="CU138" s="231"/>
      <c r="CV138" s="231"/>
      <c r="CW138" s="231"/>
      <c r="CX138" s="231"/>
      <c r="CY138" s="231"/>
      <c r="CZ138" s="231"/>
      <c r="DA138" s="231"/>
      <c r="DB138" s="231"/>
      <c r="DC138" s="231"/>
      <c r="DD138" s="231"/>
      <c r="DE138" s="231"/>
      <c r="DF138" s="231"/>
      <c r="DG138" s="231"/>
      <c r="DH138" s="231"/>
      <c r="DI138" s="233"/>
      <c r="DJ138" s="231"/>
      <c r="DK138" s="231"/>
      <c r="DL138" s="231"/>
      <c r="DM138" s="231"/>
      <c r="DN138" s="231"/>
      <c r="DO138" s="231"/>
      <c r="DP138" s="231"/>
      <c r="DQ138" s="231"/>
      <c r="DR138" s="231"/>
      <c r="DS138" s="231"/>
      <c r="DT138" s="231"/>
      <c r="DU138" s="231"/>
      <c r="DV138" s="231"/>
      <c r="DW138" s="231"/>
      <c r="DX138" s="231"/>
      <c r="DY138" s="233"/>
      <c r="DZ138" s="231"/>
      <c r="EA138" s="231"/>
      <c r="EB138" s="231"/>
      <c r="EC138" s="231"/>
      <c r="ED138" s="231"/>
      <c r="EE138" s="231"/>
      <c r="EF138" s="231"/>
      <c r="EG138" s="231"/>
      <c r="EH138" s="231"/>
      <c r="EI138" s="231"/>
      <c r="EJ138" s="231"/>
      <c r="EK138" s="231"/>
      <c r="EL138" s="231"/>
      <c r="EM138" s="231"/>
      <c r="EN138" s="231"/>
      <c r="EO138" s="231"/>
      <c r="EP138" s="231"/>
      <c r="EQ138" s="231"/>
      <c r="ER138" s="231"/>
      <c r="FG138" s="231"/>
      <c r="FH138" s="231"/>
      <c r="FI138" s="231"/>
      <c r="FJ138" s="231"/>
      <c r="FK138" s="231"/>
      <c r="FL138" s="231"/>
      <c r="FM138" s="231"/>
      <c r="FN138" s="231"/>
      <c r="FO138" s="231"/>
      <c r="FP138" s="231"/>
      <c r="FQ138" s="231"/>
      <c r="FR138" s="231"/>
      <c r="FS138" s="231"/>
      <c r="FT138" s="231"/>
      <c r="FU138" s="231"/>
      <c r="FV138" s="231"/>
      <c r="FW138" s="231"/>
      <c r="FX138" s="231"/>
      <c r="FY138" s="231"/>
      <c r="FZ138" s="231"/>
      <c r="GA138" s="231"/>
      <c r="GB138" s="231"/>
      <c r="GC138" s="231"/>
      <c r="GD138" s="231"/>
      <c r="GE138" s="237"/>
      <c r="GF138" s="237"/>
      <c r="GG138" s="237"/>
      <c r="GH138" s="237"/>
      <c r="GI138" s="237"/>
      <c r="GJ138" s="237"/>
      <c r="GK138" s="231"/>
      <c r="GL138" s="231"/>
      <c r="GM138" s="237"/>
      <c r="GN138" s="231"/>
      <c r="GO138" s="231"/>
      <c r="GP138" s="231"/>
      <c r="GQ138" s="231"/>
      <c r="GR138" s="231"/>
      <c r="GS138" s="231"/>
      <c r="GU138" s="1"/>
      <c r="GV138" s="1"/>
    </row>
    <row r="139" spans="2:204">
      <c r="B139" s="1"/>
      <c r="C139" s="13"/>
      <c r="D139" s="1"/>
      <c r="E139" s="1"/>
      <c r="F139" s="1"/>
      <c r="G139" s="13"/>
      <c r="H139" s="1"/>
      <c r="I139" s="1"/>
      <c r="J139" s="1"/>
      <c r="K139" s="1"/>
      <c r="L139" s="1"/>
      <c r="M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BM139" s="1"/>
      <c r="BN139" s="1"/>
      <c r="BO139" s="1"/>
      <c r="BP139" s="1"/>
      <c r="BQ139" s="1"/>
      <c r="BR139" s="1"/>
      <c r="BS139" s="1"/>
      <c r="BT139" s="1"/>
      <c r="CC139" s="1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GC139" s="231"/>
      <c r="GK139" s="231"/>
      <c r="GL139" s="231"/>
    </row>
    <row r="140" spans="2:204">
      <c r="B140" s="1"/>
      <c r="C140" s="13"/>
      <c r="D140" s="1"/>
      <c r="E140" s="1"/>
      <c r="F140" s="1"/>
      <c r="G140" s="13"/>
      <c r="H140" s="1"/>
      <c r="I140" s="1"/>
      <c r="J140" s="1"/>
      <c r="K140" s="1"/>
      <c r="L140" s="1"/>
      <c r="M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BM140" s="1"/>
      <c r="BN140" s="1"/>
      <c r="BO140" s="1"/>
      <c r="BP140" s="1"/>
      <c r="BQ140" s="1"/>
      <c r="BR140" s="1"/>
      <c r="BS140" s="1"/>
      <c r="BT140" s="1"/>
      <c r="CC140" s="1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GC140" s="231"/>
      <c r="GK140" s="231"/>
      <c r="GL140" s="231"/>
    </row>
    <row r="141" spans="2:204">
      <c r="B141" s="1"/>
      <c r="C141" s="13"/>
      <c r="D141" s="1"/>
      <c r="E141" s="1"/>
      <c r="F141" s="1"/>
      <c r="G141" s="13"/>
      <c r="H141" s="1"/>
      <c r="I141" s="1"/>
      <c r="J141" s="1"/>
      <c r="K141" s="1"/>
      <c r="L141" s="1"/>
      <c r="M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BM141" s="1"/>
      <c r="BN141" s="1"/>
      <c r="BO141" s="1"/>
      <c r="BP141" s="1"/>
      <c r="BQ141" s="1"/>
      <c r="BR141" s="1"/>
      <c r="BS141" s="1"/>
      <c r="BT141" s="1"/>
      <c r="CC141" s="1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GC141" s="231"/>
      <c r="GK141" s="231"/>
      <c r="GL141" s="231"/>
    </row>
    <row r="142" spans="2:204">
      <c r="B142" s="1"/>
      <c r="C142" s="13"/>
      <c r="D142" s="1"/>
      <c r="E142" s="1"/>
      <c r="F142" s="1"/>
      <c r="G142" s="13"/>
      <c r="H142" s="1"/>
      <c r="I142" s="1"/>
      <c r="J142" s="1"/>
      <c r="K142" s="1"/>
      <c r="L142" s="1"/>
      <c r="M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BM142" s="1"/>
      <c r="BN142" s="1"/>
      <c r="BO142" s="1"/>
      <c r="BP142" s="1"/>
      <c r="BQ142" s="1"/>
      <c r="BR142" s="1"/>
      <c r="BS142" s="1"/>
      <c r="BT142" s="1"/>
      <c r="CC142" s="1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GC142" s="231"/>
      <c r="GK142" s="231"/>
      <c r="GL142" s="231"/>
    </row>
    <row r="143" spans="2:204">
      <c r="B143" s="1"/>
      <c r="C143" s="13"/>
      <c r="D143" s="1"/>
      <c r="E143" s="1"/>
      <c r="F143" s="1"/>
      <c r="G143" s="13"/>
      <c r="H143" s="1"/>
      <c r="I143" s="1"/>
      <c r="J143" s="1"/>
      <c r="K143" s="1"/>
      <c r="L143" s="1"/>
      <c r="M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BM143" s="1"/>
      <c r="BN143" s="1"/>
      <c r="BO143" s="1"/>
      <c r="BP143" s="1"/>
      <c r="BQ143" s="1"/>
      <c r="BR143" s="1"/>
      <c r="BS143" s="1"/>
      <c r="BT143" s="1"/>
      <c r="CC143" s="1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GC143" s="231"/>
      <c r="GK143" s="231"/>
      <c r="GL143" s="231"/>
    </row>
    <row r="144" spans="2:204">
      <c r="B144" s="1"/>
      <c r="C144" s="13"/>
      <c r="D144" s="1"/>
      <c r="E144" s="1"/>
      <c r="F144" s="1"/>
      <c r="G144" s="13"/>
      <c r="H144" s="1"/>
      <c r="I144" s="1"/>
      <c r="J144" s="1"/>
      <c r="K144" s="1"/>
      <c r="L144" s="1"/>
      <c r="M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BM144" s="1"/>
      <c r="BN144" s="1"/>
      <c r="BO144" s="1"/>
      <c r="BP144" s="1"/>
      <c r="BQ144" s="1"/>
      <c r="BR144" s="1"/>
      <c r="BS144" s="1"/>
      <c r="BT144" s="1"/>
      <c r="CC144" s="1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GC144" s="231"/>
      <c r="GK144" s="231"/>
      <c r="GL144" s="231"/>
    </row>
    <row r="145" spans="2:194">
      <c r="B145" s="1"/>
      <c r="C145" s="13"/>
      <c r="D145" s="1"/>
      <c r="E145" s="1"/>
      <c r="F145" s="1"/>
      <c r="G145" s="13"/>
      <c r="H145" s="1"/>
      <c r="I145" s="1"/>
      <c r="J145" s="1"/>
      <c r="K145" s="1"/>
      <c r="L145" s="1"/>
      <c r="M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BM145" s="1"/>
      <c r="BN145" s="1"/>
      <c r="BO145" s="1"/>
      <c r="BP145" s="1"/>
      <c r="BQ145" s="1"/>
      <c r="BR145" s="1"/>
      <c r="BS145" s="1"/>
      <c r="BT145" s="1"/>
      <c r="CC145" s="1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GC145" s="231"/>
      <c r="GK145" s="231"/>
      <c r="GL145" s="231"/>
    </row>
    <row r="146" spans="2:194">
      <c r="B146" s="1"/>
      <c r="C146" s="13"/>
      <c r="D146" s="1"/>
      <c r="E146" s="1"/>
      <c r="F146" s="1"/>
      <c r="G146" s="13"/>
      <c r="H146" s="1"/>
      <c r="I146" s="1"/>
      <c r="J146" s="1"/>
      <c r="K146" s="1"/>
      <c r="L146" s="1"/>
      <c r="M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BM146" s="1"/>
      <c r="BN146" s="1"/>
      <c r="BO146" s="1"/>
      <c r="BP146" s="1"/>
      <c r="BQ146" s="1"/>
      <c r="BR146" s="1"/>
      <c r="BS146" s="1"/>
      <c r="BT146" s="1"/>
      <c r="CC146" s="1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GC146" s="231"/>
      <c r="GK146" s="231"/>
      <c r="GL146" s="231"/>
    </row>
    <row r="147" spans="2:194">
      <c r="B147" s="1"/>
      <c r="C147" s="13"/>
      <c r="D147" s="1"/>
      <c r="E147" s="1"/>
      <c r="F147" s="1"/>
      <c r="G147" s="13"/>
      <c r="H147" s="1"/>
      <c r="I147" s="1"/>
      <c r="J147" s="1"/>
      <c r="K147" s="1"/>
      <c r="L147" s="1"/>
      <c r="M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BM147" s="1"/>
      <c r="BN147" s="1"/>
      <c r="BO147" s="1"/>
      <c r="BP147" s="1"/>
      <c r="BQ147" s="1"/>
      <c r="BR147" s="1"/>
      <c r="BS147" s="1"/>
      <c r="BT147" s="1"/>
      <c r="CC147" s="1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GC147" s="231"/>
      <c r="GK147" s="231"/>
      <c r="GL147" s="231"/>
    </row>
    <row r="148" spans="2:194">
      <c r="B148" s="1"/>
      <c r="C148" s="13"/>
      <c r="D148" s="1"/>
      <c r="E148" s="1"/>
      <c r="F148" s="1"/>
      <c r="G148" s="13"/>
      <c r="H148" s="1"/>
      <c r="I148" s="1"/>
      <c r="J148" s="1"/>
      <c r="K148" s="1"/>
      <c r="L148" s="1"/>
      <c r="M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BM148" s="1"/>
      <c r="BN148" s="1"/>
      <c r="BO148" s="1"/>
      <c r="BP148" s="1"/>
      <c r="BQ148" s="1"/>
      <c r="BR148" s="1"/>
      <c r="BS148" s="1"/>
      <c r="BT148" s="1"/>
      <c r="CC148" s="1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GC148" s="231"/>
      <c r="GK148" s="231"/>
      <c r="GL148" s="231"/>
    </row>
    <row r="149" spans="2:194">
      <c r="B149" s="1"/>
      <c r="C149" s="13"/>
      <c r="D149" s="1"/>
      <c r="E149" s="1"/>
      <c r="F149" s="1"/>
      <c r="G149" s="13"/>
      <c r="H149" s="1"/>
      <c r="I149" s="1"/>
      <c r="J149" s="1"/>
      <c r="K149" s="1"/>
      <c r="L149" s="1"/>
      <c r="M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BM149" s="1"/>
      <c r="BN149" s="1"/>
      <c r="BO149" s="1"/>
      <c r="BP149" s="1"/>
      <c r="BQ149" s="1"/>
      <c r="BR149" s="1"/>
      <c r="BS149" s="1"/>
      <c r="BT149" s="1"/>
      <c r="CC149" s="1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GC149" s="231"/>
      <c r="GK149" s="231"/>
      <c r="GL149" s="231"/>
    </row>
    <row r="150" spans="2:194">
      <c r="B150" s="1"/>
      <c r="C150" s="13"/>
      <c r="D150" s="1"/>
      <c r="E150" s="1"/>
      <c r="F150" s="1"/>
      <c r="G150" s="13"/>
      <c r="H150" s="1"/>
      <c r="I150" s="1"/>
      <c r="J150" s="1"/>
      <c r="K150" s="1"/>
      <c r="L150" s="1"/>
      <c r="M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BM150" s="1"/>
      <c r="BN150" s="1"/>
      <c r="BO150" s="1"/>
      <c r="BP150" s="1"/>
      <c r="BQ150" s="1"/>
      <c r="BR150" s="1"/>
      <c r="BS150" s="1"/>
      <c r="BT150" s="1"/>
      <c r="CC150" s="1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GC150" s="231"/>
      <c r="GK150" s="231"/>
      <c r="GL150" s="231"/>
    </row>
    <row r="151" spans="2:194">
      <c r="B151" s="1"/>
      <c r="C151" s="13"/>
      <c r="D151" s="1"/>
      <c r="E151" s="1"/>
      <c r="F151" s="1"/>
      <c r="G151" s="13"/>
      <c r="H151" s="1"/>
      <c r="I151" s="1"/>
      <c r="J151" s="1"/>
      <c r="K151" s="1"/>
      <c r="L151" s="1"/>
      <c r="M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BM151" s="1"/>
      <c r="BN151" s="1"/>
      <c r="BO151" s="1"/>
      <c r="BP151" s="1"/>
      <c r="BQ151" s="1"/>
      <c r="BR151" s="1"/>
      <c r="BS151" s="1"/>
      <c r="BT151" s="1"/>
      <c r="CC151" s="1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GC151" s="231"/>
      <c r="GK151" s="231"/>
      <c r="GL151" s="231"/>
    </row>
    <row r="152" spans="2:194">
      <c r="B152" s="1"/>
      <c r="C152" s="13"/>
      <c r="D152" s="1"/>
      <c r="E152" s="1"/>
      <c r="F152" s="1"/>
      <c r="G152" s="13"/>
      <c r="H152" s="1"/>
      <c r="I152" s="1"/>
      <c r="J152" s="1"/>
      <c r="K152" s="1"/>
      <c r="L152" s="1"/>
      <c r="M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BM152" s="1"/>
      <c r="BN152" s="1"/>
      <c r="BO152" s="1"/>
      <c r="BP152" s="1"/>
      <c r="BQ152" s="1"/>
      <c r="BR152" s="1"/>
      <c r="BS152" s="1"/>
      <c r="BT152" s="1"/>
      <c r="CC152" s="1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GC152" s="231"/>
      <c r="GK152" s="231"/>
      <c r="GL152" s="231"/>
    </row>
    <row r="153" spans="2:194">
      <c r="B153" s="1"/>
      <c r="C153" s="13"/>
      <c r="D153" s="1"/>
      <c r="E153" s="1"/>
      <c r="F153" s="1"/>
      <c r="G153" s="13"/>
      <c r="H153" s="1"/>
      <c r="I153" s="1"/>
      <c r="J153" s="1"/>
      <c r="K153" s="1"/>
      <c r="L153" s="1"/>
      <c r="M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BM153" s="1"/>
      <c r="BN153" s="1"/>
      <c r="BO153" s="1"/>
      <c r="BP153" s="1"/>
      <c r="BQ153" s="1"/>
      <c r="BR153" s="1"/>
      <c r="BS153" s="1"/>
      <c r="BT153" s="1"/>
      <c r="CC153" s="1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GC153" s="231"/>
      <c r="GK153" s="231"/>
      <c r="GL153" s="231"/>
    </row>
    <row r="154" spans="2:194">
      <c r="B154" s="1"/>
      <c r="C154" s="13"/>
      <c r="D154" s="1"/>
      <c r="E154" s="1"/>
      <c r="F154" s="1"/>
      <c r="G154" s="13"/>
      <c r="H154" s="1"/>
      <c r="I154" s="1"/>
      <c r="J154" s="1"/>
      <c r="K154" s="1"/>
      <c r="L154" s="1"/>
      <c r="M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BM154" s="1"/>
      <c r="BN154" s="1"/>
      <c r="BO154" s="1"/>
      <c r="BP154" s="1"/>
      <c r="BQ154" s="1"/>
      <c r="BR154" s="1"/>
      <c r="BS154" s="1"/>
      <c r="BT154" s="1"/>
      <c r="CC154" s="1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GC154" s="231"/>
      <c r="GK154" s="231"/>
      <c r="GL154" s="231"/>
    </row>
    <row r="155" spans="2:194">
      <c r="B155" s="1"/>
      <c r="C155" s="13"/>
      <c r="D155" s="1"/>
      <c r="E155" s="1"/>
      <c r="F155" s="1"/>
      <c r="G155" s="13"/>
      <c r="H155" s="1"/>
      <c r="I155" s="1"/>
      <c r="J155" s="1"/>
      <c r="K155" s="1"/>
      <c r="L155" s="1"/>
      <c r="M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BM155" s="1"/>
      <c r="BN155" s="1"/>
      <c r="BO155" s="1"/>
      <c r="BP155" s="1"/>
      <c r="BQ155" s="1"/>
      <c r="BR155" s="1"/>
      <c r="BS155" s="1"/>
      <c r="BT155" s="1"/>
      <c r="CC155" s="1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GC155" s="231"/>
      <c r="GK155" s="231"/>
      <c r="GL155" s="231"/>
    </row>
    <row r="156" spans="2:194">
      <c r="B156" s="1"/>
      <c r="C156" s="13"/>
      <c r="D156" s="1"/>
      <c r="E156" s="1"/>
      <c r="F156" s="1"/>
      <c r="G156" s="13"/>
      <c r="H156" s="1"/>
      <c r="I156" s="1"/>
      <c r="J156" s="1"/>
      <c r="K156" s="1"/>
      <c r="L156" s="1"/>
      <c r="M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BM156" s="1"/>
      <c r="BN156" s="1"/>
      <c r="BO156" s="1"/>
      <c r="BP156" s="1"/>
      <c r="BQ156" s="1"/>
      <c r="BR156" s="1"/>
      <c r="BS156" s="1"/>
      <c r="BT156" s="1"/>
      <c r="CC156" s="1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GC156" s="231"/>
      <c r="GK156" s="231"/>
      <c r="GL156" s="231"/>
    </row>
    <row r="157" spans="2:194">
      <c r="B157" s="1"/>
      <c r="C157" s="13"/>
      <c r="D157" s="1"/>
      <c r="E157" s="1"/>
      <c r="F157" s="1"/>
      <c r="G157" s="13"/>
      <c r="H157" s="1"/>
      <c r="I157" s="1"/>
      <c r="J157" s="1"/>
      <c r="K157" s="1"/>
      <c r="L157" s="1"/>
      <c r="M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BM157" s="1"/>
      <c r="BN157" s="1"/>
      <c r="BO157" s="1"/>
      <c r="BP157" s="1"/>
      <c r="BQ157" s="1"/>
      <c r="BR157" s="1"/>
      <c r="BS157" s="1"/>
      <c r="BT157" s="1"/>
      <c r="CC157" s="1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GC157" s="231"/>
      <c r="GK157" s="231"/>
      <c r="GL157" s="231"/>
    </row>
    <row r="158" spans="2:194">
      <c r="B158" s="1"/>
      <c r="C158" s="13"/>
      <c r="D158" s="1"/>
      <c r="E158" s="1"/>
      <c r="F158" s="1"/>
      <c r="G158" s="13"/>
      <c r="H158" s="1"/>
      <c r="I158" s="1"/>
      <c r="J158" s="1"/>
      <c r="K158" s="1"/>
      <c r="L158" s="1"/>
      <c r="M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BM158" s="1"/>
      <c r="BN158" s="1"/>
      <c r="BO158" s="1"/>
      <c r="BP158" s="1"/>
      <c r="BQ158" s="1"/>
      <c r="BR158" s="1"/>
      <c r="BS158" s="1"/>
      <c r="BT158" s="1"/>
      <c r="CC158" s="1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GC158" s="231"/>
      <c r="GK158" s="231"/>
      <c r="GL158" s="231"/>
    </row>
    <row r="159" spans="2:194">
      <c r="B159" s="1"/>
      <c r="C159" s="13"/>
      <c r="D159" s="1"/>
      <c r="E159" s="1"/>
      <c r="F159" s="1"/>
      <c r="G159" s="13"/>
      <c r="H159" s="1"/>
      <c r="I159" s="1"/>
      <c r="J159" s="1"/>
      <c r="K159" s="1"/>
      <c r="L159" s="1"/>
      <c r="M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BM159" s="1"/>
      <c r="BN159" s="1"/>
      <c r="BO159" s="1"/>
      <c r="BP159" s="1"/>
      <c r="BQ159" s="1"/>
      <c r="BR159" s="1"/>
      <c r="BS159" s="1"/>
      <c r="BT159" s="1"/>
      <c r="CC159" s="1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GC159" s="231"/>
      <c r="GK159" s="231"/>
      <c r="GL159" s="231"/>
    </row>
    <row r="160" spans="2:194">
      <c r="B160" s="1"/>
      <c r="C160" s="13"/>
      <c r="D160" s="1"/>
      <c r="E160" s="1"/>
      <c r="F160" s="1"/>
      <c r="G160" s="13"/>
      <c r="H160" s="1"/>
      <c r="I160" s="1"/>
      <c r="J160" s="1"/>
      <c r="K160" s="1"/>
      <c r="L160" s="1"/>
      <c r="M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BM160" s="1"/>
      <c r="BN160" s="1"/>
      <c r="BO160" s="1"/>
      <c r="BP160" s="1"/>
      <c r="BQ160" s="1"/>
      <c r="BR160" s="1"/>
      <c r="BS160" s="1"/>
      <c r="BT160" s="1"/>
      <c r="CC160" s="1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GC160" s="231"/>
      <c r="GK160" s="231"/>
      <c r="GL160" s="231"/>
    </row>
    <row r="161" spans="2:194">
      <c r="B161" s="1"/>
      <c r="C161" s="13"/>
      <c r="D161" s="1"/>
      <c r="E161" s="1"/>
      <c r="F161" s="1"/>
      <c r="G161" s="13"/>
      <c r="H161" s="1"/>
      <c r="I161" s="1"/>
      <c r="J161" s="1"/>
      <c r="K161" s="1"/>
      <c r="L161" s="1"/>
      <c r="M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BM161" s="1"/>
      <c r="BN161" s="1"/>
      <c r="BO161" s="1"/>
      <c r="BP161" s="1"/>
      <c r="BQ161" s="1"/>
      <c r="BR161" s="1"/>
      <c r="BS161" s="1"/>
      <c r="BT161" s="1"/>
      <c r="CC161" s="1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GC161" s="231"/>
      <c r="GK161" s="231"/>
      <c r="GL161" s="231"/>
    </row>
    <row r="162" spans="2:194">
      <c r="B162" s="1"/>
      <c r="C162" s="13"/>
      <c r="D162" s="1"/>
      <c r="E162" s="1"/>
      <c r="F162" s="1"/>
      <c r="G162" s="13"/>
      <c r="H162" s="1"/>
      <c r="I162" s="1"/>
      <c r="J162" s="1"/>
      <c r="K162" s="1"/>
      <c r="L162" s="1"/>
      <c r="M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BM162" s="1"/>
      <c r="BN162" s="1"/>
      <c r="BO162" s="1"/>
      <c r="BP162" s="1"/>
      <c r="BQ162" s="1"/>
      <c r="BR162" s="1"/>
      <c r="BS162" s="1"/>
      <c r="BT162" s="1"/>
      <c r="CC162" s="1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GC162" s="231"/>
      <c r="GK162" s="231"/>
      <c r="GL162" s="231"/>
    </row>
    <row r="163" spans="2:194">
      <c r="B163" s="1"/>
      <c r="C163" s="13"/>
      <c r="D163" s="1"/>
      <c r="E163" s="1"/>
      <c r="F163" s="1"/>
      <c r="G163" s="13"/>
      <c r="H163" s="1"/>
      <c r="I163" s="1"/>
      <c r="J163" s="1"/>
      <c r="K163" s="1"/>
      <c r="L163" s="1"/>
      <c r="M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BM163" s="1"/>
      <c r="BN163" s="1"/>
      <c r="BO163" s="1"/>
      <c r="BP163" s="1"/>
      <c r="BQ163" s="1"/>
      <c r="BR163" s="1"/>
      <c r="BS163" s="1"/>
      <c r="BT163" s="1"/>
      <c r="CC163" s="1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GC163" s="231"/>
      <c r="GK163" s="231"/>
      <c r="GL163" s="231"/>
    </row>
    <row r="164" spans="2:194">
      <c r="B164" s="1"/>
      <c r="C164" s="13"/>
      <c r="D164" s="1"/>
      <c r="E164" s="1"/>
      <c r="F164" s="1"/>
      <c r="G164" s="13"/>
      <c r="H164" s="1"/>
      <c r="I164" s="1"/>
      <c r="J164" s="1"/>
      <c r="K164" s="1"/>
      <c r="L164" s="1"/>
      <c r="M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BM164" s="1"/>
      <c r="BN164" s="1"/>
      <c r="BO164" s="1"/>
      <c r="BP164" s="1"/>
      <c r="BQ164" s="1"/>
      <c r="BR164" s="1"/>
      <c r="BS164" s="1"/>
      <c r="BT164" s="1"/>
      <c r="CC164" s="1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GC164" s="231"/>
      <c r="GK164" s="231"/>
      <c r="GL164" s="231"/>
    </row>
    <row r="165" spans="2:194">
      <c r="B165" s="1"/>
      <c r="C165" s="13"/>
      <c r="D165" s="1"/>
      <c r="E165" s="1"/>
      <c r="F165" s="1"/>
      <c r="G165" s="13"/>
      <c r="H165" s="1"/>
      <c r="I165" s="1"/>
      <c r="J165" s="1"/>
      <c r="K165" s="1"/>
      <c r="L165" s="1"/>
      <c r="M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BM165" s="1"/>
      <c r="BN165" s="1"/>
      <c r="BO165" s="1"/>
      <c r="BP165" s="1"/>
      <c r="BQ165" s="1"/>
      <c r="BR165" s="1"/>
      <c r="BS165" s="1"/>
      <c r="BT165" s="1"/>
      <c r="CC165" s="1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GC165" s="231"/>
      <c r="GK165" s="231"/>
      <c r="GL165" s="231"/>
    </row>
    <row r="166" spans="2:194">
      <c r="B166" s="1"/>
      <c r="C166" s="13"/>
      <c r="D166" s="1"/>
      <c r="E166" s="1"/>
      <c r="F166" s="1"/>
      <c r="G166" s="13"/>
      <c r="H166" s="1"/>
      <c r="I166" s="1"/>
      <c r="J166" s="1"/>
      <c r="K166" s="1"/>
      <c r="L166" s="1"/>
      <c r="M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BM166" s="1"/>
      <c r="BN166" s="1"/>
      <c r="BO166" s="1"/>
      <c r="BP166" s="1"/>
      <c r="BQ166" s="1"/>
      <c r="BR166" s="1"/>
      <c r="BS166" s="1"/>
      <c r="BT166" s="1"/>
      <c r="CC166" s="1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GC166" s="231"/>
      <c r="GK166" s="231"/>
      <c r="GL166" s="231"/>
    </row>
    <row r="167" spans="2:194">
      <c r="B167" s="1"/>
      <c r="C167" s="13"/>
      <c r="D167" s="1"/>
      <c r="E167" s="1"/>
      <c r="F167" s="1"/>
      <c r="G167" s="13"/>
      <c r="H167" s="1"/>
      <c r="I167" s="1"/>
      <c r="J167" s="1"/>
      <c r="K167" s="1"/>
      <c r="L167" s="1"/>
      <c r="M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BM167" s="1"/>
      <c r="BN167" s="1"/>
      <c r="BO167" s="1"/>
      <c r="BP167" s="1"/>
      <c r="BQ167" s="1"/>
      <c r="BR167" s="1"/>
      <c r="BS167" s="1"/>
      <c r="BT167" s="1"/>
      <c r="CC167" s="1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GC167" s="231"/>
      <c r="GK167" s="231"/>
      <c r="GL167" s="231"/>
    </row>
    <row r="168" spans="2:194">
      <c r="B168" s="1"/>
      <c r="C168" s="13"/>
      <c r="D168" s="1"/>
      <c r="E168" s="1"/>
      <c r="F168" s="1"/>
      <c r="G168" s="13"/>
      <c r="H168" s="1"/>
      <c r="I168" s="1"/>
      <c r="J168" s="1"/>
      <c r="K168" s="1"/>
      <c r="L168" s="1"/>
      <c r="M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BM168" s="1"/>
      <c r="BN168" s="1"/>
      <c r="BO168" s="1"/>
      <c r="BP168" s="1"/>
      <c r="BQ168" s="1"/>
      <c r="BR168" s="1"/>
      <c r="BS168" s="1"/>
      <c r="BT168" s="1"/>
      <c r="CC168" s="1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GC168" s="231"/>
      <c r="GK168" s="231"/>
      <c r="GL168" s="231"/>
    </row>
    <row r="169" spans="2:194">
      <c r="B169" s="1"/>
      <c r="C169" s="13"/>
      <c r="D169" s="1"/>
      <c r="E169" s="1"/>
      <c r="F169" s="1"/>
      <c r="G169" s="13"/>
      <c r="H169" s="1"/>
      <c r="I169" s="1"/>
      <c r="J169" s="1"/>
      <c r="K169" s="1"/>
      <c r="L169" s="1"/>
      <c r="M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BM169" s="1"/>
      <c r="BN169" s="1"/>
      <c r="BO169" s="1"/>
      <c r="BP169" s="1"/>
      <c r="BQ169" s="1"/>
      <c r="BR169" s="1"/>
      <c r="BS169" s="1"/>
      <c r="BT169" s="1"/>
      <c r="CC169" s="1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GC169" s="231"/>
      <c r="GK169" s="231"/>
      <c r="GL169" s="231"/>
    </row>
    <row r="170" spans="2:194">
      <c r="B170" s="1"/>
      <c r="C170" s="13"/>
      <c r="D170" s="1"/>
      <c r="E170" s="1"/>
      <c r="F170" s="1"/>
      <c r="G170" s="13"/>
      <c r="H170" s="1"/>
      <c r="I170" s="1"/>
      <c r="J170" s="1"/>
      <c r="K170" s="1"/>
      <c r="L170" s="1"/>
      <c r="M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BM170" s="1"/>
      <c r="BN170" s="1"/>
      <c r="BO170" s="1"/>
      <c r="BP170" s="1"/>
      <c r="BQ170" s="1"/>
      <c r="BR170" s="1"/>
      <c r="BS170" s="1"/>
      <c r="BT170" s="1"/>
      <c r="CC170" s="1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GC170" s="231"/>
      <c r="GK170" s="231"/>
      <c r="GL170" s="231"/>
    </row>
    <row r="171" spans="2:194">
      <c r="B171" s="1"/>
      <c r="C171" s="13"/>
      <c r="D171" s="1"/>
      <c r="E171" s="1"/>
      <c r="F171" s="1"/>
      <c r="G171" s="13"/>
      <c r="H171" s="1"/>
      <c r="I171" s="1"/>
      <c r="J171" s="1"/>
      <c r="K171" s="1"/>
      <c r="L171" s="1"/>
      <c r="M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BM171" s="1"/>
      <c r="BN171" s="1"/>
      <c r="BO171" s="1"/>
      <c r="BP171" s="1"/>
      <c r="BQ171" s="1"/>
      <c r="BR171" s="1"/>
      <c r="BS171" s="1"/>
      <c r="BT171" s="1"/>
      <c r="CC171" s="1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GC171" s="231"/>
      <c r="GK171" s="231"/>
      <c r="GL171" s="231"/>
    </row>
    <row r="172" spans="2:194">
      <c r="B172" s="1"/>
      <c r="C172" s="13"/>
      <c r="D172" s="1"/>
      <c r="E172" s="1"/>
      <c r="F172" s="1"/>
      <c r="G172" s="13"/>
      <c r="H172" s="1"/>
      <c r="I172" s="1"/>
      <c r="J172" s="1"/>
      <c r="K172" s="1"/>
      <c r="L172" s="1"/>
      <c r="M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BM172" s="1"/>
      <c r="BN172" s="1"/>
      <c r="BO172" s="1"/>
      <c r="BP172" s="1"/>
      <c r="BQ172" s="1"/>
      <c r="BR172" s="1"/>
      <c r="BS172" s="1"/>
      <c r="BT172" s="1"/>
      <c r="CC172" s="1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GC172" s="231"/>
      <c r="GK172" s="231"/>
      <c r="GL172" s="231"/>
    </row>
    <row r="173" spans="2:194">
      <c r="B173" s="1"/>
      <c r="C173" s="13"/>
      <c r="D173" s="1"/>
      <c r="E173" s="1"/>
      <c r="F173" s="1"/>
      <c r="G173" s="13"/>
      <c r="H173" s="1"/>
      <c r="I173" s="1"/>
      <c r="J173" s="1"/>
      <c r="K173" s="1"/>
      <c r="L173" s="1"/>
      <c r="M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BM173" s="1"/>
      <c r="BN173" s="1"/>
      <c r="BO173" s="1"/>
      <c r="BP173" s="1"/>
      <c r="BQ173" s="1"/>
      <c r="BR173" s="1"/>
      <c r="BS173" s="1"/>
      <c r="BT173" s="1"/>
      <c r="CC173" s="1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GC173" s="231"/>
      <c r="GK173" s="231"/>
      <c r="GL173" s="231"/>
    </row>
    <row r="174" spans="2:194">
      <c r="B174" s="1"/>
      <c r="C174" s="13"/>
      <c r="D174" s="1"/>
      <c r="E174" s="1"/>
      <c r="F174" s="1"/>
      <c r="G174" s="13"/>
      <c r="H174" s="1"/>
      <c r="I174" s="1"/>
      <c r="J174" s="1"/>
      <c r="K174" s="1"/>
      <c r="L174" s="1"/>
      <c r="M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BM174" s="1"/>
      <c r="BN174" s="1"/>
      <c r="BO174" s="1"/>
      <c r="BP174" s="1"/>
      <c r="BQ174" s="1"/>
      <c r="BR174" s="1"/>
      <c r="BS174" s="1"/>
      <c r="BT174" s="1"/>
      <c r="CC174" s="1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GC174" s="231"/>
      <c r="GK174" s="231"/>
      <c r="GL174" s="231"/>
    </row>
    <row r="175" spans="2:194">
      <c r="B175" s="1"/>
      <c r="C175" s="13"/>
      <c r="D175" s="1"/>
      <c r="E175" s="1"/>
      <c r="F175" s="1"/>
      <c r="G175" s="13"/>
      <c r="H175" s="1"/>
      <c r="I175" s="1"/>
      <c r="J175" s="1"/>
      <c r="K175" s="1"/>
      <c r="L175" s="1"/>
      <c r="M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BM175" s="1"/>
      <c r="BN175" s="1"/>
      <c r="BO175" s="1"/>
      <c r="BP175" s="1"/>
      <c r="BQ175" s="1"/>
      <c r="BR175" s="1"/>
      <c r="BS175" s="1"/>
      <c r="BT175" s="1"/>
      <c r="CC175" s="1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GC175" s="231"/>
      <c r="GK175" s="231"/>
      <c r="GL175" s="231"/>
    </row>
    <row r="176" spans="2:194">
      <c r="B176" s="1"/>
      <c r="C176" s="13"/>
      <c r="D176" s="1"/>
      <c r="E176" s="1"/>
      <c r="F176" s="1"/>
      <c r="G176" s="13"/>
      <c r="H176" s="1"/>
      <c r="I176" s="1"/>
      <c r="J176" s="1"/>
      <c r="K176" s="1"/>
      <c r="L176" s="1"/>
      <c r="M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BM176" s="1"/>
      <c r="BN176" s="1"/>
      <c r="BO176" s="1"/>
      <c r="BP176" s="1"/>
      <c r="BQ176" s="1"/>
      <c r="BR176" s="1"/>
      <c r="BS176" s="1"/>
      <c r="BT176" s="1"/>
      <c r="CC176" s="1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GC176" s="231"/>
      <c r="GK176" s="231"/>
      <c r="GL176" s="231"/>
    </row>
    <row r="177" spans="2:194">
      <c r="B177" s="1"/>
      <c r="C177" s="13"/>
      <c r="D177" s="1"/>
      <c r="E177" s="1"/>
      <c r="F177" s="1"/>
      <c r="G177" s="13"/>
      <c r="H177" s="1"/>
      <c r="I177" s="1"/>
      <c r="J177" s="1"/>
      <c r="K177" s="1"/>
      <c r="L177" s="1"/>
      <c r="M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BM177" s="1"/>
      <c r="BN177" s="1"/>
      <c r="BO177" s="1"/>
      <c r="BP177" s="1"/>
      <c r="BQ177" s="1"/>
      <c r="BR177" s="1"/>
      <c r="BS177" s="1"/>
      <c r="BT177" s="1"/>
      <c r="CC177" s="1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GC177" s="231"/>
      <c r="GK177" s="231"/>
      <c r="GL177" s="231"/>
    </row>
    <row r="178" spans="2:194">
      <c r="B178" s="1"/>
      <c r="C178" s="13"/>
      <c r="D178" s="1"/>
      <c r="E178" s="1"/>
      <c r="F178" s="1"/>
      <c r="G178" s="13"/>
      <c r="H178" s="1"/>
      <c r="I178" s="1"/>
      <c r="J178" s="1"/>
      <c r="K178" s="1"/>
      <c r="L178" s="1"/>
      <c r="M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BM178" s="1"/>
      <c r="BN178" s="1"/>
      <c r="BO178" s="1"/>
      <c r="BP178" s="1"/>
      <c r="BQ178" s="1"/>
      <c r="BR178" s="1"/>
      <c r="BS178" s="1"/>
      <c r="BT178" s="1"/>
      <c r="CC178" s="1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GC178" s="231"/>
      <c r="GK178" s="231"/>
      <c r="GL178" s="231"/>
    </row>
    <row r="179" spans="2:194">
      <c r="B179" s="1"/>
      <c r="C179" s="13"/>
      <c r="D179" s="1"/>
      <c r="E179" s="1"/>
      <c r="F179" s="1"/>
      <c r="G179" s="13"/>
      <c r="H179" s="1"/>
      <c r="I179" s="1"/>
      <c r="J179" s="1"/>
      <c r="K179" s="1"/>
      <c r="L179" s="1"/>
      <c r="M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BM179" s="1"/>
      <c r="BN179" s="1"/>
      <c r="BO179" s="1"/>
      <c r="BP179" s="1"/>
      <c r="BQ179" s="1"/>
      <c r="BR179" s="1"/>
      <c r="BS179" s="1"/>
      <c r="BT179" s="1"/>
      <c r="CC179" s="1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GC179" s="231"/>
      <c r="GK179" s="231"/>
      <c r="GL179" s="231"/>
    </row>
    <row r="180" spans="2:194">
      <c r="B180" s="1"/>
      <c r="C180" s="13"/>
      <c r="D180" s="1"/>
      <c r="E180" s="1"/>
      <c r="F180" s="1"/>
      <c r="G180" s="13"/>
      <c r="H180" s="1"/>
      <c r="I180" s="1"/>
      <c r="J180" s="1"/>
      <c r="K180" s="1"/>
      <c r="L180" s="1"/>
      <c r="M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BM180" s="1"/>
      <c r="BN180" s="1"/>
      <c r="BO180" s="1"/>
      <c r="BP180" s="1"/>
      <c r="BQ180" s="1"/>
      <c r="BR180" s="1"/>
      <c r="BS180" s="1"/>
      <c r="BT180" s="1"/>
      <c r="CC180" s="1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GC180" s="231"/>
      <c r="GK180" s="231"/>
      <c r="GL180" s="231"/>
    </row>
    <row r="181" spans="2:194">
      <c r="B181" s="1"/>
      <c r="C181" s="13"/>
      <c r="D181" s="1"/>
      <c r="E181" s="1"/>
      <c r="F181" s="1"/>
      <c r="G181" s="13"/>
      <c r="H181" s="1"/>
      <c r="I181" s="1"/>
      <c r="J181" s="1"/>
      <c r="K181" s="1"/>
      <c r="L181" s="1"/>
      <c r="M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BM181" s="1"/>
      <c r="BN181" s="1"/>
      <c r="BO181" s="1"/>
      <c r="BP181" s="1"/>
      <c r="BQ181" s="1"/>
      <c r="BR181" s="1"/>
      <c r="BS181" s="1"/>
      <c r="BT181" s="1"/>
      <c r="CC181" s="1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GC181" s="231"/>
      <c r="GK181" s="231"/>
      <c r="GL181" s="231"/>
    </row>
    <row r="182" spans="2:194">
      <c r="B182" s="1"/>
      <c r="C182" s="13"/>
      <c r="D182" s="1"/>
      <c r="E182" s="1"/>
      <c r="F182" s="1"/>
      <c r="G182" s="13"/>
      <c r="H182" s="1"/>
      <c r="I182" s="1"/>
      <c r="J182" s="1"/>
      <c r="K182" s="1"/>
      <c r="L182" s="1"/>
      <c r="M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BM182" s="1"/>
      <c r="BN182" s="1"/>
      <c r="BO182" s="1"/>
      <c r="BP182" s="1"/>
      <c r="BQ182" s="1"/>
      <c r="BR182" s="1"/>
      <c r="BS182" s="1"/>
      <c r="BT182" s="1"/>
      <c r="CC182" s="1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GC182" s="231"/>
      <c r="GK182" s="231"/>
      <c r="GL182" s="231"/>
    </row>
    <row r="183" spans="2:194">
      <c r="B183" s="1"/>
      <c r="C183" s="13"/>
      <c r="D183" s="1"/>
      <c r="E183" s="1"/>
      <c r="F183" s="1"/>
      <c r="G183" s="13"/>
      <c r="H183" s="1"/>
      <c r="I183" s="1"/>
      <c r="J183" s="1"/>
      <c r="K183" s="1"/>
      <c r="L183" s="1"/>
      <c r="M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BM183" s="1"/>
      <c r="BN183" s="1"/>
      <c r="BO183" s="1"/>
      <c r="BP183" s="1"/>
      <c r="BQ183" s="1"/>
      <c r="BR183" s="1"/>
      <c r="BS183" s="1"/>
      <c r="BT183" s="1"/>
      <c r="CC183" s="1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GC183" s="231"/>
      <c r="GK183" s="231"/>
      <c r="GL183" s="231"/>
    </row>
    <row r="184" spans="2:194">
      <c r="B184" s="1"/>
      <c r="C184" s="13"/>
      <c r="D184" s="1"/>
      <c r="E184" s="1"/>
      <c r="F184" s="1"/>
      <c r="G184" s="13"/>
      <c r="H184" s="1"/>
      <c r="I184" s="1"/>
      <c r="J184" s="1"/>
      <c r="K184" s="1"/>
      <c r="L184" s="1"/>
      <c r="M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BM184" s="1"/>
      <c r="BN184" s="1"/>
      <c r="BO184" s="1"/>
      <c r="BP184" s="1"/>
      <c r="BQ184" s="1"/>
      <c r="BR184" s="1"/>
      <c r="BS184" s="1"/>
      <c r="BT184" s="1"/>
      <c r="CC184" s="1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GC184" s="231"/>
      <c r="GK184" s="231"/>
      <c r="GL184" s="231"/>
    </row>
    <row r="185" spans="2:194">
      <c r="B185" s="1"/>
      <c r="C185" s="13"/>
      <c r="D185" s="1"/>
      <c r="E185" s="1"/>
      <c r="F185" s="1"/>
      <c r="G185" s="13"/>
      <c r="H185" s="1"/>
      <c r="I185" s="1"/>
      <c r="J185" s="1"/>
      <c r="K185" s="1"/>
      <c r="L185" s="1"/>
      <c r="M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BM185" s="1"/>
      <c r="BN185" s="1"/>
      <c r="BO185" s="1"/>
      <c r="BP185" s="1"/>
      <c r="BQ185" s="1"/>
      <c r="BR185" s="1"/>
      <c r="BS185" s="1"/>
      <c r="BT185" s="1"/>
      <c r="CC185" s="1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GC185" s="231"/>
      <c r="GK185" s="231"/>
      <c r="GL185" s="231"/>
    </row>
    <row r="186" spans="2:194">
      <c r="B186" s="1"/>
      <c r="C186" s="13"/>
      <c r="D186" s="1"/>
      <c r="E186" s="1"/>
      <c r="F186" s="1"/>
      <c r="G186" s="13"/>
      <c r="H186" s="1"/>
      <c r="I186" s="1"/>
      <c r="J186" s="1"/>
      <c r="K186" s="1"/>
      <c r="L186" s="1"/>
      <c r="M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BM186" s="1"/>
      <c r="BN186" s="1"/>
      <c r="BO186" s="1"/>
      <c r="BP186" s="1"/>
      <c r="BQ186" s="1"/>
      <c r="BR186" s="1"/>
      <c r="BS186" s="1"/>
      <c r="BT186" s="1"/>
      <c r="CC186" s="1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GC186" s="231"/>
      <c r="GK186" s="231"/>
      <c r="GL186" s="231"/>
    </row>
    <row r="187" spans="2:194">
      <c r="B187" s="1"/>
      <c r="C187" s="13"/>
      <c r="D187" s="1"/>
      <c r="E187" s="1"/>
      <c r="F187" s="1"/>
      <c r="G187" s="13"/>
      <c r="H187" s="1"/>
      <c r="I187" s="1"/>
      <c r="J187" s="1"/>
      <c r="K187" s="1"/>
      <c r="L187" s="1"/>
      <c r="M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BM187" s="1"/>
      <c r="BN187" s="1"/>
      <c r="BO187" s="1"/>
      <c r="BP187" s="1"/>
      <c r="BQ187" s="1"/>
      <c r="BR187" s="1"/>
      <c r="BS187" s="1"/>
      <c r="BT187" s="1"/>
      <c r="CC187" s="1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GC187" s="231"/>
      <c r="GK187" s="231"/>
      <c r="GL187" s="231"/>
    </row>
    <row r="188" spans="2:194">
      <c r="B188" s="1"/>
      <c r="C188" s="13"/>
      <c r="D188" s="1"/>
      <c r="E188" s="1"/>
      <c r="F188" s="1"/>
      <c r="G188" s="13"/>
      <c r="H188" s="1"/>
      <c r="I188" s="1"/>
      <c r="J188" s="1"/>
      <c r="K188" s="1"/>
      <c r="L188" s="1"/>
      <c r="M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BM188" s="1"/>
      <c r="BN188" s="1"/>
      <c r="BO188" s="1"/>
      <c r="BP188" s="1"/>
      <c r="BQ188" s="1"/>
      <c r="BR188" s="1"/>
      <c r="BS188" s="1"/>
      <c r="BT188" s="1"/>
      <c r="CC188" s="1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GC188" s="231"/>
      <c r="GK188" s="231"/>
      <c r="GL188" s="231"/>
    </row>
    <row r="189" spans="2:194">
      <c r="B189" s="1"/>
      <c r="C189" s="13"/>
      <c r="D189" s="1"/>
      <c r="E189" s="1"/>
      <c r="F189" s="1"/>
      <c r="G189" s="13"/>
      <c r="H189" s="1"/>
      <c r="I189" s="1"/>
      <c r="J189" s="1"/>
      <c r="K189" s="1"/>
      <c r="L189" s="1"/>
      <c r="M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BM189" s="1"/>
      <c r="BN189" s="1"/>
      <c r="BO189" s="1"/>
      <c r="BP189" s="1"/>
      <c r="BQ189" s="1"/>
      <c r="BR189" s="1"/>
      <c r="BS189" s="1"/>
      <c r="BT189" s="1"/>
      <c r="CC189" s="1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GC189" s="231"/>
      <c r="GK189" s="231"/>
      <c r="GL189" s="231"/>
    </row>
    <row r="190" spans="2:194">
      <c r="B190" s="1"/>
      <c r="C190" s="13"/>
      <c r="D190" s="1"/>
      <c r="E190" s="1"/>
      <c r="F190" s="1"/>
      <c r="G190" s="13"/>
      <c r="H190" s="1"/>
      <c r="I190" s="1"/>
      <c r="J190" s="1"/>
      <c r="K190" s="1"/>
      <c r="L190" s="1"/>
      <c r="M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BM190" s="1"/>
      <c r="BN190" s="1"/>
      <c r="BO190" s="1"/>
      <c r="BP190" s="1"/>
      <c r="BQ190" s="1"/>
      <c r="BR190" s="1"/>
      <c r="BS190" s="1"/>
      <c r="BT190" s="1"/>
      <c r="CC190" s="1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GC190" s="231"/>
      <c r="GK190" s="231"/>
      <c r="GL190" s="231"/>
    </row>
    <row r="191" spans="2:194">
      <c r="B191" s="1"/>
      <c r="C191" s="13"/>
      <c r="D191" s="1"/>
      <c r="E191" s="1"/>
      <c r="F191" s="1"/>
      <c r="G191" s="13"/>
      <c r="H191" s="1"/>
      <c r="I191" s="1"/>
      <c r="J191" s="1"/>
      <c r="K191" s="1"/>
      <c r="L191" s="1"/>
      <c r="M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BM191" s="1"/>
      <c r="BN191" s="1"/>
      <c r="BO191" s="1"/>
      <c r="BP191" s="1"/>
      <c r="BQ191" s="1"/>
      <c r="BR191" s="1"/>
      <c r="BS191" s="1"/>
      <c r="BT191" s="1"/>
      <c r="CC191" s="1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GC191" s="231"/>
      <c r="GK191" s="231"/>
      <c r="GL191" s="231"/>
    </row>
    <row r="192" spans="2:194">
      <c r="B192" s="1"/>
      <c r="C192" s="13"/>
      <c r="D192" s="1"/>
      <c r="E192" s="1"/>
      <c r="F192" s="1"/>
      <c r="G192" s="13"/>
      <c r="H192" s="1"/>
      <c r="I192" s="1"/>
      <c r="J192" s="1"/>
      <c r="K192" s="1"/>
      <c r="L192" s="1"/>
      <c r="M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BM192" s="1"/>
      <c r="BN192" s="1"/>
      <c r="BO192" s="1"/>
      <c r="BP192" s="1"/>
      <c r="BQ192" s="1"/>
      <c r="BR192" s="1"/>
      <c r="BS192" s="1"/>
      <c r="BT192" s="1"/>
      <c r="CC192" s="1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GC192" s="231"/>
      <c r="GK192" s="231"/>
      <c r="GL192" s="231"/>
    </row>
    <row r="193" spans="2:194">
      <c r="B193" s="1"/>
      <c r="C193" s="13"/>
      <c r="D193" s="1"/>
      <c r="E193" s="1"/>
      <c r="F193" s="1"/>
      <c r="G193" s="13"/>
      <c r="H193" s="1"/>
      <c r="I193" s="1"/>
      <c r="J193" s="1"/>
      <c r="K193" s="1"/>
      <c r="L193" s="1"/>
      <c r="M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BM193" s="1"/>
      <c r="BN193" s="1"/>
      <c r="BO193" s="1"/>
      <c r="BP193" s="1"/>
      <c r="BQ193" s="1"/>
      <c r="BR193" s="1"/>
      <c r="BS193" s="1"/>
      <c r="BT193" s="1"/>
      <c r="CC193" s="1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GC193" s="231"/>
      <c r="GK193" s="231"/>
      <c r="GL193" s="231"/>
    </row>
    <row r="194" spans="2:194">
      <c r="B194" s="1"/>
      <c r="C194" s="13"/>
      <c r="D194" s="1"/>
      <c r="E194" s="1"/>
      <c r="F194" s="1"/>
      <c r="G194" s="13"/>
      <c r="H194" s="1"/>
      <c r="I194" s="1"/>
      <c r="J194" s="1"/>
      <c r="K194" s="1"/>
      <c r="L194" s="1"/>
      <c r="M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BM194" s="1"/>
      <c r="BN194" s="1"/>
      <c r="BO194" s="1"/>
      <c r="BP194" s="1"/>
      <c r="BQ194" s="1"/>
      <c r="BR194" s="1"/>
      <c r="BS194" s="1"/>
      <c r="BT194" s="1"/>
      <c r="CC194" s="1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GC194" s="231"/>
      <c r="GK194" s="231"/>
      <c r="GL194" s="231"/>
    </row>
    <row r="195" spans="2:194">
      <c r="B195" s="1"/>
      <c r="C195" s="13"/>
      <c r="D195" s="1"/>
      <c r="E195" s="1"/>
      <c r="F195" s="1"/>
      <c r="G195" s="13"/>
      <c r="H195" s="1"/>
      <c r="I195" s="1"/>
      <c r="J195" s="1"/>
      <c r="K195" s="1"/>
      <c r="L195" s="1"/>
      <c r="M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BM195" s="1"/>
      <c r="BN195" s="1"/>
      <c r="BO195" s="1"/>
      <c r="BP195" s="1"/>
      <c r="BQ195" s="1"/>
      <c r="BR195" s="1"/>
      <c r="BS195" s="1"/>
      <c r="BT195" s="1"/>
      <c r="CC195" s="1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GC195" s="231"/>
      <c r="GK195" s="231"/>
      <c r="GL195" s="231"/>
    </row>
    <row r="196" spans="2:194">
      <c r="B196" s="1"/>
      <c r="C196" s="13"/>
      <c r="D196" s="1"/>
      <c r="E196" s="1"/>
      <c r="F196" s="1"/>
      <c r="G196" s="13"/>
      <c r="H196" s="1"/>
      <c r="I196" s="1"/>
      <c r="J196" s="1"/>
      <c r="K196" s="1"/>
      <c r="L196" s="1"/>
      <c r="M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BM196" s="1"/>
      <c r="BN196" s="1"/>
      <c r="BO196" s="1"/>
      <c r="BP196" s="1"/>
      <c r="BQ196" s="1"/>
      <c r="BR196" s="1"/>
      <c r="BS196" s="1"/>
      <c r="BT196" s="1"/>
      <c r="CC196" s="1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GC196" s="231"/>
      <c r="GK196" s="231"/>
      <c r="GL196" s="231"/>
    </row>
    <row r="197" spans="2:194">
      <c r="B197" s="1"/>
      <c r="C197" s="13"/>
      <c r="D197" s="1"/>
      <c r="E197" s="1"/>
      <c r="F197" s="1"/>
      <c r="G197" s="13"/>
      <c r="H197" s="1"/>
      <c r="I197" s="1"/>
      <c r="J197" s="1"/>
      <c r="K197" s="1"/>
      <c r="L197" s="1"/>
      <c r="M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BM197" s="1"/>
      <c r="BN197" s="1"/>
      <c r="BO197" s="1"/>
      <c r="BP197" s="1"/>
      <c r="BQ197" s="1"/>
      <c r="BR197" s="1"/>
      <c r="BS197" s="1"/>
      <c r="BT197" s="1"/>
      <c r="CC197" s="1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GC197" s="231"/>
      <c r="GK197" s="231"/>
      <c r="GL197" s="231"/>
    </row>
    <row r="198" spans="2:194">
      <c r="B198" s="1"/>
      <c r="C198" s="13"/>
      <c r="D198" s="1"/>
      <c r="E198" s="1"/>
      <c r="F198" s="1"/>
      <c r="G198" s="13"/>
      <c r="H198" s="1"/>
      <c r="I198" s="1"/>
      <c r="J198" s="1"/>
      <c r="K198" s="1"/>
      <c r="L198" s="1"/>
      <c r="M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BM198" s="1"/>
      <c r="BN198" s="1"/>
      <c r="BO198" s="1"/>
      <c r="BP198" s="1"/>
      <c r="BQ198" s="1"/>
      <c r="BR198" s="1"/>
      <c r="BS198" s="1"/>
      <c r="BT198" s="1"/>
      <c r="CC198" s="1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GC198" s="231"/>
      <c r="GK198" s="231"/>
      <c r="GL198" s="231"/>
    </row>
    <row r="199" spans="2:194">
      <c r="B199" s="1"/>
      <c r="C199" s="13"/>
      <c r="D199" s="1"/>
      <c r="E199" s="1"/>
      <c r="F199" s="1"/>
      <c r="G199" s="13"/>
      <c r="H199" s="1"/>
      <c r="I199" s="1"/>
      <c r="J199" s="1"/>
      <c r="K199" s="1"/>
      <c r="L199" s="1"/>
      <c r="M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BM199" s="1"/>
      <c r="BN199" s="1"/>
      <c r="BO199" s="1"/>
      <c r="BP199" s="1"/>
      <c r="BQ199" s="1"/>
      <c r="BR199" s="1"/>
      <c r="BS199" s="1"/>
      <c r="BT199" s="1"/>
      <c r="CC199" s="1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GC199" s="231"/>
      <c r="GK199" s="231"/>
      <c r="GL199" s="231"/>
    </row>
    <row r="200" spans="2:194">
      <c r="B200" s="1"/>
      <c r="C200" s="13"/>
      <c r="D200" s="1"/>
      <c r="E200" s="1"/>
      <c r="F200" s="1"/>
      <c r="G200" s="13"/>
      <c r="H200" s="1"/>
      <c r="I200" s="1"/>
      <c r="J200" s="1"/>
      <c r="K200" s="1"/>
      <c r="L200" s="1"/>
      <c r="M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BM200" s="1"/>
      <c r="BN200" s="1"/>
      <c r="BO200" s="1"/>
      <c r="BP200" s="1"/>
      <c r="BQ200" s="1"/>
      <c r="BR200" s="1"/>
      <c r="BS200" s="1"/>
      <c r="BT200" s="1"/>
      <c r="CC200" s="1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GC200" s="231"/>
      <c r="GK200" s="231"/>
      <c r="GL200" s="231"/>
    </row>
    <row r="201" spans="2:194">
      <c r="B201" s="1"/>
      <c r="C201" s="13"/>
      <c r="D201" s="1"/>
      <c r="E201" s="1"/>
      <c r="F201" s="1"/>
      <c r="G201" s="13"/>
      <c r="H201" s="1"/>
      <c r="I201" s="1"/>
      <c r="J201" s="1"/>
      <c r="K201" s="1"/>
      <c r="L201" s="1"/>
      <c r="M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BM201" s="1"/>
      <c r="BN201" s="1"/>
      <c r="BO201" s="1"/>
      <c r="BP201" s="1"/>
      <c r="BQ201" s="1"/>
      <c r="BR201" s="1"/>
      <c r="BS201" s="1"/>
      <c r="BT201" s="1"/>
      <c r="CC201" s="1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GC201" s="231"/>
      <c r="GK201" s="231"/>
      <c r="GL201" s="231"/>
    </row>
    <row r="202" spans="2:194">
      <c r="B202" s="1"/>
      <c r="C202" s="13"/>
      <c r="D202" s="1"/>
      <c r="E202" s="1"/>
      <c r="F202" s="1"/>
      <c r="G202" s="13"/>
      <c r="H202" s="1"/>
      <c r="I202" s="1"/>
      <c r="J202" s="1"/>
      <c r="K202" s="1"/>
      <c r="L202" s="1"/>
      <c r="M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BM202" s="1"/>
      <c r="BN202" s="1"/>
      <c r="BO202" s="1"/>
      <c r="BP202" s="1"/>
      <c r="BQ202" s="1"/>
      <c r="BR202" s="1"/>
      <c r="BS202" s="1"/>
      <c r="BT202" s="1"/>
      <c r="CC202" s="1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GC202" s="231"/>
      <c r="GK202" s="231"/>
      <c r="GL202" s="231"/>
    </row>
    <row r="203" spans="2:194">
      <c r="B203" s="1"/>
      <c r="C203" s="13"/>
      <c r="D203" s="1"/>
      <c r="E203" s="1"/>
      <c r="F203" s="1"/>
      <c r="G203" s="13"/>
      <c r="H203" s="1"/>
      <c r="I203" s="1"/>
      <c r="J203" s="1"/>
      <c r="K203" s="1"/>
      <c r="L203" s="1"/>
      <c r="M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BM203" s="1"/>
      <c r="BN203" s="1"/>
      <c r="BO203" s="1"/>
      <c r="BP203" s="1"/>
      <c r="BQ203" s="1"/>
      <c r="BR203" s="1"/>
      <c r="BS203" s="1"/>
      <c r="BT203" s="1"/>
      <c r="CC203" s="1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GC203" s="231"/>
      <c r="GK203" s="231"/>
      <c r="GL203" s="231"/>
    </row>
    <row r="204" spans="2:194">
      <c r="B204" s="1"/>
      <c r="C204" s="13"/>
      <c r="D204" s="1"/>
      <c r="E204" s="1"/>
      <c r="F204" s="1"/>
      <c r="G204" s="13"/>
      <c r="H204" s="1"/>
      <c r="I204" s="1"/>
      <c r="J204" s="1"/>
      <c r="K204" s="1"/>
      <c r="L204" s="1"/>
      <c r="M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BM204" s="1"/>
      <c r="BN204" s="1"/>
      <c r="BO204" s="1"/>
      <c r="BP204" s="1"/>
      <c r="BQ204" s="1"/>
      <c r="BR204" s="1"/>
      <c r="BS204" s="1"/>
      <c r="BT204" s="1"/>
      <c r="CC204" s="1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GC204" s="231"/>
      <c r="GK204" s="231"/>
      <c r="GL204" s="231"/>
    </row>
    <row r="205" spans="2:194">
      <c r="B205" s="1"/>
      <c r="C205" s="13"/>
      <c r="D205" s="1"/>
      <c r="E205" s="1"/>
      <c r="F205" s="1"/>
      <c r="G205" s="13"/>
      <c r="H205" s="1"/>
      <c r="I205" s="1"/>
      <c r="J205" s="1"/>
      <c r="K205" s="1"/>
      <c r="L205" s="1"/>
      <c r="M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BM205" s="1"/>
      <c r="BN205" s="1"/>
      <c r="BO205" s="1"/>
      <c r="BP205" s="1"/>
      <c r="BQ205" s="1"/>
      <c r="BR205" s="1"/>
      <c r="BS205" s="1"/>
      <c r="BT205" s="1"/>
      <c r="CC205" s="1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GC205" s="231"/>
      <c r="GK205" s="231"/>
      <c r="GL205" s="231"/>
    </row>
    <row r="206" spans="2:194">
      <c r="B206" s="1"/>
      <c r="C206" s="13"/>
      <c r="D206" s="1"/>
      <c r="E206" s="1"/>
      <c r="F206" s="1"/>
      <c r="G206" s="13"/>
      <c r="H206" s="1"/>
      <c r="I206" s="1"/>
      <c r="J206" s="1"/>
      <c r="K206" s="1"/>
      <c r="L206" s="1"/>
      <c r="M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BM206" s="1"/>
      <c r="BN206" s="1"/>
      <c r="BO206" s="1"/>
      <c r="BP206" s="1"/>
      <c r="BQ206" s="1"/>
      <c r="BR206" s="1"/>
      <c r="BS206" s="1"/>
      <c r="BT206" s="1"/>
      <c r="CC206" s="1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GC206" s="231"/>
      <c r="GK206" s="231"/>
      <c r="GL206" s="231"/>
    </row>
    <row r="207" spans="2:194">
      <c r="B207" s="1"/>
      <c r="C207" s="13"/>
      <c r="D207" s="1"/>
      <c r="E207" s="1"/>
      <c r="F207" s="1"/>
      <c r="G207" s="13"/>
      <c r="H207" s="1"/>
      <c r="I207" s="1"/>
      <c r="J207" s="1"/>
      <c r="K207" s="1"/>
      <c r="L207" s="1"/>
      <c r="M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BM207" s="1"/>
      <c r="BN207" s="1"/>
      <c r="BO207" s="1"/>
      <c r="BP207" s="1"/>
      <c r="BQ207" s="1"/>
      <c r="BR207" s="1"/>
      <c r="BS207" s="1"/>
      <c r="BT207" s="1"/>
      <c r="CC207" s="1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GC207" s="231"/>
      <c r="GK207" s="231"/>
      <c r="GL207" s="231"/>
    </row>
    <row r="208" spans="2:194">
      <c r="B208" s="1"/>
      <c r="C208" s="13"/>
      <c r="D208" s="1"/>
      <c r="E208" s="1"/>
      <c r="F208" s="1"/>
      <c r="G208" s="13"/>
      <c r="H208" s="1"/>
      <c r="I208" s="1"/>
      <c r="J208" s="1"/>
      <c r="K208" s="1"/>
      <c r="L208" s="1"/>
      <c r="M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BM208" s="1"/>
      <c r="BN208" s="1"/>
      <c r="BO208" s="1"/>
      <c r="BP208" s="1"/>
      <c r="BQ208" s="1"/>
      <c r="BR208" s="1"/>
      <c r="BS208" s="1"/>
      <c r="BT208" s="1"/>
      <c r="CC208" s="1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GC208" s="231"/>
      <c r="GK208" s="231"/>
      <c r="GL208" s="231"/>
    </row>
    <row r="209" spans="2:194">
      <c r="B209" s="1"/>
      <c r="C209" s="13"/>
      <c r="D209" s="1"/>
      <c r="E209" s="1"/>
      <c r="F209" s="1"/>
      <c r="G209" s="13"/>
      <c r="H209" s="1"/>
      <c r="I209" s="1"/>
      <c r="J209" s="1"/>
      <c r="K209" s="1"/>
      <c r="L209" s="1"/>
      <c r="M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BM209" s="1"/>
      <c r="BN209" s="1"/>
      <c r="BO209" s="1"/>
      <c r="BP209" s="1"/>
      <c r="BQ209" s="1"/>
      <c r="BR209" s="1"/>
      <c r="BS209" s="1"/>
      <c r="BT209" s="1"/>
      <c r="CC209" s="1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GC209" s="231"/>
      <c r="GK209" s="231"/>
      <c r="GL209" s="231"/>
    </row>
    <row r="210" spans="2:194">
      <c r="B210" s="1"/>
      <c r="C210" s="13"/>
      <c r="D210" s="1"/>
      <c r="E210" s="1"/>
      <c r="F210" s="1"/>
      <c r="G210" s="13"/>
      <c r="H210" s="1"/>
      <c r="I210" s="1"/>
      <c r="J210" s="1"/>
      <c r="K210" s="1"/>
      <c r="L210" s="1"/>
      <c r="M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BM210" s="1"/>
      <c r="BN210" s="1"/>
      <c r="BO210" s="1"/>
      <c r="BP210" s="1"/>
      <c r="BQ210" s="1"/>
      <c r="BR210" s="1"/>
      <c r="BS210" s="1"/>
      <c r="BT210" s="1"/>
      <c r="CC210" s="1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GC210" s="231"/>
      <c r="GK210" s="231"/>
      <c r="GL210" s="231"/>
    </row>
    <row r="211" spans="2:194">
      <c r="B211" s="1"/>
      <c r="C211" s="13"/>
      <c r="D211" s="1"/>
      <c r="E211" s="1"/>
      <c r="F211" s="1"/>
      <c r="G211" s="13"/>
      <c r="H211" s="1"/>
      <c r="I211" s="1"/>
      <c r="J211" s="1"/>
      <c r="K211" s="1"/>
      <c r="L211" s="1"/>
      <c r="M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BM211" s="1"/>
      <c r="BN211" s="1"/>
      <c r="BO211" s="1"/>
      <c r="BP211" s="1"/>
      <c r="BQ211" s="1"/>
      <c r="BR211" s="1"/>
      <c r="BS211" s="1"/>
      <c r="BT211" s="1"/>
      <c r="CC211" s="1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GC211" s="231"/>
      <c r="GK211" s="231"/>
      <c r="GL211" s="231"/>
    </row>
    <row r="212" spans="2:194">
      <c r="B212" s="1"/>
      <c r="C212" s="13"/>
      <c r="D212" s="1"/>
      <c r="E212" s="1"/>
      <c r="F212" s="1"/>
      <c r="G212" s="13"/>
      <c r="H212" s="1"/>
      <c r="I212" s="1"/>
      <c r="J212" s="1"/>
      <c r="K212" s="1"/>
      <c r="L212" s="1"/>
      <c r="M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BM212" s="1"/>
      <c r="BN212" s="1"/>
      <c r="BO212" s="1"/>
      <c r="BP212" s="1"/>
      <c r="BQ212" s="1"/>
      <c r="BR212" s="1"/>
      <c r="BS212" s="1"/>
      <c r="BT212" s="1"/>
      <c r="CC212" s="1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GC212" s="231"/>
      <c r="GK212" s="231"/>
      <c r="GL212" s="231"/>
    </row>
    <row r="213" spans="2:194">
      <c r="B213" s="1"/>
      <c r="C213" s="13"/>
      <c r="D213" s="1"/>
      <c r="E213" s="1"/>
      <c r="F213" s="1"/>
      <c r="G213" s="13"/>
      <c r="H213" s="1"/>
      <c r="I213" s="1"/>
      <c r="J213" s="1"/>
      <c r="K213" s="1"/>
      <c r="L213" s="1"/>
      <c r="M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BM213" s="1"/>
      <c r="BN213" s="1"/>
      <c r="BO213" s="1"/>
      <c r="BP213" s="1"/>
      <c r="BQ213" s="1"/>
      <c r="BR213" s="1"/>
      <c r="BS213" s="1"/>
      <c r="BT213" s="1"/>
      <c r="CC213" s="1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GC213" s="231"/>
      <c r="GK213" s="231"/>
      <c r="GL213" s="231"/>
    </row>
    <row r="214" spans="2:194">
      <c r="B214" s="1"/>
      <c r="C214" s="13"/>
      <c r="D214" s="1"/>
      <c r="E214" s="1"/>
      <c r="F214" s="1"/>
      <c r="G214" s="13"/>
      <c r="H214" s="1"/>
      <c r="I214" s="1"/>
      <c r="J214" s="1"/>
      <c r="K214" s="1"/>
      <c r="L214" s="1"/>
      <c r="M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BM214" s="1"/>
      <c r="BN214" s="1"/>
      <c r="BO214" s="1"/>
      <c r="BP214" s="1"/>
      <c r="BQ214" s="1"/>
      <c r="BR214" s="1"/>
      <c r="BS214" s="1"/>
      <c r="BT214" s="1"/>
      <c r="CC214" s="1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GC214" s="231"/>
      <c r="GK214" s="231"/>
      <c r="GL214" s="231"/>
    </row>
    <row r="215" spans="2:194">
      <c r="B215" s="1"/>
      <c r="C215" s="13"/>
      <c r="D215" s="1"/>
      <c r="E215" s="1"/>
      <c r="F215" s="1"/>
      <c r="G215" s="13"/>
      <c r="H215" s="1"/>
      <c r="I215" s="1"/>
      <c r="J215" s="1"/>
      <c r="K215" s="1"/>
      <c r="L215" s="1"/>
      <c r="M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BM215" s="1"/>
      <c r="BN215" s="1"/>
      <c r="BO215" s="1"/>
      <c r="BP215" s="1"/>
      <c r="BQ215" s="1"/>
      <c r="BR215" s="1"/>
      <c r="BS215" s="1"/>
      <c r="BT215" s="1"/>
      <c r="CC215" s="1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GC215" s="231"/>
      <c r="GK215" s="231"/>
      <c r="GL215" s="231"/>
    </row>
    <row r="216" spans="2:194">
      <c r="B216" s="1"/>
      <c r="C216" s="13"/>
      <c r="D216" s="1"/>
      <c r="E216" s="1"/>
      <c r="F216" s="1"/>
      <c r="G216" s="13"/>
      <c r="H216" s="1"/>
      <c r="I216" s="1"/>
      <c r="J216" s="1"/>
      <c r="K216" s="1"/>
      <c r="L216" s="1"/>
      <c r="M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BM216" s="1"/>
      <c r="BN216" s="1"/>
      <c r="BO216" s="1"/>
      <c r="BP216" s="1"/>
      <c r="BQ216" s="1"/>
      <c r="BR216" s="1"/>
      <c r="BS216" s="1"/>
      <c r="BT216" s="1"/>
      <c r="CC216" s="1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GC216" s="231"/>
      <c r="GK216" s="231"/>
      <c r="GL216" s="231"/>
    </row>
    <row r="217" spans="2:194">
      <c r="B217" s="1"/>
      <c r="C217" s="13"/>
      <c r="D217" s="1"/>
      <c r="E217" s="1"/>
      <c r="F217" s="1"/>
      <c r="G217" s="13"/>
      <c r="H217" s="1"/>
      <c r="I217" s="1"/>
      <c r="J217" s="1"/>
      <c r="K217" s="1"/>
      <c r="L217" s="1"/>
      <c r="M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BM217" s="1"/>
      <c r="BN217" s="1"/>
      <c r="BO217" s="1"/>
      <c r="BP217" s="1"/>
      <c r="BQ217" s="1"/>
      <c r="BR217" s="1"/>
      <c r="BS217" s="1"/>
      <c r="BT217" s="1"/>
      <c r="CC217" s="1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GC217" s="231"/>
      <c r="GK217" s="231"/>
      <c r="GL217" s="231"/>
    </row>
    <row r="218" spans="2:194">
      <c r="B218" s="1"/>
      <c r="C218" s="13"/>
      <c r="D218" s="1"/>
      <c r="E218" s="1"/>
      <c r="F218" s="1"/>
      <c r="G218" s="13"/>
      <c r="H218" s="1"/>
      <c r="I218" s="1"/>
      <c r="J218" s="1"/>
      <c r="K218" s="1"/>
      <c r="L218" s="1"/>
      <c r="M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BM218" s="1"/>
      <c r="BN218" s="1"/>
      <c r="BO218" s="1"/>
      <c r="BP218" s="1"/>
      <c r="BQ218" s="1"/>
      <c r="BR218" s="1"/>
      <c r="BS218" s="1"/>
      <c r="BT218" s="1"/>
      <c r="CC218" s="1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GC218" s="231"/>
      <c r="GK218" s="231"/>
      <c r="GL218" s="231"/>
    </row>
    <row r="219" spans="2:194">
      <c r="B219" s="1"/>
      <c r="C219" s="13"/>
      <c r="D219" s="1"/>
      <c r="E219" s="1"/>
      <c r="F219" s="1"/>
      <c r="G219" s="13"/>
      <c r="H219" s="1"/>
      <c r="I219" s="1"/>
      <c r="J219" s="1"/>
      <c r="K219" s="1"/>
      <c r="L219" s="1"/>
      <c r="M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BM219" s="1"/>
      <c r="BN219" s="1"/>
      <c r="BO219" s="1"/>
      <c r="BP219" s="1"/>
      <c r="BQ219" s="1"/>
      <c r="BR219" s="1"/>
      <c r="BS219" s="1"/>
      <c r="BT219" s="1"/>
      <c r="CC219" s="1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GC219" s="231"/>
      <c r="GK219" s="231"/>
      <c r="GL219" s="231"/>
    </row>
    <row r="220" spans="2:194">
      <c r="B220" s="1"/>
      <c r="C220" s="13"/>
      <c r="D220" s="1"/>
      <c r="E220" s="1"/>
      <c r="F220" s="1"/>
      <c r="G220" s="13"/>
      <c r="H220" s="1"/>
      <c r="I220" s="1"/>
      <c r="J220" s="1"/>
      <c r="K220" s="1"/>
      <c r="L220" s="1"/>
      <c r="M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BM220" s="1"/>
      <c r="BN220" s="1"/>
      <c r="BO220" s="1"/>
      <c r="BP220" s="1"/>
      <c r="BQ220" s="1"/>
      <c r="BR220" s="1"/>
      <c r="BS220" s="1"/>
      <c r="BT220" s="1"/>
      <c r="CC220" s="1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GC220" s="231"/>
      <c r="GK220" s="231"/>
      <c r="GL220" s="231"/>
    </row>
    <row r="221" spans="2:194">
      <c r="B221" s="1"/>
      <c r="C221" s="13"/>
      <c r="D221" s="1"/>
      <c r="E221" s="1"/>
      <c r="F221" s="1"/>
      <c r="G221" s="13"/>
      <c r="H221" s="1"/>
      <c r="I221" s="1"/>
      <c r="J221" s="1"/>
      <c r="K221" s="1"/>
      <c r="L221" s="1"/>
      <c r="M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BM221" s="1"/>
      <c r="BN221" s="1"/>
      <c r="BO221" s="1"/>
      <c r="BP221" s="1"/>
      <c r="BQ221" s="1"/>
      <c r="BR221" s="1"/>
      <c r="BS221" s="1"/>
      <c r="BT221" s="1"/>
      <c r="CC221" s="1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GC221" s="231"/>
      <c r="GK221" s="231"/>
      <c r="GL221" s="231"/>
    </row>
    <row r="222" spans="2:194">
      <c r="B222" s="1"/>
      <c r="C222" s="13"/>
      <c r="D222" s="1"/>
      <c r="E222" s="1"/>
      <c r="F222" s="1"/>
      <c r="G222" s="13"/>
      <c r="H222" s="1"/>
      <c r="I222" s="1"/>
      <c r="J222" s="1"/>
      <c r="K222" s="1"/>
      <c r="L222" s="1"/>
      <c r="M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BM222" s="1"/>
      <c r="BN222" s="1"/>
      <c r="BO222" s="1"/>
      <c r="BP222" s="1"/>
      <c r="BQ222" s="1"/>
      <c r="BR222" s="1"/>
      <c r="BS222" s="1"/>
      <c r="BT222" s="1"/>
      <c r="CC222" s="1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GC222" s="231"/>
      <c r="GK222" s="231"/>
      <c r="GL222" s="231"/>
    </row>
    <row r="223" spans="2:194">
      <c r="B223" s="1"/>
      <c r="C223" s="13"/>
      <c r="D223" s="1"/>
      <c r="E223" s="1"/>
      <c r="F223" s="1"/>
      <c r="G223" s="13"/>
      <c r="H223" s="1"/>
      <c r="I223" s="1"/>
      <c r="J223" s="1"/>
      <c r="K223" s="1"/>
      <c r="L223" s="1"/>
      <c r="M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BM223" s="1"/>
      <c r="BN223" s="1"/>
      <c r="BO223" s="1"/>
      <c r="BP223" s="1"/>
      <c r="BQ223" s="1"/>
      <c r="BR223" s="1"/>
      <c r="BS223" s="1"/>
      <c r="BT223" s="1"/>
      <c r="CC223" s="1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GC223" s="231"/>
      <c r="GK223" s="231"/>
      <c r="GL223" s="231"/>
    </row>
    <row r="224" spans="2:194">
      <c r="B224" s="1"/>
      <c r="C224" s="13"/>
      <c r="D224" s="1"/>
      <c r="E224" s="1"/>
      <c r="F224" s="1"/>
      <c r="G224" s="13"/>
      <c r="H224" s="1"/>
      <c r="I224" s="1"/>
      <c r="J224" s="1"/>
      <c r="K224" s="1"/>
      <c r="L224" s="1"/>
      <c r="M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BM224" s="1"/>
      <c r="BN224" s="1"/>
      <c r="BO224" s="1"/>
      <c r="BP224" s="1"/>
      <c r="BQ224" s="1"/>
      <c r="BR224" s="1"/>
      <c r="BS224" s="1"/>
      <c r="BT224" s="1"/>
      <c r="CC224" s="1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GC224" s="231"/>
      <c r="GK224" s="231"/>
      <c r="GL224" s="231"/>
    </row>
    <row r="225" spans="2:194">
      <c r="B225" s="1"/>
      <c r="C225" s="13"/>
      <c r="D225" s="1"/>
      <c r="E225" s="1"/>
      <c r="F225" s="1"/>
      <c r="G225" s="13"/>
      <c r="H225" s="1"/>
      <c r="I225" s="1"/>
      <c r="J225" s="1"/>
      <c r="K225" s="1"/>
      <c r="L225" s="1"/>
      <c r="M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BM225" s="1"/>
      <c r="BN225" s="1"/>
      <c r="BO225" s="1"/>
      <c r="BP225" s="1"/>
      <c r="BQ225" s="1"/>
      <c r="BR225" s="1"/>
      <c r="BS225" s="1"/>
      <c r="BT225" s="1"/>
      <c r="CC225" s="1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GC225" s="231"/>
      <c r="GK225" s="231"/>
      <c r="GL225" s="231"/>
    </row>
    <row r="226" spans="2:194">
      <c r="B226" s="1"/>
      <c r="C226" s="13"/>
      <c r="D226" s="1"/>
      <c r="E226" s="1"/>
      <c r="F226" s="1"/>
      <c r="G226" s="13"/>
      <c r="H226" s="1"/>
      <c r="I226" s="1"/>
      <c r="J226" s="1"/>
      <c r="K226" s="1"/>
      <c r="L226" s="1"/>
      <c r="M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BM226" s="1"/>
      <c r="BN226" s="1"/>
      <c r="BO226" s="1"/>
      <c r="BP226" s="1"/>
      <c r="BQ226" s="1"/>
      <c r="BR226" s="1"/>
      <c r="BS226" s="1"/>
      <c r="BT226" s="1"/>
      <c r="CC226" s="1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GC226" s="231"/>
      <c r="GK226" s="231"/>
      <c r="GL226" s="231"/>
    </row>
    <row r="227" spans="2:194">
      <c r="B227" s="1"/>
      <c r="C227" s="13"/>
      <c r="D227" s="1"/>
      <c r="E227" s="1"/>
      <c r="F227" s="1"/>
      <c r="G227" s="13"/>
      <c r="H227" s="1"/>
      <c r="I227" s="1"/>
      <c r="J227" s="1"/>
      <c r="K227" s="1"/>
      <c r="L227" s="1"/>
      <c r="M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BM227" s="1"/>
      <c r="BN227" s="1"/>
      <c r="BO227" s="1"/>
      <c r="BP227" s="1"/>
      <c r="BQ227" s="1"/>
      <c r="BR227" s="1"/>
      <c r="BS227" s="1"/>
      <c r="BT227" s="1"/>
      <c r="CC227" s="1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GC227" s="231"/>
      <c r="GK227" s="231"/>
      <c r="GL227" s="231"/>
    </row>
    <row r="228" spans="2:194">
      <c r="B228" s="1"/>
      <c r="C228" s="13"/>
      <c r="D228" s="1"/>
      <c r="E228" s="1"/>
      <c r="F228" s="1"/>
      <c r="G228" s="13"/>
      <c r="H228" s="1"/>
      <c r="I228" s="1"/>
      <c r="J228" s="1"/>
      <c r="K228" s="1"/>
      <c r="L228" s="1"/>
      <c r="M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BM228" s="1"/>
      <c r="BN228" s="1"/>
      <c r="BO228" s="1"/>
      <c r="BP228" s="1"/>
      <c r="BQ228" s="1"/>
      <c r="BR228" s="1"/>
      <c r="BS228" s="1"/>
      <c r="BT228" s="1"/>
      <c r="CC228" s="1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GC228" s="231"/>
      <c r="GK228" s="231"/>
      <c r="GL228" s="231"/>
    </row>
    <row r="229" spans="2:194">
      <c r="B229" s="1"/>
      <c r="C229" s="13"/>
      <c r="D229" s="1"/>
      <c r="E229" s="1"/>
      <c r="F229" s="1"/>
      <c r="G229" s="13"/>
      <c r="H229" s="1"/>
      <c r="I229" s="1"/>
      <c r="J229" s="1"/>
      <c r="K229" s="1"/>
      <c r="L229" s="1"/>
      <c r="M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BM229" s="1"/>
      <c r="BN229" s="1"/>
      <c r="BO229" s="1"/>
      <c r="BP229" s="1"/>
      <c r="BQ229" s="1"/>
      <c r="BR229" s="1"/>
      <c r="BS229" s="1"/>
      <c r="BT229" s="1"/>
      <c r="CC229" s="1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GC229" s="231"/>
      <c r="GK229" s="231"/>
      <c r="GL229" s="231"/>
    </row>
    <row r="230" spans="2:194">
      <c r="B230" s="1"/>
      <c r="C230" s="13"/>
      <c r="D230" s="1"/>
      <c r="E230" s="1"/>
      <c r="F230" s="1"/>
      <c r="G230" s="13"/>
      <c r="H230" s="1"/>
      <c r="I230" s="1"/>
      <c r="J230" s="1"/>
      <c r="K230" s="1"/>
      <c r="L230" s="1"/>
      <c r="M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BM230" s="1"/>
      <c r="BN230" s="1"/>
      <c r="BO230" s="1"/>
      <c r="BP230" s="1"/>
      <c r="BQ230" s="1"/>
      <c r="BR230" s="1"/>
      <c r="BS230" s="1"/>
      <c r="BT230" s="1"/>
      <c r="CC230" s="1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GC230" s="231"/>
      <c r="GK230" s="231"/>
      <c r="GL230" s="231"/>
    </row>
    <row r="231" spans="2:194">
      <c r="B231" s="1"/>
      <c r="C231" s="13"/>
      <c r="D231" s="1"/>
      <c r="E231" s="1"/>
      <c r="F231" s="1"/>
      <c r="G231" s="13"/>
      <c r="H231" s="1"/>
      <c r="I231" s="1"/>
      <c r="J231" s="1"/>
      <c r="K231" s="1"/>
      <c r="L231" s="1"/>
      <c r="M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BM231" s="1"/>
      <c r="BN231" s="1"/>
      <c r="BO231" s="1"/>
      <c r="BP231" s="1"/>
      <c r="BQ231" s="1"/>
      <c r="BR231" s="1"/>
      <c r="BS231" s="1"/>
      <c r="BT231" s="1"/>
      <c r="CC231" s="1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GC231" s="231"/>
      <c r="GK231" s="231"/>
      <c r="GL231" s="231"/>
    </row>
    <row r="232" spans="2:194">
      <c r="B232" s="1"/>
      <c r="C232" s="13"/>
      <c r="D232" s="1"/>
      <c r="E232" s="1"/>
      <c r="F232" s="1"/>
      <c r="G232" s="13"/>
      <c r="H232" s="1"/>
      <c r="I232" s="1"/>
      <c r="J232" s="1"/>
      <c r="K232" s="1"/>
      <c r="L232" s="1"/>
      <c r="M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BM232" s="1"/>
      <c r="BN232" s="1"/>
      <c r="BO232" s="1"/>
      <c r="BP232" s="1"/>
      <c r="BQ232" s="1"/>
      <c r="BR232" s="1"/>
      <c r="BS232" s="1"/>
      <c r="BT232" s="1"/>
      <c r="CC232" s="1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GC232" s="231"/>
      <c r="GK232" s="231"/>
      <c r="GL232" s="231"/>
    </row>
    <row r="233" spans="2:194">
      <c r="B233" s="1"/>
      <c r="C233" s="13"/>
      <c r="D233" s="1"/>
      <c r="E233" s="1"/>
      <c r="F233" s="1"/>
      <c r="G233" s="13"/>
      <c r="H233" s="1"/>
      <c r="I233" s="1"/>
      <c r="J233" s="1"/>
      <c r="K233" s="1"/>
      <c r="L233" s="1"/>
      <c r="M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BM233" s="1"/>
      <c r="BN233" s="1"/>
      <c r="BO233" s="1"/>
      <c r="BP233" s="1"/>
      <c r="BQ233" s="1"/>
      <c r="BR233" s="1"/>
      <c r="BS233" s="1"/>
      <c r="BT233" s="1"/>
      <c r="CC233" s="1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GC233" s="231"/>
      <c r="GK233" s="231"/>
      <c r="GL233" s="231"/>
    </row>
    <row r="234" spans="2:194">
      <c r="B234" s="1"/>
      <c r="C234" s="13"/>
      <c r="D234" s="1"/>
      <c r="E234" s="1"/>
      <c r="F234" s="1"/>
      <c r="G234" s="13"/>
      <c r="H234" s="1"/>
      <c r="I234" s="1"/>
      <c r="J234" s="1"/>
      <c r="K234" s="1"/>
      <c r="L234" s="1"/>
      <c r="M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BM234" s="1"/>
      <c r="BN234" s="1"/>
      <c r="BO234" s="1"/>
      <c r="BP234" s="1"/>
      <c r="BQ234" s="1"/>
      <c r="BR234" s="1"/>
      <c r="BS234" s="1"/>
      <c r="BT234" s="1"/>
      <c r="CC234" s="1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GC234" s="231"/>
      <c r="GK234" s="231"/>
      <c r="GL234" s="231"/>
    </row>
    <row r="235" spans="2:194">
      <c r="B235" s="1"/>
      <c r="C235" s="13"/>
      <c r="D235" s="1"/>
      <c r="E235" s="1"/>
      <c r="F235" s="1"/>
      <c r="G235" s="13"/>
      <c r="H235" s="1"/>
      <c r="I235" s="1"/>
      <c r="J235" s="1"/>
      <c r="K235" s="1"/>
      <c r="L235" s="1"/>
      <c r="M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BM235" s="1"/>
      <c r="BN235" s="1"/>
      <c r="BO235" s="1"/>
      <c r="BP235" s="1"/>
      <c r="BQ235" s="1"/>
      <c r="BR235" s="1"/>
      <c r="BS235" s="1"/>
      <c r="BT235" s="1"/>
      <c r="CC235" s="1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GC235" s="231"/>
      <c r="GK235" s="231"/>
      <c r="GL235" s="231"/>
    </row>
    <row r="236" spans="2:194">
      <c r="B236" s="1"/>
      <c r="C236" s="13"/>
      <c r="D236" s="1"/>
      <c r="E236" s="1"/>
      <c r="F236" s="1"/>
      <c r="G236" s="13"/>
      <c r="H236" s="1"/>
      <c r="I236" s="1"/>
      <c r="J236" s="1"/>
      <c r="K236" s="1"/>
      <c r="L236" s="1"/>
      <c r="M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BM236" s="1"/>
      <c r="BN236" s="1"/>
      <c r="BO236" s="1"/>
      <c r="BP236" s="1"/>
      <c r="BQ236" s="1"/>
      <c r="BR236" s="1"/>
      <c r="BS236" s="1"/>
      <c r="BT236" s="1"/>
      <c r="CC236" s="1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GC236" s="231"/>
      <c r="GK236" s="231"/>
      <c r="GL236" s="231"/>
    </row>
    <row r="237" spans="2:194">
      <c r="B237" s="1"/>
      <c r="C237" s="13"/>
      <c r="D237" s="1"/>
      <c r="E237" s="1"/>
      <c r="F237" s="1"/>
      <c r="G237" s="13"/>
      <c r="H237" s="1"/>
      <c r="I237" s="1"/>
      <c r="J237" s="1"/>
      <c r="K237" s="1"/>
      <c r="L237" s="1"/>
      <c r="M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BM237" s="1"/>
      <c r="BN237" s="1"/>
      <c r="BO237" s="1"/>
      <c r="BP237" s="1"/>
      <c r="BQ237" s="1"/>
      <c r="BR237" s="1"/>
      <c r="BS237" s="1"/>
      <c r="BT237" s="1"/>
      <c r="CC237" s="1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GC237" s="231"/>
      <c r="GK237" s="231"/>
      <c r="GL237" s="231"/>
    </row>
    <row r="238" spans="2:194">
      <c r="B238" s="1"/>
      <c r="C238" s="13"/>
      <c r="D238" s="1"/>
      <c r="E238" s="1"/>
      <c r="F238" s="1"/>
      <c r="G238" s="13"/>
      <c r="H238" s="1"/>
      <c r="I238" s="1"/>
      <c r="J238" s="1"/>
      <c r="K238" s="1"/>
      <c r="L238" s="1"/>
      <c r="M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BM238" s="1"/>
      <c r="BN238" s="1"/>
      <c r="BO238" s="1"/>
      <c r="BP238" s="1"/>
      <c r="BQ238" s="1"/>
      <c r="BR238" s="1"/>
      <c r="BS238" s="1"/>
      <c r="BT238" s="1"/>
      <c r="CC238" s="1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GC238" s="231"/>
      <c r="GK238" s="231"/>
      <c r="GL238" s="231"/>
    </row>
    <row r="239" spans="2:194">
      <c r="B239" s="1"/>
      <c r="C239" s="13"/>
      <c r="D239" s="1"/>
      <c r="E239" s="1"/>
      <c r="F239" s="1"/>
      <c r="G239" s="13"/>
      <c r="H239" s="1"/>
      <c r="I239" s="1"/>
      <c r="J239" s="1"/>
      <c r="K239" s="1"/>
      <c r="L239" s="1"/>
      <c r="M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BM239" s="1"/>
      <c r="BN239" s="1"/>
      <c r="BO239" s="1"/>
      <c r="BP239" s="1"/>
      <c r="BQ239" s="1"/>
      <c r="BR239" s="1"/>
      <c r="BS239" s="1"/>
      <c r="BT239" s="1"/>
      <c r="CC239" s="1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GC239" s="231"/>
      <c r="GK239" s="231"/>
      <c r="GL239" s="231"/>
    </row>
    <row r="240" spans="2:194">
      <c r="B240" s="1"/>
      <c r="C240" s="13"/>
      <c r="D240" s="1"/>
      <c r="E240" s="1"/>
      <c r="F240" s="1"/>
      <c r="G240" s="13"/>
      <c r="H240" s="1"/>
      <c r="I240" s="1"/>
      <c r="J240" s="1"/>
      <c r="K240" s="1"/>
      <c r="L240" s="1"/>
      <c r="M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BM240" s="1"/>
      <c r="BN240" s="1"/>
      <c r="BO240" s="1"/>
      <c r="BP240" s="1"/>
      <c r="BQ240" s="1"/>
      <c r="BR240" s="1"/>
      <c r="BS240" s="1"/>
      <c r="BT240" s="1"/>
      <c r="CC240" s="1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GC240" s="231"/>
      <c r="GK240" s="231"/>
      <c r="GL240" s="231"/>
    </row>
    <row r="241" spans="2:194">
      <c r="B241" s="1"/>
      <c r="C241" s="13"/>
      <c r="D241" s="1"/>
      <c r="E241" s="1"/>
      <c r="F241" s="1"/>
      <c r="G241" s="13"/>
      <c r="H241" s="1"/>
      <c r="I241" s="1"/>
      <c r="J241" s="1"/>
      <c r="K241" s="1"/>
      <c r="L241" s="1"/>
      <c r="M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BM241" s="1"/>
      <c r="BN241" s="1"/>
      <c r="BO241" s="1"/>
      <c r="BP241" s="1"/>
      <c r="BQ241" s="1"/>
      <c r="BR241" s="1"/>
      <c r="BS241" s="1"/>
      <c r="BT241" s="1"/>
      <c r="CC241" s="1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GC241" s="231"/>
      <c r="GK241" s="231"/>
      <c r="GL241" s="231"/>
    </row>
    <row r="242" spans="2:194">
      <c r="B242" s="1"/>
      <c r="C242" s="13"/>
      <c r="D242" s="1"/>
      <c r="E242" s="1"/>
      <c r="F242" s="1"/>
      <c r="G242" s="13"/>
      <c r="H242" s="1"/>
      <c r="I242" s="1"/>
      <c r="J242" s="1"/>
      <c r="K242" s="1"/>
      <c r="L242" s="1"/>
      <c r="M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GC242" s="231"/>
      <c r="GK242" s="231"/>
      <c r="GL242" s="231"/>
    </row>
    <row r="243" spans="2:194">
      <c r="B243" s="1"/>
      <c r="C243" s="13"/>
      <c r="D243" s="1"/>
      <c r="E243" s="1"/>
      <c r="F243" s="1"/>
      <c r="G243" s="13"/>
      <c r="H243" s="1"/>
      <c r="I243" s="1"/>
      <c r="J243" s="1"/>
      <c r="K243" s="1"/>
      <c r="L243" s="1"/>
      <c r="M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GC243" s="231"/>
      <c r="GK243" s="231"/>
      <c r="GL243" s="231"/>
    </row>
    <row r="244" spans="2:194">
      <c r="B244" s="1"/>
      <c r="C244" s="13"/>
      <c r="D244" s="1"/>
      <c r="E244" s="1"/>
      <c r="F244" s="1"/>
      <c r="G244" s="13"/>
      <c r="H244" s="1"/>
      <c r="I244" s="1"/>
      <c r="J244" s="1"/>
      <c r="K244" s="1"/>
      <c r="L244" s="1"/>
      <c r="M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GC244" s="231"/>
      <c r="GK244" s="231"/>
      <c r="GL244" s="231"/>
    </row>
    <row r="245" spans="2:194">
      <c r="B245" s="1"/>
      <c r="C245" s="13"/>
      <c r="D245" s="1"/>
      <c r="E245" s="1"/>
      <c r="F245" s="1"/>
      <c r="G245" s="13"/>
      <c r="H245" s="1"/>
      <c r="I245" s="1"/>
      <c r="J245" s="1"/>
      <c r="K245" s="1"/>
      <c r="L245" s="1"/>
      <c r="M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GC245" s="231"/>
      <c r="GK245" s="231"/>
      <c r="GL245" s="231"/>
    </row>
    <row r="246" spans="2:194">
      <c r="B246" s="1"/>
      <c r="C246" s="13"/>
      <c r="D246" s="1"/>
      <c r="E246" s="1"/>
      <c r="F246" s="1"/>
      <c r="G246" s="13"/>
      <c r="H246" s="1"/>
      <c r="I246" s="1"/>
      <c r="J246" s="1"/>
      <c r="K246" s="1"/>
      <c r="L246" s="1"/>
      <c r="M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GC246" s="231"/>
      <c r="GK246" s="231"/>
      <c r="GL246" s="231"/>
    </row>
    <row r="247" spans="2:194">
      <c r="B247" s="1"/>
      <c r="C247" s="13"/>
      <c r="D247" s="1"/>
      <c r="E247" s="1"/>
      <c r="F247" s="1"/>
      <c r="G247" s="13"/>
      <c r="H247" s="1"/>
      <c r="I247" s="1"/>
      <c r="J247" s="1"/>
      <c r="K247" s="1"/>
      <c r="L247" s="1"/>
      <c r="M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GC247" s="231"/>
      <c r="GK247" s="231"/>
      <c r="GL247" s="231"/>
    </row>
    <row r="248" spans="2:194">
      <c r="B248" s="1"/>
      <c r="C248" s="13"/>
      <c r="D248" s="1"/>
      <c r="E248" s="1"/>
      <c r="F248" s="1"/>
      <c r="G248" s="13"/>
      <c r="H248" s="1"/>
      <c r="I248" s="1"/>
      <c r="J248" s="1"/>
      <c r="K248" s="1"/>
      <c r="L248" s="1"/>
      <c r="M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GC248" s="231"/>
      <c r="GK248" s="231"/>
      <c r="GL248" s="231"/>
    </row>
    <row r="249" spans="2:194">
      <c r="B249" s="1"/>
      <c r="C249" s="13"/>
      <c r="D249" s="1"/>
      <c r="E249" s="1"/>
      <c r="F249" s="1"/>
      <c r="G249" s="13"/>
      <c r="H249" s="1"/>
      <c r="I249" s="1"/>
      <c r="J249" s="1"/>
      <c r="K249" s="1"/>
      <c r="L249" s="1"/>
      <c r="M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GC249" s="231"/>
      <c r="GK249" s="231"/>
      <c r="GL249" s="231"/>
    </row>
    <row r="250" spans="2:194">
      <c r="B250" s="1"/>
      <c r="C250" s="13"/>
      <c r="D250" s="1"/>
      <c r="E250" s="1"/>
      <c r="F250" s="1"/>
      <c r="G250" s="13"/>
      <c r="H250" s="1"/>
      <c r="I250" s="1"/>
      <c r="J250" s="1"/>
      <c r="K250" s="1"/>
      <c r="L250" s="1"/>
      <c r="M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GC250" s="231"/>
      <c r="GK250" s="231"/>
      <c r="GL250" s="231"/>
    </row>
    <row r="251" spans="2:194">
      <c r="B251" s="1"/>
      <c r="C251" s="13"/>
      <c r="D251" s="1"/>
      <c r="E251" s="1"/>
      <c r="F251" s="1"/>
      <c r="G251" s="13"/>
      <c r="H251" s="1"/>
      <c r="I251" s="1"/>
      <c r="J251" s="1"/>
      <c r="K251" s="1"/>
      <c r="L251" s="1"/>
      <c r="M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GC251" s="231"/>
      <c r="GK251" s="231"/>
      <c r="GL251" s="231"/>
    </row>
    <row r="252" spans="2:194">
      <c r="B252" s="1"/>
      <c r="C252" s="13"/>
      <c r="D252" s="1"/>
      <c r="E252" s="1"/>
      <c r="F252" s="1"/>
      <c r="G252" s="13"/>
      <c r="H252" s="1"/>
      <c r="I252" s="1"/>
      <c r="J252" s="1"/>
      <c r="K252" s="1"/>
      <c r="L252" s="1"/>
      <c r="M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GC252" s="231"/>
      <c r="GK252" s="231"/>
      <c r="GL252" s="231"/>
    </row>
    <row r="253" spans="2:194">
      <c r="B253" s="1"/>
      <c r="C253" s="13"/>
      <c r="D253" s="1"/>
      <c r="E253" s="1"/>
      <c r="F253" s="1"/>
      <c r="G253" s="13"/>
      <c r="H253" s="1"/>
      <c r="I253" s="1"/>
      <c r="J253" s="1"/>
      <c r="K253" s="1"/>
      <c r="L253" s="1"/>
      <c r="M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GC253" s="231"/>
      <c r="GK253" s="231"/>
      <c r="GL253" s="231"/>
    </row>
    <row r="254" spans="2:194">
      <c r="B254" s="1"/>
      <c r="C254" s="13"/>
      <c r="D254" s="1"/>
      <c r="E254" s="1"/>
      <c r="F254" s="1"/>
      <c r="G254" s="13"/>
      <c r="H254" s="1"/>
      <c r="I254" s="1"/>
      <c r="J254" s="1"/>
      <c r="K254" s="1"/>
      <c r="L254" s="1"/>
      <c r="M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GC254" s="231"/>
      <c r="GK254" s="231"/>
      <c r="GL254" s="231"/>
    </row>
    <row r="255" spans="2:194">
      <c r="B255" s="1"/>
      <c r="C255" s="13"/>
      <c r="D255" s="1"/>
      <c r="E255" s="1"/>
      <c r="F255" s="1"/>
      <c r="G255" s="13"/>
      <c r="H255" s="1"/>
      <c r="I255" s="1"/>
      <c r="J255" s="1"/>
      <c r="K255" s="1"/>
      <c r="L255" s="1"/>
      <c r="M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GC255" s="231"/>
      <c r="GK255" s="231"/>
      <c r="GL255" s="231"/>
    </row>
    <row r="256" spans="2:194">
      <c r="B256" s="1"/>
      <c r="C256" s="13"/>
      <c r="D256" s="1"/>
      <c r="E256" s="1"/>
      <c r="F256" s="1"/>
      <c r="G256" s="13"/>
      <c r="H256" s="1"/>
      <c r="I256" s="1"/>
      <c r="J256" s="1"/>
      <c r="K256" s="1"/>
      <c r="L256" s="1"/>
      <c r="M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GC256" s="231"/>
      <c r="GK256" s="231"/>
      <c r="GL256" s="231"/>
    </row>
    <row r="257" spans="2:194">
      <c r="B257" s="1"/>
      <c r="C257" s="13"/>
      <c r="D257" s="1"/>
      <c r="E257" s="1"/>
      <c r="F257" s="1"/>
      <c r="G257" s="13"/>
      <c r="H257" s="1"/>
      <c r="I257" s="1"/>
      <c r="J257" s="1"/>
      <c r="K257" s="1"/>
      <c r="L257" s="1"/>
      <c r="M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GC257" s="231"/>
      <c r="GK257" s="231"/>
      <c r="GL257" s="231"/>
    </row>
    <row r="258" spans="2:194">
      <c r="B258" s="1"/>
      <c r="C258" s="13"/>
      <c r="D258" s="1"/>
      <c r="E258" s="1"/>
      <c r="F258" s="1"/>
      <c r="G258" s="13"/>
      <c r="H258" s="1"/>
      <c r="I258" s="1"/>
      <c r="J258" s="1"/>
      <c r="K258" s="1"/>
      <c r="L258" s="1"/>
      <c r="M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GC258" s="231"/>
      <c r="GK258" s="231"/>
      <c r="GL258" s="231"/>
    </row>
    <row r="259" spans="2:194">
      <c r="B259" s="1"/>
      <c r="C259" s="13"/>
      <c r="D259" s="1"/>
      <c r="E259" s="1"/>
      <c r="F259" s="1"/>
      <c r="G259" s="13"/>
      <c r="H259" s="1"/>
      <c r="I259" s="1"/>
      <c r="J259" s="1"/>
      <c r="K259" s="1"/>
      <c r="L259" s="1"/>
      <c r="M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GC259" s="231"/>
      <c r="GK259" s="231"/>
      <c r="GL259" s="231"/>
    </row>
    <row r="260" spans="2:194">
      <c r="B260" s="1"/>
      <c r="C260" s="13"/>
      <c r="D260" s="1"/>
      <c r="E260" s="1"/>
      <c r="F260" s="1"/>
      <c r="G260" s="13"/>
      <c r="H260" s="1"/>
      <c r="I260" s="1"/>
      <c r="J260" s="1"/>
      <c r="K260" s="1"/>
      <c r="L260" s="1"/>
      <c r="M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GC260" s="231"/>
      <c r="GK260" s="231"/>
      <c r="GL260" s="231"/>
    </row>
    <row r="261" spans="2:194">
      <c r="B261" s="1"/>
      <c r="C261" s="13"/>
      <c r="D261" s="1"/>
      <c r="E261" s="1"/>
      <c r="F261" s="1"/>
      <c r="G261" s="13"/>
      <c r="H261" s="1"/>
      <c r="I261" s="1"/>
      <c r="J261" s="1"/>
      <c r="K261" s="1"/>
      <c r="L261" s="1"/>
      <c r="M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GC261" s="231"/>
      <c r="GK261" s="231"/>
      <c r="GL261" s="231"/>
    </row>
    <row r="262" spans="2:194">
      <c r="B262" s="1"/>
      <c r="C262" s="13"/>
      <c r="D262" s="1"/>
      <c r="E262" s="1"/>
      <c r="F262" s="1"/>
      <c r="G262" s="13"/>
      <c r="H262" s="1"/>
      <c r="I262" s="1"/>
      <c r="J262" s="1"/>
      <c r="K262" s="1"/>
      <c r="L262" s="1"/>
      <c r="M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GC262" s="231"/>
      <c r="GK262" s="231"/>
      <c r="GL262" s="231"/>
    </row>
    <row r="263" spans="2:194">
      <c r="B263" s="1"/>
      <c r="C263" s="13"/>
      <c r="D263" s="1"/>
      <c r="E263" s="1"/>
      <c r="F263" s="1"/>
      <c r="G263" s="13"/>
      <c r="H263" s="1"/>
      <c r="I263" s="1"/>
      <c r="J263" s="1"/>
      <c r="K263" s="1"/>
      <c r="L263" s="1"/>
      <c r="M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GC263" s="231"/>
      <c r="GK263" s="231"/>
      <c r="GL263" s="231"/>
    </row>
    <row r="264" spans="2:194">
      <c r="B264" s="1"/>
      <c r="C264" s="13"/>
      <c r="D264" s="1"/>
      <c r="E264" s="1"/>
      <c r="F264" s="1"/>
      <c r="G264" s="13"/>
      <c r="H264" s="1"/>
      <c r="I264" s="1"/>
      <c r="J264" s="1"/>
      <c r="K264" s="1"/>
      <c r="L264" s="1"/>
      <c r="M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GC264" s="231"/>
      <c r="GK264" s="231"/>
      <c r="GL264" s="231"/>
    </row>
    <row r="265" spans="2:194">
      <c r="B265" s="1"/>
      <c r="C265" s="13"/>
      <c r="D265" s="1"/>
      <c r="E265" s="1"/>
      <c r="F265" s="1"/>
      <c r="G265" s="13"/>
      <c r="H265" s="1"/>
      <c r="I265" s="1"/>
      <c r="J265" s="1"/>
      <c r="K265" s="1"/>
      <c r="L265" s="1"/>
      <c r="M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GC265" s="231"/>
      <c r="GK265" s="231"/>
      <c r="GL265" s="231"/>
    </row>
    <row r="266" spans="2:194">
      <c r="B266" s="1"/>
      <c r="C266" s="13"/>
      <c r="D266" s="1"/>
      <c r="E266" s="1"/>
      <c r="F266" s="1"/>
      <c r="G266" s="13"/>
      <c r="H266" s="1"/>
      <c r="I266" s="1"/>
      <c r="J266" s="1"/>
      <c r="K266" s="1"/>
      <c r="L266" s="1"/>
      <c r="M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GC266" s="231"/>
      <c r="GK266" s="231"/>
      <c r="GL266" s="231"/>
    </row>
    <row r="267" spans="2:194">
      <c r="B267" s="1"/>
      <c r="C267" s="13"/>
      <c r="D267" s="1"/>
      <c r="E267" s="1"/>
      <c r="F267" s="1"/>
      <c r="G267" s="13"/>
      <c r="H267" s="1"/>
      <c r="I267" s="1"/>
      <c r="J267" s="1"/>
      <c r="K267" s="1"/>
      <c r="L267" s="1"/>
      <c r="M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GC267" s="231"/>
      <c r="GK267" s="231"/>
      <c r="GL267" s="231"/>
    </row>
    <row r="268" spans="2:194">
      <c r="B268" s="1"/>
      <c r="C268" s="13"/>
      <c r="D268" s="1"/>
      <c r="E268" s="1"/>
      <c r="F268" s="1"/>
      <c r="G268" s="13"/>
      <c r="H268" s="1"/>
      <c r="I268" s="1"/>
      <c r="J268" s="1"/>
      <c r="K268" s="1"/>
      <c r="L268" s="1"/>
      <c r="M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GC268" s="231"/>
      <c r="GK268" s="231"/>
      <c r="GL268" s="231"/>
    </row>
    <row r="269" spans="2:194">
      <c r="B269" s="1"/>
      <c r="C269" s="13"/>
      <c r="D269" s="1"/>
      <c r="E269" s="1"/>
      <c r="F269" s="1"/>
      <c r="G269" s="13"/>
      <c r="H269" s="1"/>
      <c r="I269" s="1"/>
      <c r="J269" s="1"/>
      <c r="K269" s="1"/>
      <c r="L269" s="1"/>
      <c r="M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GC269" s="231"/>
      <c r="GK269" s="231"/>
      <c r="GL269" s="231"/>
    </row>
    <row r="270" spans="2:194">
      <c r="B270" s="1"/>
      <c r="C270" s="13"/>
      <c r="D270" s="1"/>
      <c r="E270" s="1"/>
      <c r="F270" s="1"/>
      <c r="G270" s="13"/>
      <c r="H270" s="1"/>
      <c r="I270" s="1"/>
      <c r="J270" s="1"/>
      <c r="K270" s="1"/>
      <c r="L270" s="1"/>
      <c r="M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GC270" s="231"/>
      <c r="GK270" s="231"/>
      <c r="GL270" s="231"/>
    </row>
    <row r="271" spans="2:194">
      <c r="B271" s="1"/>
      <c r="C271" s="13"/>
      <c r="D271" s="1"/>
      <c r="E271" s="1"/>
      <c r="F271" s="1"/>
      <c r="G271" s="13"/>
      <c r="H271" s="1"/>
      <c r="I271" s="1"/>
      <c r="J271" s="1"/>
      <c r="K271" s="1"/>
      <c r="L271" s="1"/>
      <c r="M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GC271" s="231"/>
      <c r="GK271" s="231"/>
      <c r="GL271" s="231"/>
    </row>
    <row r="272" spans="2:194">
      <c r="B272" s="1"/>
      <c r="C272" s="13"/>
      <c r="D272" s="1"/>
      <c r="E272" s="1"/>
      <c r="F272" s="1"/>
      <c r="G272" s="13"/>
      <c r="H272" s="1"/>
      <c r="I272" s="1"/>
      <c r="J272" s="1"/>
      <c r="K272" s="1"/>
      <c r="L272" s="1"/>
      <c r="M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GC272" s="231"/>
      <c r="GK272" s="231"/>
      <c r="GL272" s="231"/>
    </row>
    <row r="273" spans="2:194">
      <c r="B273" s="1"/>
      <c r="C273" s="13"/>
      <c r="D273" s="1"/>
      <c r="E273" s="1"/>
      <c r="F273" s="1"/>
      <c r="G273" s="13"/>
      <c r="H273" s="1"/>
      <c r="I273" s="1"/>
      <c r="J273" s="1"/>
      <c r="K273" s="1"/>
      <c r="L273" s="1"/>
      <c r="M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GC273" s="231"/>
      <c r="GK273" s="231"/>
      <c r="GL273" s="231"/>
    </row>
    <row r="274" spans="2:194">
      <c r="B274" s="1"/>
      <c r="C274" s="13"/>
      <c r="D274" s="1"/>
      <c r="E274" s="1"/>
      <c r="F274" s="1"/>
      <c r="G274" s="13"/>
      <c r="H274" s="1"/>
      <c r="I274" s="1"/>
      <c r="J274" s="1"/>
      <c r="K274" s="1"/>
      <c r="L274" s="1"/>
      <c r="M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GC274" s="231"/>
      <c r="GK274" s="231"/>
      <c r="GL274" s="231"/>
    </row>
    <row r="275" spans="2:194">
      <c r="B275" s="1"/>
      <c r="C275" s="13"/>
      <c r="D275" s="1"/>
      <c r="E275" s="1"/>
      <c r="F275" s="1"/>
      <c r="G275" s="13"/>
      <c r="H275" s="1"/>
      <c r="I275" s="1"/>
      <c r="J275" s="1"/>
      <c r="K275" s="1"/>
      <c r="L275" s="1"/>
      <c r="M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GC275" s="231"/>
      <c r="GK275" s="231"/>
      <c r="GL275" s="231"/>
    </row>
    <row r="276" spans="2:194">
      <c r="B276" s="1"/>
      <c r="C276" s="13"/>
      <c r="D276" s="1"/>
      <c r="E276" s="1"/>
      <c r="F276" s="1"/>
      <c r="G276" s="13"/>
      <c r="H276" s="1"/>
      <c r="I276" s="1"/>
      <c r="J276" s="1"/>
      <c r="K276" s="1"/>
      <c r="L276" s="1"/>
      <c r="M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GC276" s="231"/>
      <c r="GK276" s="231"/>
      <c r="GL276" s="231"/>
    </row>
    <row r="277" spans="2:194">
      <c r="B277" s="1"/>
      <c r="C277" s="13"/>
      <c r="D277" s="1"/>
      <c r="E277" s="1"/>
      <c r="F277" s="1"/>
      <c r="G277" s="13"/>
      <c r="H277" s="1"/>
      <c r="I277" s="1"/>
      <c r="J277" s="1"/>
      <c r="K277" s="1"/>
      <c r="L277" s="1"/>
      <c r="M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GC277" s="231"/>
      <c r="GK277" s="231"/>
      <c r="GL277" s="231"/>
    </row>
    <row r="278" spans="2:194">
      <c r="B278" s="1"/>
      <c r="C278" s="13"/>
      <c r="D278" s="1"/>
      <c r="E278" s="1"/>
      <c r="F278" s="1"/>
      <c r="G278" s="13"/>
      <c r="H278" s="1"/>
      <c r="I278" s="1"/>
      <c r="J278" s="1"/>
      <c r="K278" s="1"/>
      <c r="L278" s="1"/>
      <c r="M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GC278" s="231"/>
      <c r="GK278" s="231"/>
      <c r="GL278" s="231"/>
    </row>
    <row r="279" spans="2:194">
      <c r="B279" s="1"/>
      <c r="C279" s="13"/>
      <c r="D279" s="1"/>
      <c r="E279" s="1"/>
      <c r="F279" s="1"/>
      <c r="G279" s="13"/>
      <c r="H279" s="1"/>
      <c r="I279" s="1"/>
      <c r="J279" s="1"/>
      <c r="K279" s="1"/>
      <c r="L279" s="1"/>
      <c r="M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GC279" s="231"/>
      <c r="GK279" s="231"/>
      <c r="GL279" s="231"/>
    </row>
    <row r="280" spans="2:194">
      <c r="B280" s="1"/>
      <c r="C280" s="13"/>
      <c r="D280" s="1"/>
      <c r="E280" s="1"/>
      <c r="F280" s="1"/>
      <c r="G280" s="13"/>
      <c r="H280" s="1"/>
      <c r="I280" s="1"/>
      <c r="J280" s="1"/>
      <c r="K280" s="1"/>
      <c r="L280" s="1"/>
      <c r="M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GC280" s="231"/>
      <c r="GK280" s="231"/>
      <c r="GL280" s="231"/>
    </row>
    <row r="281" spans="2:194">
      <c r="B281" s="1"/>
      <c r="C281" s="13"/>
      <c r="D281" s="1"/>
      <c r="E281" s="1"/>
      <c r="F281" s="1"/>
      <c r="G281" s="13"/>
      <c r="H281" s="1"/>
      <c r="I281" s="1"/>
      <c r="J281" s="1"/>
      <c r="K281" s="1"/>
      <c r="L281" s="1"/>
      <c r="M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GC281" s="231"/>
      <c r="GK281" s="231"/>
      <c r="GL281" s="231"/>
    </row>
    <row r="282" spans="2:194">
      <c r="B282" s="1"/>
      <c r="C282" s="13"/>
      <c r="D282" s="1"/>
      <c r="E282" s="1"/>
      <c r="F282" s="1"/>
      <c r="G282" s="13"/>
      <c r="H282" s="1"/>
      <c r="I282" s="1"/>
      <c r="J282" s="1"/>
      <c r="K282" s="1"/>
      <c r="L282" s="1"/>
      <c r="M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GC282" s="231"/>
      <c r="GK282" s="231"/>
      <c r="GL282" s="231"/>
    </row>
    <row r="283" spans="2:194">
      <c r="B283" s="1"/>
      <c r="C283" s="13"/>
      <c r="D283" s="1"/>
      <c r="E283" s="1"/>
      <c r="F283" s="1"/>
      <c r="G283" s="13"/>
      <c r="H283" s="1"/>
      <c r="I283" s="1"/>
      <c r="J283" s="1"/>
      <c r="K283" s="1"/>
      <c r="L283" s="1"/>
      <c r="M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GC283" s="231"/>
      <c r="GK283" s="231"/>
      <c r="GL283" s="231"/>
    </row>
    <row r="284" spans="2:194">
      <c r="B284" s="1"/>
      <c r="C284" s="13"/>
      <c r="D284" s="1"/>
      <c r="E284" s="1"/>
      <c r="F284" s="1"/>
      <c r="G284" s="13"/>
      <c r="H284" s="1"/>
      <c r="I284" s="1"/>
      <c r="J284" s="1"/>
      <c r="K284" s="1"/>
      <c r="L284" s="1"/>
      <c r="M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GC284" s="231"/>
      <c r="GK284" s="231"/>
      <c r="GL284" s="231"/>
    </row>
    <row r="285" spans="2:194">
      <c r="B285" s="1"/>
      <c r="C285" s="13"/>
      <c r="D285" s="1"/>
      <c r="E285" s="1"/>
      <c r="F285" s="1"/>
      <c r="G285" s="13"/>
      <c r="H285" s="1"/>
      <c r="I285" s="1"/>
      <c r="J285" s="1"/>
      <c r="K285" s="1"/>
      <c r="L285" s="1"/>
      <c r="M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GC285" s="231"/>
      <c r="GK285" s="231"/>
      <c r="GL285" s="231"/>
    </row>
    <row r="286" spans="2:194">
      <c r="B286" s="1"/>
      <c r="C286" s="13"/>
      <c r="D286" s="1"/>
      <c r="E286" s="1"/>
      <c r="F286" s="1"/>
      <c r="G286" s="13"/>
      <c r="H286" s="1"/>
      <c r="I286" s="1"/>
      <c r="J286" s="1"/>
      <c r="K286" s="1"/>
      <c r="L286" s="1"/>
      <c r="M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GC286" s="231"/>
      <c r="GK286" s="231"/>
      <c r="GL286" s="231"/>
    </row>
    <row r="287" spans="2:194">
      <c r="B287" s="1"/>
      <c r="C287" s="13"/>
      <c r="D287" s="1"/>
      <c r="E287" s="1"/>
      <c r="F287" s="1"/>
      <c r="G287" s="13"/>
      <c r="H287" s="1"/>
      <c r="I287" s="1"/>
      <c r="J287" s="1"/>
      <c r="K287" s="1"/>
      <c r="L287" s="1"/>
      <c r="M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GC287" s="231"/>
      <c r="GK287" s="231"/>
      <c r="GL287" s="231"/>
    </row>
    <row r="288" spans="2:194">
      <c r="B288" s="1"/>
      <c r="C288" s="13"/>
      <c r="D288" s="1"/>
      <c r="E288" s="1"/>
      <c r="F288" s="1"/>
      <c r="G288" s="13"/>
      <c r="H288" s="1"/>
      <c r="I288" s="1"/>
      <c r="J288" s="1"/>
      <c r="K288" s="1"/>
      <c r="L288" s="1"/>
      <c r="M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GC288" s="231"/>
      <c r="GK288" s="231"/>
      <c r="GL288" s="231"/>
    </row>
    <row r="289" spans="2:194">
      <c r="B289" s="1"/>
      <c r="C289" s="13"/>
      <c r="D289" s="1"/>
      <c r="E289" s="1"/>
      <c r="F289" s="1"/>
      <c r="G289" s="13"/>
      <c r="H289" s="1"/>
      <c r="I289" s="1"/>
      <c r="J289" s="1"/>
      <c r="K289" s="1"/>
      <c r="L289" s="1"/>
      <c r="M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GC289" s="231"/>
      <c r="GK289" s="231"/>
      <c r="GL289" s="231"/>
    </row>
    <row r="290" spans="2:194">
      <c r="B290" s="1"/>
      <c r="C290" s="13"/>
      <c r="D290" s="1"/>
      <c r="E290" s="1"/>
      <c r="F290" s="1"/>
      <c r="G290" s="13"/>
      <c r="H290" s="1"/>
      <c r="I290" s="1"/>
      <c r="J290" s="1"/>
      <c r="K290" s="1"/>
      <c r="L290" s="1"/>
      <c r="M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GC290" s="231"/>
      <c r="GK290" s="231"/>
      <c r="GL290" s="231"/>
    </row>
    <row r="291" spans="2:194">
      <c r="B291" s="1"/>
      <c r="C291" s="13"/>
      <c r="D291" s="1"/>
      <c r="E291" s="1"/>
      <c r="F291" s="1"/>
      <c r="G291" s="13"/>
      <c r="H291" s="1"/>
      <c r="I291" s="1"/>
      <c r="J291" s="1"/>
      <c r="K291" s="1"/>
      <c r="L291" s="1"/>
      <c r="M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GC291" s="231"/>
      <c r="GK291" s="231"/>
      <c r="GL291" s="231"/>
    </row>
    <row r="292" spans="2:194">
      <c r="B292" s="1"/>
      <c r="C292" s="13"/>
      <c r="D292" s="1"/>
      <c r="E292" s="1"/>
      <c r="F292" s="1"/>
      <c r="G292" s="13"/>
      <c r="H292" s="1"/>
      <c r="I292" s="1"/>
      <c r="J292" s="1"/>
      <c r="K292" s="1"/>
      <c r="L292" s="1"/>
      <c r="M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GC292" s="231"/>
      <c r="GK292" s="231"/>
      <c r="GL292" s="231"/>
    </row>
    <row r="293" spans="2:194">
      <c r="B293" s="1"/>
      <c r="C293" s="13"/>
      <c r="D293" s="1"/>
      <c r="E293" s="1"/>
      <c r="F293" s="1"/>
      <c r="G293" s="13"/>
      <c r="H293" s="1"/>
      <c r="I293" s="1"/>
      <c r="J293" s="1"/>
      <c r="K293" s="1"/>
      <c r="L293" s="1"/>
      <c r="M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GC293" s="231"/>
      <c r="GK293" s="231"/>
      <c r="GL293" s="231"/>
    </row>
    <row r="294" spans="2:194">
      <c r="B294" s="1"/>
      <c r="C294" s="13"/>
      <c r="D294" s="1"/>
      <c r="E294" s="1"/>
      <c r="F294" s="1"/>
      <c r="G294" s="13"/>
      <c r="H294" s="1"/>
      <c r="I294" s="1"/>
      <c r="J294" s="1"/>
      <c r="K294" s="1"/>
      <c r="L294" s="1"/>
      <c r="M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GC294" s="231"/>
      <c r="GK294" s="231"/>
      <c r="GL294" s="231"/>
    </row>
    <row r="295" spans="2:194">
      <c r="B295" s="1"/>
      <c r="C295" s="13"/>
      <c r="D295" s="1"/>
      <c r="E295" s="1"/>
      <c r="F295" s="1"/>
      <c r="G295" s="13"/>
      <c r="H295" s="1"/>
      <c r="I295" s="1"/>
      <c r="J295" s="1"/>
      <c r="K295" s="1"/>
      <c r="L295" s="1"/>
      <c r="M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GC295" s="231"/>
      <c r="GK295" s="231"/>
      <c r="GL295" s="231"/>
    </row>
    <row r="296" spans="2:194">
      <c r="B296" s="1"/>
      <c r="C296" s="13"/>
      <c r="D296" s="1"/>
      <c r="E296" s="1"/>
      <c r="F296" s="1"/>
      <c r="G296" s="13"/>
      <c r="H296" s="1"/>
      <c r="I296" s="1"/>
      <c r="J296" s="1"/>
      <c r="K296" s="1"/>
      <c r="L296" s="1"/>
      <c r="M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GC296" s="231"/>
      <c r="GK296" s="231"/>
      <c r="GL296" s="231"/>
    </row>
    <row r="297" spans="2:194">
      <c r="B297" s="1"/>
      <c r="C297" s="13"/>
      <c r="D297" s="1"/>
      <c r="E297" s="1"/>
      <c r="F297" s="1"/>
      <c r="G297" s="13"/>
      <c r="H297" s="1"/>
      <c r="I297" s="1"/>
      <c r="J297" s="1"/>
      <c r="K297" s="1"/>
      <c r="L297" s="1"/>
      <c r="M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GC297" s="231"/>
      <c r="GK297" s="231"/>
      <c r="GL297" s="231"/>
    </row>
    <row r="298" spans="2:194">
      <c r="B298" s="1"/>
      <c r="C298" s="13"/>
      <c r="D298" s="1"/>
      <c r="E298" s="1"/>
      <c r="F298" s="1"/>
      <c r="G298" s="13"/>
      <c r="H298" s="1"/>
      <c r="I298" s="1"/>
      <c r="J298" s="1"/>
      <c r="K298" s="1"/>
      <c r="L298" s="1"/>
      <c r="M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GC298" s="231"/>
      <c r="GK298" s="231"/>
      <c r="GL298" s="231"/>
    </row>
    <row r="299" spans="2:194">
      <c r="B299" s="1"/>
      <c r="C299" s="13"/>
      <c r="D299" s="1"/>
      <c r="E299" s="1"/>
      <c r="F299" s="1"/>
      <c r="G299" s="13"/>
      <c r="H299" s="1"/>
      <c r="I299" s="1"/>
      <c r="J299" s="1"/>
      <c r="K299" s="1"/>
      <c r="L299" s="1"/>
      <c r="M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GC299" s="231"/>
      <c r="GK299" s="231"/>
      <c r="GL299" s="231"/>
    </row>
    <row r="300" spans="2:194">
      <c r="B300" s="1"/>
      <c r="C300" s="13"/>
      <c r="D300" s="1"/>
      <c r="E300" s="1"/>
      <c r="F300" s="1"/>
      <c r="G300" s="13"/>
      <c r="H300" s="1"/>
      <c r="I300" s="1"/>
      <c r="J300" s="1"/>
      <c r="K300" s="1"/>
      <c r="L300" s="1"/>
      <c r="M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GC300" s="231"/>
      <c r="GK300" s="231"/>
      <c r="GL300" s="231"/>
    </row>
    <row r="301" spans="2:194">
      <c r="B301" s="1"/>
      <c r="C301" s="13"/>
      <c r="D301" s="1"/>
      <c r="E301" s="1"/>
      <c r="F301" s="1"/>
      <c r="G301" s="13"/>
      <c r="H301" s="1"/>
      <c r="I301" s="1"/>
      <c r="J301" s="1"/>
      <c r="K301" s="1"/>
      <c r="L301" s="1"/>
      <c r="M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GC301" s="231"/>
      <c r="GK301" s="231"/>
      <c r="GL301" s="231"/>
    </row>
    <row r="302" spans="2:194">
      <c r="B302" s="1"/>
      <c r="C302" s="13"/>
      <c r="D302" s="1"/>
      <c r="E302" s="1"/>
      <c r="F302" s="1"/>
      <c r="G302" s="13"/>
      <c r="H302" s="1"/>
      <c r="I302" s="1"/>
      <c r="J302" s="1"/>
      <c r="K302" s="1"/>
      <c r="L302" s="1"/>
      <c r="M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GC302" s="231"/>
      <c r="GK302" s="231"/>
      <c r="GL302" s="231"/>
    </row>
    <row r="303" spans="2:194">
      <c r="B303" s="1"/>
      <c r="C303" s="13"/>
      <c r="D303" s="1"/>
      <c r="E303" s="1"/>
      <c r="F303" s="1"/>
      <c r="G303" s="13"/>
      <c r="H303" s="1"/>
      <c r="I303" s="1"/>
      <c r="J303" s="1"/>
      <c r="K303" s="1"/>
      <c r="L303" s="1"/>
      <c r="M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2:194">
      <c r="B304" s="1"/>
      <c r="C304" s="13"/>
      <c r="D304" s="1"/>
      <c r="E304" s="1"/>
      <c r="F304" s="1"/>
      <c r="G304" s="13"/>
      <c r="H304" s="1"/>
      <c r="I304" s="1"/>
      <c r="J304" s="1"/>
      <c r="K304" s="1"/>
      <c r="L304" s="1"/>
      <c r="M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spans="2:37">
      <c r="B305" s="1"/>
      <c r="C305" s="13"/>
      <c r="D305" s="1"/>
      <c r="E305" s="1"/>
      <c r="F305" s="1"/>
      <c r="G305" s="13"/>
      <c r="H305" s="1"/>
      <c r="I305" s="1"/>
      <c r="J305" s="1"/>
      <c r="K305" s="1"/>
      <c r="L305" s="1"/>
      <c r="M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2:37">
      <c r="B306" s="1"/>
      <c r="C306" s="13"/>
      <c r="D306" s="1"/>
      <c r="E306" s="1"/>
      <c r="F306" s="1"/>
      <c r="G306" s="13"/>
      <c r="H306" s="1"/>
      <c r="I306" s="1"/>
      <c r="J306" s="1"/>
      <c r="K306" s="1"/>
      <c r="L306" s="1"/>
      <c r="M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2:37">
      <c r="B307" s="1"/>
      <c r="C307" s="13"/>
      <c r="D307" s="1"/>
      <c r="E307" s="1"/>
      <c r="F307" s="1"/>
      <c r="G307" s="13"/>
      <c r="H307" s="1"/>
      <c r="I307" s="1"/>
      <c r="J307" s="1"/>
      <c r="K307" s="1"/>
      <c r="L307" s="1"/>
      <c r="M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spans="2:37">
      <c r="B308" s="1"/>
      <c r="C308" s="13"/>
      <c r="D308" s="1"/>
      <c r="E308" s="1"/>
      <c r="F308" s="1"/>
      <c r="G308" s="13"/>
      <c r="H308" s="1"/>
      <c r="I308" s="1"/>
      <c r="J308" s="1"/>
      <c r="K308" s="1"/>
      <c r="L308" s="1"/>
      <c r="M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2:37">
      <c r="B309" s="1"/>
      <c r="C309" s="13"/>
      <c r="D309" s="1"/>
      <c r="E309" s="1"/>
      <c r="F309" s="1"/>
      <c r="G309" s="13"/>
      <c r="H309" s="1"/>
      <c r="I309" s="1"/>
      <c r="J309" s="1"/>
      <c r="K309" s="1"/>
      <c r="L309" s="1"/>
      <c r="M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spans="2:37">
      <c r="B310" s="1"/>
      <c r="C310" s="13"/>
      <c r="D310" s="1"/>
      <c r="E310" s="1"/>
      <c r="F310" s="1"/>
      <c r="G310" s="13"/>
      <c r="H310" s="1"/>
      <c r="I310" s="1"/>
      <c r="J310" s="1"/>
      <c r="K310" s="1"/>
      <c r="L310" s="1"/>
      <c r="M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spans="2:37">
      <c r="B311" s="1"/>
      <c r="C311" s="13"/>
      <c r="D311" s="1"/>
      <c r="E311" s="1"/>
      <c r="F311" s="1"/>
      <c r="G311" s="13"/>
      <c r="H311" s="1"/>
      <c r="I311" s="1"/>
      <c r="J311" s="1"/>
      <c r="K311" s="1"/>
      <c r="L311" s="1"/>
      <c r="M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spans="2:37">
      <c r="B312" s="1"/>
      <c r="C312" s="13"/>
      <c r="D312" s="1"/>
      <c r="E312" s="1"/>
      <c r="F312" s="1"/>
      <c r="G312" s="13"/>
      <c r="H312" s="1"/>
      <c r="I312" s="1"/>
      <c r="J312" s="1"/>
      <c r="K312" s="1"/>
      <c r="L312" s="1"/>
      <c r="M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2:37">
      <c r="B313" s="1"/>
      <c r="C313" s="13"/>
      <c r="D313" s="1"/>
      <c r="E313" s="1"/>
      <c r="F313" s="1"/>
      <c r="G313" s="13"/>
      <c r="H313" s="1"/>
      <c r="I313" s="1"/>
      <c r="J313" s="1"/>
      <c r="K313" s="1"/>
      <c r="L313" s="1"/>
      <c r="M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spans="2:37">
      <c r="B314" s="1"/>
      <c r="C314" s="13"/>
      <c r="D314" s="1"/>
      <c r="E314" s="1"/>
      <c r="F314" s="1"/>
      <c r="G314" s="13"/>
      <c r="H314" s="1"/>
      <c r="I314" s="1"/>
      <c r="J314" s="1"/>
      <c r="K314" s="1"/>
      <c r="L314" s="1"/>
      <c r="M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spans="2:37">
      <c r="B315" s="1"/>
      <c r="C315" s="13"/>
      <c r="D315" s="1"/>
      <c r="E315" s="1"/>
      <c r="F315" s="1"/>
      <c r="G315" s="13"/>
      <c r="H315" s="1"/>
      <c r="I315" s="1"/>
      <c r="J315" s="1"/>
      <c r="K315" s="1"/>
      <c r="L315" s="1"/>
      <c r="M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spans="2:37">
      <c r="B316" s="1"/>
      <c r="C316" s="13"/>
      <c r="D316" s="1"/>
      <c r="E316" s="1"/>
      <c r="F316" s="1"/>
      <c r="G316" s="13"/>
      <c r="H316" s="1"/>
      <c r="I316" s="1"/>
      <c r="J316" s="1"/>
      <c r="K316" s="1"/>
      <c r="L316" s="1"/>
      <c r="M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spans="2:37">
      <c r="B317" s="1"/>
      <c r="C317" s="13"/>
      <c r="D317" s="1"/>
      <c r="E317" s="1"/>
      <c r="F317" s="1"/>
      <c r="G317" s="13"/>
      <c r="H317" s="1"/>
      <c r="I317" s="1"/>
      <c r="J317" s="1"/>
      <c r="K317" s="1"/>
      <c r="L317" s="1"/>
      <c r="M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spans="2:37">
      <c r="B318" s="1"/>
      <c r="C318" s="13"/>
      <c r="D318" s="1"/>
      <c r="E318" s="1"/>
      <c r="F318" s="1"/>
      <c r="G318" s="13"/>
      <c r="H318" s="1"/>
      <c r="I318" s="1"/>
      <c r="J318" s="1"/>
      <c r="K318" s="1"/>
      <c r="L318" s="1"/>
      <c r="M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spans="2:37">
      <c r="B319" s="1"/>
      <c r="C319" s="13"/>
      <c r="D319" s="1"/>
      <c r="E319" s="1"/>
      <c r="F319" s="1"/>
      <c r="G319" s="13"/>
      <c r="H319" s="1"/>
      <c r="I319" s="1"/>
      <c r="J319" s="1"/>
      <c r="K319" s="1"/>
      <c r="L319" s="1"/>
      <c r="M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spans="2:37">
      <c r="B320" s="1"/>
      <c r="C320" s="13"/>
      <c r="D320" s="1"/>
      <c r="E320" s="1"/>
      <c r="F320" s="1"/>
      <c r="G320" s="13"/>
      <c r="H320" s="1"/>
      <c r="I320" s="1"/>
      <c r="J320" s="1"/>
      <c r="K320" s="1"/>
      <c r="L320" s="1"/>
      <c r="M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spans="2:37">
      <c r="B321" s="1"/>
      <c r="C321" s="13"/>
      <c r="D321" s="1"/>
      <c r="E321" s="1"/>
      <c r="F321" s="1"/>
      <c r="G321" s="13"/>
      <c r="H321" s="1"/>
      <c r="I321" s="1"/>
      <c r="J321" s="1"/>
      <c r="K321" s="1"/>
      <c r="L321" s="1"/>
      <c r="M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spans="2:37">
      <c r="B322" s="1"/>
      <c r="C322" s="13"/>
      <c r="D322" s="1"/>
      <c r="E322" s="1"/>
      <c r="F322" s="1"/>
      <c r="G322" s="13"/>
      <c r="H322" s="1"/>
      <c r="I322" s="1"/>
      <c r="J322" s="1"/>
      <c r="K322" s="1"/>
      <c r="L322" s="1"/>
      <c r="M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spans="2:37">
      <c r="B323" s="1"/>
      <c r="C323" s="13"/>
      <c r="D323" s="1"/>
      <c r="E323" s="1"/>
      <c r="F323" s="1"/>
      <c r="G323" s="13"/>
      <c r="H323" s="1"/>
      <c r="I323" s="1"/>
      <c r="J323" s="1"/>
      <c r="K323" s="1"/>
      <c r="L323" s="1"/>
      <c r="M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spans="2:37">
      <c r="B324" s="1"/>
      <c r="C324" s="13"/>
      <c r="D324" s="1"/>
      <c r="E324" s="1"/>
      <c r="F324" s="1"/>
      <c r="G324" s="13"/>
      <c r="H324" s="1"/>
      <c r="I324" s="1"/>
      <c r="J324" s="1"/>
      <c r="K324" s="1"/>
      <c r="L324" s="1"/>
      <c r="M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spans="2:37">
      <c r="B325" s="1"/>
      <c r="C325" s="13"/>
      <c r="D325" s="1"/>
      <c r="E325" s="1"/>
      <c r="F325" s="1"/>
      <c r="G325" s="13"/>
      <c r="H325" s="1"/>
      <c r="I325" s="1"/>
      <c r="J325" s="1"/>
      <c r="K325" s="1"/>
      <c r="L325" s="1"/>
      <c r="M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spans="2:37">
      <c r="B326" s="1"/>
      <c r="C326" s="13"/>
      <c r="D326" s="1"/>
      <c r="E326" s="1"/>
      <c r="F326" s="1"/>
      <c r="G326" s="13"/>
      <c r="H326" s="1"/>
      <c r="I326" s="1"/>
      <c r="J326" s="1"/>
      <c r="K326" s="1"/>
      <c r="L326" s="1"/>
      <c r="M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spans="2:37">
      <c r="B327" s="1"/>
      <c r="C327" s="13"/>
      <c r="D327" s="1"/>
      <c r="E327" s="1"/>
      <c r="F327" s="1"/>
      <c r="G327" s="13"/>
      <c r="H327" s="1"/>
      <c r="I327" s="1"/>
      <c r="J327" s="1"/>
      <c r="K327" s="1"/>
      <c r="L327" s="1"/>
      <c r="M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spans="2:37">
      <c r="B328" s="1"/>
      <c r="C328" s="13"/>
      <c r="D328" s="1"/>
      <c r="E328" s="1"/>
      <c r="F328" s="1"/>
      <c r="G328" s="13"/>
      <c r="H328" s="1"/>
      <c r="I328" s="1"/>
      <c r="J328" s="1"/>
      <c r="K328" s="1"/>
      <c r="L328" s="1"/>
      <c r="M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2:37">
      <c r="B329" s="1"/>
      <c r="C329" s="13"/>
      <c r="D329" s="1"/>
      <c r="E329" s="1"/>
      <c r="F329" s="1"/>
      <c r="G329" s="13"/>
      <c r="H329" s="1"/>
      <c r="I329" s="1"/>
      <c r="J329" s="1"/>
      <c r="K329" s="1"/>
      <c r="L329" s="1"/>
      <c r="M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spans="2:37">
      <c r="B330" s="1"/>
      <c r="C330" s="13"/>
      <c r="D330" s="1"/>
      <c r="E330" s="1"/>
      <c r="F330" s="1"/>
      <c r="G330" s="13"/>
      <c r="H330" s="1"/>
      <c r="I330" s="1"/>
      <c r="J330" s="1"/>
      <c r="K330" s="1"/>
      <c r="L330" s="1"/>
      <c r="M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spans="2:37">
      <c r="B331" s="1"/>
      <c r="C331" s="13"/>
      <c r="D331" s="1"/>
      <c r="E331" s="1"/>
      <c r="F331" s="1"/>
      <c r="G331" s="13"/>
      <c r="H331" s="1"/>
      <c r="I331" s="1"/>
      <c r="J331" s="1"/>
      <c r="K331" s="1"/>
      <c r="L331" s="1"/>
      <c r="M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2:37">
      <c r="B332" s="1"/>
      <c r="C332" s="13"/>
      <c r="D332" s="1"/>
      <c r="E332" s="1"/>
      <c r="F332" s="1"/>
      <c r="G332" s="13"/>
      <c r="H332" s="1"/>
      <c r="I332" s="1"/>
      <c r="J332" s="1"/>
      <c r="K332" s="1"/>
      <c r="L332" s="1"/>
      <c r="M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spans="2:37">
      <c r="B333" s="1"/>
      <c r="C333" s="13"/>
      <c r="D333" s="1"/>
      <c r="E333" s="1"/>
      <c r="F333" s="1"/>
      <c r="G333" s="13"/>
      <c r="H333" s="1"/>
      <c r="I333" s="1"/>
      <c r="J333" s="1"/>
      <c r="K333" s="1"/>
      <c r="L333" s="1"/>
      <c r="M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spans="2:37">
      <c r="B334" s="1"/>
      <c r="C334" s="13"/>
      <c r="D334" s="1"/>
      <c r="E334" s="1"/>
      <c r="F334" s="1"/>
      <c r="G334" s="13"/>
      <c r="H334" s="1"/>
      <c r="I334" s="1"/>
      <c r="J334" s="1"/>
      <c r="K334" s="1"/>
      <c r="L334" s="1"/>
      <c r="M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spans="2:37">
      <c r="B335" s="1"/>
      <c r="C335" s="13"/>
      <c r="D335" s="1"/>
      <c r="E335" s="1"/>
      <c r="F335" s="1"/>
      <c r="G335" s="13"/>
      <c r="H335" s="1"/>
      <c r="I335" s="1"/>
      <c r="J335" s="1"/>
      <c r="K335" s="1"/>
      <c r="L335" s="1"/>
      <c r="M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spans="2:37">
      <c r="B336" s="1"/>
      <c r="C336" s="13"/>
      <c r="D336" s="1"/>
      <c r="E336" s="1"/>
      <c r="F336" s="1"/>
      <c r="G336" s="13"/>
      <c r="H336" s="1"/>
      <c r="I336" s="1"/>
      <c r="J336" s="1"/>
      <c r="K336" s="1"/>
      <c r="L336" s="1"/>
      <c r="M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spans="2:37">
      <c r="B337" s="1"/>
      <c r="C337" s="13"/>
      <c r="D337" s="1"/>
      <c r="E337" s="1"/>
      <c r="F337" s="1"/>
      <c r="G337" s="13"/>
      <c r="H337" s="1"/>
      <c r="I337" s="1"/>
      <c r="J337" s="1"/>
      <c r="K337" s="1"/>
      <c r="L337" s="1"/>
      <c r="M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spans="2:37">
      <c r="B338" s="1"/>
      <c r="C338" s="13"/>
      <c r="D338" s="1"/>
      <c r="E338" s="1"/>
      <c r="F338" s="1"/>
      <c r="G338" s="13"/>
      <c r="H338" s="1"/>
      <c r="I338" s="1"/>
      <c r="J338" s="1"/>
      <c r="K338" s="1"/>
      <c r="L338" s="1"/>
      <c r="M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spans="2:37">
      <c r="B339" s="1"/>
      <c r="C339" s="13"/>
      <c r="D339" s="1"/>
      <c r="E339" s="1"/>
      <c r="F339" s="1"/>
      <c r="G339" s="13"/>
      <c r="H339" s="1"/>
      <c r="I339" s="1"/>
      <c r="J339" s="1"/>
      <c r="K339" s="1"/>
      <c r="L339" s="1"/>
      <c r="M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spans="2:37">
      <c r="B340" s="1"/>
      <c r="C340" s="13"/>
      <c r="D340" s="1"/>
      <c r="E340" s="1"/>
      <c r="F340" s="1"/>
      <c r="G340" s="13"/>
      <c r="H340" s="1"/>
      <c r="I340" s="1"/>
      <c r="J340" s="1"/>
      <c r="K340" s="1"/>
      <c r="L340" s="1"/>
      <c r="M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spans="2:37">
      <c r="B341" s="1"/>
      <c r="C341" s="13"/>
      <c r="D341" s="1"/>
      <c r="E341" s="1"/>
      <c r="F341" s="1"/>
      <c r="G341" s="13"/>
      <c r="H341" s="1"/>
      <c r="I341" s="1"/>
      <c r="J341" s="1"/>
      <c r="K341" s="1"/>
      <c r="L341" s="1"/>
      <c r="M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spans="2:37">
      <c r="B342" s="1"/>
      <c r="C342" s="13"/>
      <c r="D342" s="1"/>
      <c r="E342" s="1"/>
      <c r="F342" s="1"/>
      <c r="G342" s="13"/>
      <c r="H342" s="1"/>
      <c r="I342" s="1"/>
      <c r="J342" s="1"/>
      <c r="K342" s="1"/>
      <c r="L342" s="1"/>
      <c r="M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spans="2:37">
      <c r="B343" s="1"/>
      <c r="C343" s="13"/>
      <c r="D343" s="1"/>
      <c r="E343" s="1"/>
      <c r="F343" s="1"/>
      <c r="G343" s="13"/>
      <c r="H343" s="1"/>
      <c r="I343" s="1"/>
      <c r="J343" s="1"/>
      <c r="K343" s="1"/>
      <c r="L343" s="1"/>
      <c r="M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spans="2:37">
      <c r="B344" s="1"/>
      <c r="C344" s="13"/>
      <c r="D344" s="1"/>
      <c r="E344" s="1"/>
      <c r="F344" s="1"/>
      <c r="G344" s="13"/>
      <c r="H344" s="1"/>
      <c r="I344" s="1"/>
      <c r="J344" s="1"/>
      <c r="K344" s="1"/>
      <c r="L344" s="1"/>
      <c r="M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spans="2:37">
      <c r="B345" s="1"/>
      <c r="C345" s="13"/>
      <c r="D345" s="1"/>
      <c r="E345" s="1"/>
      <c r="F345" s="1"/>
      <c r="G345" s="13"/>
      <c r="H345" s="1"/>
      <c r="I345" s="1"/>
      <c r="J345" s="1"/>
      <c r="K345" s="1"/>
      <c r="L345" s="1"/>
      <c r="M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spans="2:37">
      <c r="B346" s="1"/>
      <c r="C346" s="13"/>
      <c r="D346" s="1"/>
      <c r="E346" s="1"/>
      <c r="F346" s="1"/>
      <c r="G346" s="13"/>
      <c r="H346" s="1"/>
      <c r="I346" s="1"/>
      <c r="J346" s="1"/>
      <c r="K346" s="1"/>
      <c r="L346" s="1"/>
      <c r="M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spans="2:37">
      <c r="B347" s="1"/>
      <c r="C347" s="13"/>
      <c r="D347" s="1"/>
      <c r="E347" s="1"/>
      <c r="F347" s="1"/>
      <c r="G347" s="13"/>
      <c r="H347" s="1"/>
      <c r="I347" s="1"/>
      <c r="J347" s="1"/>
      <c r="K347" s="1"/>
      <c r="L347" s="1"/>
      <c r="M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spans="2:37">
      <c r="B348" s="1"/>
      <c r="C348" s="13"/>
      <c r="D348" s="1"/>
      <c r="E348" s="1"/>
      <c r="F348" s="1"/>
      <c r="G348" s="13"/>
      <c r="H348" s="1"/>
      <c r="I348" s="1"/>
      <c r="J348" s="1"/>
      <c r="K348" s="1"/>
      <c r="L348" s="1"/>
      <c r="M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2:37">
      <c r="B349" s="1"/>
      <c r="C349" s="13"/>
      <c r="D349" s="1"/>
      <c r="E349" s="1"/>
      <c r="F349" s="1"/>
      <c r="G349" s="13"/>
      <c r="H349" s="1"/>
      <c r="I349" s="1"/>
      <c r="J349" s="1"/>
      <c r="K349" s="1"/>
      <c r="L349" s="1"/>
      <c r="M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spans="2:37">
      <c r="B350" s="1"/>
      <c r="C350" s="13"/>
      <c r="D350" s="1"/>
      <c r="E350" s="1"/>
      <c r="F350" s="1"/>
      <c r="G350" s="13"/>
      <c r="H350" s="1"/>
      <c r="I350" s="1"/>
      <c r="J350" s="1"/>
      <c r="K350" s="1"/>
      <c r="L350" s="1"/>
      <c r="M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spans="2:37">
      <c r="B351" s="1"/>
      <c r="C351" s="13"/>
      <c r="D351" s="1"/>
      <c r="E351" s="1"/>
      <c r="F351" s="1"/>
      <c r="G351" s="13"/>
      <c r="H351" s="1"/>
      <c r="I351" s="1"/>
      <c r="J351" s="1"/>
      <c r="K351" s="1"/>
      <c r="L351" s="1"/>
      <c r="M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spans="2:37">
      <c r="B352" s="1"/>
      <c r="C352" s="13"/>
      <c r="D352" s="1"/>
      <c r="E352" s="1"/>
      <c r="F352" s="1"/>
      <c r="G352" s="13"/>
      <c r="H352" s="1"/>
      <c r="I352" s="1"/>
      <c r="J352" s="1"/>
      <c r="K352" s="1"/>
      <c r="L352" s="1"/>
      <c r="M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spans="2:37">
      <c r="B353" s="1"/>
      <c r="C353" s="13"/>
      <c r="D353" s="1"/>
      <c r="E353" s="1"/>
      <c r="F353" s="1"/>
      <c r="G353" s="13"/>
      <c r="H353" s="1"/>
      <c r="I353" s="1"/>
      <c r="J353" s="1"/>
      <c r="K353" s="1"/>
      <c r="L353" s="1"/>
      <c r="M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spans="2:37">
      <c r="B354" s="1"/>
      <c r="C354" s="13"/>
      <c r="D354" s="1"/>
      <c r="E354" s="1"/>
      <c r="F354" s="1"/>
      <c r="G354" s="13"/>
      <c r="H354" s="1"/>
      <c r="I354" s="1"/>
      <c r="J354" s="1"/>
      <c r="K354" s="1"/>
      <c r="L354" s="1"/>
      <c r="M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spans="2:37">
      <c r="B355" s="1"/>
      <c r="C355" s="13"/>
      <c r="D355" s="1"/>
      <c r="E355" s="1"/>
      <c r="F355" s="1"/>
      <c r="G355" s="13"/>
      <c r="H355" s="1"/>
      <c r="I355" s="1"/>
      <c r="J355" s="1"/>
      <c r="K355" s="1"/>
      <c r="L355" s="1"/>
      <c r="M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spans="2:37">
      <c r="B356" s="1"/>
      <c r="C356" s="13"/>
      <c r="D356" s="1"/>
      <c r="E356" s="1"/>
      <c r="F356" s="1"/>
      <c r="G356" s="13"/>
      <c r="H356" s="1"/>
      <c r="I356" s="1"/>
      <c r="J356" s="1"/>
      <c r="K356" s="1"/>
      <c r="L356" s="1"/>
      <c r="M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2:37">
      <c r="B357" s="1"/>
      <c r="C357" s="13"/>
      <c r="D357" s="1"/>
      <c r="E357" s="1"/>
      <c r="F357" s="1"/>
      <c r="G357" s="13"/>
      <c r="H357" s="1"/>
      <c r="I357" s="1"/>
      <c r="J357" s="1"/>
      <c r="K357" s="1"/>
      <c r="L357" s="1"/>
      <c r="M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spans="2:37">
      <c r="B358" s="1"/>
      <c r="C358" s="13"/>
      <c r="D358" s="1"/>
      <c r="E358" s="1"/>
      <c r="F358" s="1"/>
      <c r="G358" s="13"/>
      <c r="H358" s="1"/>
      <c r="I358" s="1"/>
      <c r="J358" s="1"/>
      <c r="K358" s="1"/>
      <c r="L358" s="1"/>
      <c r="M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spans="2:37">
      <c r="B359" s="1"/>
      <c r="C359" s="13"/>
      <c r="D359" s="1"/>
      <c r="E359" s="1"/>
      <c r="F359" s="1"/>
      <c r="G359" s="13"/>
      <c r="H359" s="1"/>
      <c r="I359" s="1"/>
      <c r="J359" s="1"/>
      <c r="K359" s="1"/>
      <c r="L359" s="1"/>
      <c r="M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spans="2:37">
      <c r="B360" s="1"/>
      <c r="C360" s="13"/>
      <c r="D360" s="1"/>
      <c r="E360" s="1"/>
      <c r="F360" s="1"/>
      <c r="G360" s="13"/>
      <c r="H360" s="1"/>
      <c r="I360" s="1"/>
      <c r="J360" s="1"/>
      <c r="K360" s="1"/>
      <c r="L360" s="1"/>
      <c r="M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spans="2:37">
      <c r="B361" s="1"/>
      <c r="C361" s="13"/>
      <c r="D361" s="1"/>
      <c r="E361" s="1"/>
      <c r="F361" s="1"/>
      <c r="G361" s="13"/>
      <c r="H361" s="1"/>
      <c r="I361" s="1"/>
      <c r="J361" s="1"/>
      <c r="K361" s="1"/>
      <c r="L361" s="1"/>
      <c r="M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spans="2:37">
      <c r="B362" s="1"/>
      <c r="C362" s="13"/>
      <c r="D362" s="1"/>
      <c r="E362" s="1"/>
      <c r="F362" s="1"/>
      <c r="G362" s="13"/>
      <c r="H362" s="1"/>
      <c r="I362" s="1"/>
      <c r="J362" s="1"/>
      <c r="K362" s="1"/>
      <c r="L362" s="1"/>
      <c r="M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spans="2:37">
      <c r="B363" s="1"/>
      <c r="C363" s="13"/>
      <c r="D363" s="1"/>
      <c r="E363" s="1"/>
      <c r="F363" s="1"/>
      <c r="G363" s="13"/>
      <c r="H363" s="1"/>
      <c r="I363" s="1"/>
      <c r="J363" s="1"/>
      <c r="K363" s="1"/>
      <c r="L363" s="1"/>
      <c r="M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spans="2:37">
      <c r="B364" s="1"/>
      <c r="C364" s="13"/>
      <c r="D364" s="1"/>
      <c r="E364" s="1"/>
      <c r="F364" s="1"/>
      <c r="G364" s="13"/>
      <c r="H364" s="1"/>
      <c r="I364" s="1"/>
      <c r="J364" s="1"/>
      <c r="K364" s="1"/>
      <c r="L364" s="1"/>
      <c r="M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2:37">
      <c r="B365" s="1"/>
      <c r="C365" s="13"/>
      <c r="D365" s="1"/>
      <c r="E365" s="1"/>
      <c r="F365" s="1"/>
      <c r="G365" s="13"/>
      <c r="H365" s="1"/>
      <c r="I365" s="1"/>
      <c r="J365" s="1"/>
      <c r="K365" s="1"/>
      <c r="L365" s="1"/>
      <c r="M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spans="2:37">
      <c r="B366" s="1"/>
      <c r="C366" s="13"/>
      <c r="D366" s="1"/>
      <c r="E366" s="1"/>
      <c r="F366" s="1"/>
      <c r="G366" s="13"/>
      <c r="H366" s="1"/>
      <c r="I366" s="1"/>
      <c r="J366" s="1"/>
      <c r="K366" s="1"/>
      <c r="L366" s="1"/>
      <c r="M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spans="2:37">
      <c r="B367" s="1"/>
      <c r="C367" s="13"/>
      <c r="D367" s="1"/>
      <c r="E367" s="1"/>
      <c r="F367" s="1"/>
      <c r="G367" s="13"/>
      <c r="H367" s="1"/>
      <c r="I367" s="1"/>
      <c r="J367" s="1"/>
      <c r="K367" s="1"/>
      <c r="L367" s="1"/>
      <c r="M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spans="2:37">
      <c r="B368" s="1"/>
      <c r="C368" s="13"/>
      <c r="D368" s="1"/>
      <c r="E368" s="1"/>
      <c r="F368" s="1"/>
      <c r="G368" s="13"/>
      <c r="H368" s="1"/>
      <c r="I368" s="1"/>
      <c r="J368" s="1"/>
      <c r="K368" s="1"/>
      <c r="L368" s="1"/>
      <c r="M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spans="2:37">
      <c r="B369" s="1"/>
      <c r="C369" s="13"/>
      <c r="D369" s="1"/>
      <c r="E369" s="1"/>
      <c r="F369" s="1"/>
      <c r="G369" s="13"/>
      <c r="H369" s="1"/>
      <c r="I369" s="1"/>
      <c r="J369" s="1"/>
      <c r="K369" s="1"/>
      <c r="L369" s="1"/>
      <c r="M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spans="2:37">
      <c r="B370" s="1"/>
      <c r="C370" s="13"/>
      <c r="D370" s="1"/>
      <c r="E370" s="1"/>
      <c r="F370" s="1"/>
      <c r="G370" s="13"/>
      <c r="H370" s="1"/>
      <c r="I370" s="1"/>
      <c r="J370" s="1"/>
      <c r="K370" s="1"/>
      <c r="L370" s="1"/>
      <c r="M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spans="2:37">
      <c r="B371" s="1"/>
      <c r="C371" s="13"/>
      <c r="D371" s="1"/>
      <c r="E371" s="1"/>
      <c r="F371" s="1"/>
      <c r="G371" s="13"/>
      <c r="H371" s="1"/>
      <c r="I371" s="1"/>
      <c r="J371" s="1"/>
      <c r="K371" s="1"/>
      <c r="L371" s="1"/>
      <c r="M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spans="2:37">
      <c r="B372" s="1"/>
      <c r="C372" s="13"/>
      <c r="D372" s="1"/>
      <c r="E372" s="1"/>
      <c r="F372" s="1"/>
      <c r="G372" s="13"/>
      <c r="H372" s="1"/>
      <c r="I372" s="1"/>
      <c r="J372" s="1"/>
      <c r="K372" s="1"/>
      <c r="L372" s="1"/>
      <c r="M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spans="2:37">
      <c r="B373" s="1"/>
      <c r="C373" s="13"/>
      <c r="D373" s="1"/>
      <c r="E373" s="1"/>
      <c r="F373" s="1"/>
      <c r="G373" s="13"/>
      <c r="H373" s="1"/>
      <c r="I373" s="1"/>
      <c r="J373" s="1"/>
      <c r="K373" s="1"/>
      <c r="L373" s="1"/>
      <c r="M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spans="2:37">
      <c r="B374" s="1"/>
      <c r="C374" s="13"/>
      <c r="D374" s="1"/>
      <c r="E374" s="1"/>
      <c r="F374" s="1"/>
      <c r="G374" s="13"/>
      <c r="H374" s="1"/>
      <c r="I374" s="1"/>
      <c r="J374" s="1"/>
      <c r="K374" s="1"/>
      <c r="L374" s="1"/>
      <c r="M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spans="2:37">
      <c r="B375" s="1"/>
      <c r="C375" s="13"/>
      <c r="D375" s="1"/>
      <c r="E375" s="1"/>
      <c r="F375" s="1"/>
      <c r="G375" s="13"/>
      <c r="H375" s="1"/>
      <c r="I375" s="1"/>
      <c r="J375" s="1"/>
      <c r="K375" s="1"/>
      <c r="L375" s="1"/>
      <c r="M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spans="2:37">
      <c r="B376" s="1"/>
      <c r="C376" s="13"/>
      <c r="D376" s="1"/>
      <c r="E376" s="1"/>
      <c r="F376" s="1"/>
      <c r="G376" s="13"/>
      <c r="H376" s="1"/>
      <c r="I376" s="1"/>
      <c r="J376" s="1"/>
      <c r="K376" s="1"/>
      <c r="L376" s="1"/>
      <c r="M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2:37">
      <c r="B377" s="1"/>
      <c r="C377" s="13"/>
      <c r="D377" s="1"/>
      <c r="E377" s="1"/>
      <c r="F377" s="1"/>
      <c r="G377" s="13"/>
      <c r="H377" s="1"/>
      <c r="I377" s="1"/>
      <c r="J377" s="1"/>
      <c r="K377" s="1"/>
      <c r="L377" s="1"/>
      <c r="M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2:37">
      <c r="B378" s="1"/>
      <c r="C378" s="13"/>
      <c r="D378" s="1"/>
      <c r="E378" s="1"/>
      <c r="F378" s="1"/>
      <c r="G378" s="13"/>
      <c r="H378" s="1"/>
      <c r="I378" s="1"/>
      <c r="J378" s="1"/>
      <c r="K378" s="1"/>
      <c r="L378" s="1"/>
      <c r="M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2:37">
      <c r="B379" s="1"/>
      <c r="C379" s="13"/>
      <c r="D379" s="1"/>
      <c r="E379" s="1"/>
      <c r="F379" s="1"/>
      <c r="G379" s="13"/>
      <c r="H379" s="1"/>
      <c r="I379" s="1"/>
      <c r="J379" s="1"/>
      <c r="K379" s="1"/>
      <c r="L379" s="1"/>
      <c r="M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2:37">
      <c r="B380" s="1"/>
      <c r="C380" s="13"/>
      <c r="D380" s="1"/>
      <c r="E380" s="1"/>
      <c r="F380" s="1"/>
      <c r="G380" s="13"/>
      <c r="H380" s="1"/>
      <c r="I380" s="1"/>
      <c r="J380" s="1"/>
      <c r="K380" s="1"/>
      <c r="L380" s="1"/>
      <c r="M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2:37">
      <c r="B381" s="1"/>
      <c r="C381" s="13"/>
      <c r="D381" s="1"/>
      <c r="E381" s="1"/>
      <c r="F381" s="1"/>
      <c r="G381" s="13"/>
      <c r="H381" s="1"/>
      <c r="I381" s="1"/>
      <c r="J381" s="1"/>
      <c r="K381" s="1"/>
      <c r="L381" s="1"/>
      <c r="M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2:37">
      <c r="B382" s="1"/>
      <c r="C382" s="13"/>
      <c r="D382" s="1"/>
      <c r="E382" s="1"/>
      <c r="F382" s="1"/>
      <c r="G382" s="13"/>
      <c r="H382" s="1"/>
      <c r="I382" s="1"/>
      <c r="J382" s="1"/>
      <c r="K382" s="1"/>
      <c r="L382" s="1"/>
      <c r="M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2:37">
      <c r="B383" s="1"/>
      <c r="C383" s="13"/>
      <c r="D383" s="1"/>
      <c r="E383" s="1"/>
      <c r="F383" s="1"/>
      <c r="G383" s="13"/>
      <c r="H383" s="1"/>
      <c r="I383" s="1"/>
      <c r="J383" s="1"/>
      <c r="K383" s="1"/>
      <c r="L383" s="1"/>
      <c r="M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2:37">
      <c r="B384" s="1"/>
      <c r="C384" s="13"/>
      <c r="D384" s="1"/>
      <c r="E384" s="1"/>
      <c r="F384" s="1"/>
      <c r="G384" s="13"/>
      <c r="H384" s="1"/>
      <c r="I384" s="1"/>
      <c r="J384" s="1"/>
      <c r="K384" s="1"/>
      <c r="L384" s="1"/>
      <c r="M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2:37">
      <c r="B385" s="1"/>
      <c r="C385" s="13"/>
      <c r="D385" s="1"/>
      <c r="E385" s="1"/>
      <c r="F385" s="1"/>
      <c r="G385" s="13"/>
      <c r="H385" s="1"/>
      <c r="I385" s="1"/>
      <c r="J385" s="1"/>
      <c r="K385" s="1"/>
      <c r="L385" s="1"/>
      <c r="M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2:37">
      <c r="B386" s="1"/>
      <c r="C386" s="13"/>
      <c r="D386" s="1"/>
      <c r="E386" s="1"/>
      <c r="F386" s="1"/>
      <c r="G386" s="13"/>
      <c r="H386" s="1"/>
      <c r="I386" s="1"/>
      <c r="J386" s="1"/>
      <c r="K386" s="1"/>
      <c r="L386" s="1"/>
      <c r="M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2:37">
      <c r="B387" s="1"/>
      <c r="C387" s="13"/>
      <c r="D387" s="1"/>
      <c r="E387" s="1"/>
      <c r="F387" s="1"/>
      <c r="G387" s="13"/>
      <c r="H387" s="1"/>
      <c r="I387" s="1"/>
      <c r="J387" s="1"/>
      <c r="K387" s="1"/>
      <c r="L387" s="1"/>
      <c r="M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2:37">
      <c r="B388" s="1"/>
      <c r="C388" s="13"/>
      <c r="D388" s="1"/>
      <c r="E388" s="1"/>
      <c r="F388" s="1"/>
      <c r="G388" s="13"/>
      <c r="H388" s="1"/>
      <c r="I388" s="1"/>
      <c r="J388" s="1"/>
      <c r="K388" s="1"/>
      <c r="L388" s="1"/>
      <c r="M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2:37">
      <c r="B389" s="1"/>
      <c r="C389" s="13"/>
      <c r="D389" s="1"/>
      <c r="E389" s="1"/>
      <c r="F389" s="1"/>
      <c r="G389" s="13"/>
      <c r="H389" s="1"/>
      <c r="I389" s="1"/>
      <c r="J389" s="1"/>
      <c r="K389" s="1"/>
      <c r="L389" s="1"/>
      <c r="M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2:37">
      <c r="B390" s="1"/>
      <c r="C390" s="13"/>
      <c r="D390" s="1"/>
      <c r="E390" s="1"/>
      <c r="F390" s="1"/>
      <c r="G390" s="13"/>
      <c r="H390" s="1"/>
      <c r="I390" s="1"/>
      <c r="J390" s="1"/>
      <c r="K390" s="1"/>
      <c r="L390" s="1"/>
      <c r="M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2:37">
      <c r="B391" s="1"/>
      <c r="C391" s="13"/>
      <c r="D391" s="1"/>
      <c r="E391" s="1"/>
      <c r="F391" s="1"/>
      <c r="G391" s="13"/>
      <c r="H391" s="1"/>
      <c r="I391" s="1"/>
      <c r="J391" s="1"/>
      <c r="K391" s="1"/>
      <c r="L391" s="1"/>
      <c r="M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2:37">
      <c r="B392" s="1"/>
      <c r="C392" s="13"/>
      <c r="D392" s="1"/>
      <c r="E392" s="1"/>
      <c r="F392" s="1"/>
      <c r="G392" s="13"/>
      <c r="H392" s="1"/>
      <c r="I392" s="1"/>
      <c r="J392" s="1"/>
      <c r="K392" s="1"/>
      <c r="L392" s="1"/>
      <c r="M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2:37">
      <c r="B393" s="1"/>
      <c r="C393" s="13"/>
      <c r="D393" s="1"/>
      <c r="E393" s="1"/>
      <c r="F393" s="1"/>
      <c r="G393" s="13"/>
      <c r="H393" s="1"/>
      <c r="I393" s="1"/>
      <c r="J393" s="1"/>
      <c r="K393" s="1"/>
      <c r="L393" s="1"/>
      <c r="M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2:37">
      <c r="B394" s="1"/>
      <c r="C394" s="13"/>
      <c r="D394" s="1"/>
      <c r="E394" s="1"/>
      <c r="F394" s="1"/>
      <c r="G394" s="13"/>
      <c r="H394" s="1"/>
      <c r="I394" s="1"/>
      <c r="J394" s="1"/>
      <c r="K394" s="1"/>
      <c r="L394" s="1"/>
      <c r="M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2:37">
      <c r="B395" s="1"/>
      <c r="C395" s="13"/>
      <c r="D395" s="1"/>
      <c r="E395" s="1"/>
      <c r="F395" s="1"/>
      <c r="G395" s="13"/>
      <c r="H395" s="1"/>
      <c r="I395" s="1"/>
      <c r="J395" s="1"/>
      <c r="K395" s="1"/>
      <c r="L395" s="1"/>
      <c r="M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2:37">
      <c r="B396" s="1"/>
      <c r="C396" s="13"/>
      <c r="D396" s="1"/>
      <c r="E396" s="1"/>
      <c r="F396" s="1"/>
      <c r="G396" s="13"/>
      <c r="H396" s="1"/>
      <c r="I396" s="1"/>
      <c r="J396" s="1"/>
      <c r="K396" s="1"/>
      <c r="L396" s="1"/>
      <c r="M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2:37">
      <c r="B397" s="1"/>
      <c r="C397" s="13"/>
      <c r="D397" s="1"/>
      <c r="E397" s="1"/>
      <c r="F397" s="1"/>
      <c r="G397" s="13"/>
      <c r="H397" s="1"/>
      <c r="I397" s="1"/>
      <c r="J397" s="1"/>
      <c r="K397" s="1"/>
      <c r="L397" s="1"/>
      <c r="M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2:37">
      <c r="B398" s="1"/>
      <c r="C398" s="13"/>
      <c r="D398" s="1"/>
      <c r="E398" s="1"/>
      <c r="F398" s="1"/>
      <c r="G398" s="13"/>
      <c r="H398" s="1"/>
      <c r="I398" s="1"/>
      <c r="J398" s="1"/>
      <c r="K398" s="1"/>
      <c r="L398" s="1"/>
      <c r="M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2:37">
      <c r="B399" s="1"/>
      <c r="C399" s="13"/>
      <c r="D399" s="1"/>
      <c r="E399" s="1"/>
      <c r="F399" s="1"/>
      <c r="G399" s="13"/>
      <c r="H399" s="1"/>
      <c r="I399" s="1"/>
      <c r="J399" s="1"/>
      <c r="K399" s="1"/>
      <c r="L399" s="1"/>
      <c r="M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2:37">
      <c r="B400" s="1"/>
      <c r="C400" s="13"/>
      <c r="D400" s="1"/>
      <c r="E400" s="1"/>
      <c r="F400" s="1"/>
      <c r="G400" s="13"/>
      <c r="H400" s="1"/>
      <c r="I400" s="1"/>
      <c r="J400" s="1"/>
      <c r="K400" s="1"/>
      <c r="L400" s="1"/>
      <c r="M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2:37">
      <c r="B401" s="1"/>
      <c r="C401" s="13"/>
      <c r="D401" s="1"/>
      <c r="E401" s="1"/>
      <c r="F401" s="1"/>
      <c r="G401" s="13"/>
      <c r="H401" s="1"/>
      <c r="I401" s="1"/>
      <c r="J401" s="1"/>
      <c r="K401" s="1"/>
      <c r="L401" s="1"/>
      <c r="M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2:37">
      <c r="B402" s="1"/>
      <c r="C402" s="13"/>
      <c r="D402" s="1"/>
      <c r="E402" s="1"/>
      <c r="F402" s="1"/>
      <c r="G402" s="13"/>
      <c r="H402" s="1"/>
      <c r="I402" s="1"/>
      <c r="J402" s="1"/>
      <c r="K402" s="1"/>
      <c r="L402" s="1"/>
      <c r="M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2:37">
      <c r="B403" s="1"/>
      <c r="C403" s="13"/>
      <c r="D403" s="1"/>
      <c r="E403" s="1"/>
      <c r="F403" s="1"/>
      <c r="G403" s="13"/>
      <c r="H403" s="1"/>
      <c r="I403" s="1"/>
      <c r="J403" s="1"/>
      <c r="K403" s="1"/>
      <c r="L403" s="1"/>
      <c r="M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2:37">
      <c r="B404" s="1"/>
      <c r="C404" s="13"/>
      <c r="D404" s="1"/>
      <c r="E404" s="1"/>
      <c r="F404" s="1"/>
      <c r="G404" s="13"/>
      <c r="H404" s="1"/>
      <c r="I404" s="1"/>
      <c r="J404" s="1"/>
      <c r="K404" s="1"/>
      <c r="L404" s="1"/>
      <c r="M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2:37">
      <c r="B405" s="1"/>
      <c r="C405" s="13"/>
      <c r="D405" s="1"/>
      <c r="E405" s="1"/>
      <c r="F405" s="1"/>
      <c r="G405" s="13"/>
      <c r="H405" s="1"/>
      <c r="I405" s="1"/>
      <c r="J405" s="1"/>
      <c r="K405" s="1"/>
      <c r="L405" s="1"/>
      <c r="M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2:37">
      <c r="B406" s="1"/>
      <c r="C406" s="13"/>
      <c r="D406" s="1"/>
      <c r="E406" s="1"/>
      <c r="F406" s="1"/>
      <c r="G406" s="13"/>
      <c r="H406" s="1"/>
      <c r="I406" s="1"/>
      <c r="J406" s="1"/>
      <c r="K406" s="1"/>
      <c r="L406" s="1"/>
      <c r="M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2:37">
      <c r="B407" s="1"/>
      <c r="C407" s="13"/>
      <c r="D407" s="1"/>
      <c r="E407" s="1"/>
      <c r="F407" s="1"/>
      <c r="G407" s="13"/>
      <c r="H407" s="1"/>
      <c r="I407" s="1"/>
      <c r="J407" s="1"/>
      <c r="K407" s="1"/>
      <c r="L407" s="1"/>
      <c r="M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2:37">
      <c r="B408" s="1"/>
      <c r="C408" s="13"/>
      <c r="D408" s="1"/>
      <c r="E408" s="1"/>
      <c r="F408" s="1"/>
      <c r="G408" s="13"/>
      <c r="H408" s="1"/>
      <c r="I408" s="1"/>
      <c r="J408" s="1"/>
      <c r="K408" s="1"/>
      <c r="L408" s="1"/>
      <c r="M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2:37">
      <c r="B409" s="1"/>
      <c r="C409" s="13"/>
      <c r="D409" s="1"/>
      <c r="E409" s="1"/>
      <c r="F409" s="1"/>
      <c r="G409" s="13"/>
      <c r="H409" s="1"/>
      <c r="I409" s="1"/>
      <c r="J409" s="1"/>
      <c r="K409" s="1"/>
      <c r="L409" s="1"/>
      <c r="M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2:37">
      <c r="B410" s="1"/>
      <c r="C410" s="13"/>
      <c r="D410" s="1"/>
      <c r="E410" s="1"/>
      <c r="F410" s="1"/>
      <c r="G410" s="13"/>
      <c r="H410" s="1"/>
      <c r="I410" s="1"/>
      <c r="J410" s="1"/>
      <c r="K410" s="1"/>
      <c r="L410" s="1"/>
      <c r="M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2:37">
      <c r="B411" s="1"/>
      <c r="C411" s="13"/>
      <c r="D411" s="1"/>
      <c r="E411" s="1"/>
      <c r="F411" s="1"/>
      <c r="G411" s="13"/>
      <c r="H411" s="1"/>
      <c r="I411" s="1"/>
      <c r="J411" s="1"/>
      <c r="K411" s="1"/>
      <c r="L411" s="1"/>
      <c r="M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2:37">
      <c r="B412" s="1"/>
      <c r="C412" s="13"/>
      <c r="D412" s="1"/>
      <c r="E412" s="1"/>
      <c r="F412" s="1"/>
      <c r="G412" s="13"/>
      <c r="H412" s="1"/>
      <c r="I412" s="1"/>
      <c r="J412" s="1"/>
      <c r="K412" s="1"/>
      <c r="L412" s="1"/>
      <c r="M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2:37">
      <c r="B413" s="1"/>
      <c r="C413" s="13"/>
      <c r="D413" s="1"/>
      <c r="E413" s="1"/>
      <c r="F413" s="1"/>
      <c r="G413" s="13"/>
      <c r="H413" s="1"/>
      <c r="I413" s="1"/>
      <c r="J413" s="1"/>
      <c r="K413" s="1"/>
      <c r="L413" s="1"/>
      <c r="M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2:37">
      <c r="B414" s="1"/>
      <c r="C414" s="13"/>
      <c r="D414" s="1"/>
      <c r="E414" s="1"/>
      <c r="F414" s="1"/>
      <c r="G414" s="13"/>
      <c r="H414" s="1"/>
      <c r="I414" s="1"/>
      <c r="J414" s="1"/>
      <c r="K414" s="1"/>
      <c r="L414" s="1"/>
      <c r="M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2:37">
      <c r="B415" s="1"/>
      <c r="C415" s="13"/>
      <c r="D415" s="1"/>
      <c r="E415" s="1"/>
      <c r="F415" s="1"/>
      <c r="G415" s="13"/>
      <c r="H415" s="1"/>
      <c r="I415" s="1"/>
      <c r="J415" s="1"/>
      <c r="K415" s="1"/>
      <c r="L415" s="1"/>
      <c r="M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2:37">
      <c r="B416" s="1"/>
      <c r="C416" s="13"/>
      <c r="D416" s="1"/>
      <c r="E416" s="1"/>
      <c r="F416" s="1"/>
      <c r="G416" s="13"/>
      <c r="H416" s="1"/>
      <c r="I416" s="1"/>
      <c r="J416" s="1"/>
      <c r="K416" s="1"/>
      <c r="L416" s="1"/>
      <c r="M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2:37">
      <c r="B417" s="1"/>
      <c r="C417" s="13"/>
      <c r="D417" s="1"/>
      <c r="E417" s="1"/>
      <c r="F417" s="1"/>
      <c r="G417" s="13"/>
      <c r="H417" s="1"/>
      <c r="I417" s="1"/>
      <c r="J417" s="1"/>
      <c r="K417" s="1"/>
      <c r="L417" s="1"/>
      <c r="M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2:37">
      <c r="B418" s="1"/>
      <c r="C418" s="13"/>
      <c r="D418" s="1"/>
      <c r="E418" s="1"/>
      <c r="F418" s="1"/>
      <c r="G418" s="13"/>
      <c r="H418" s="1"/>
      <c r="I418" s="1"/>
      <c r="J418" s="1"/>
      <c r="K418" s="1"/>
      <c r="L418" s="1"/>
      <c r="M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2:37">
      <c r="B419" s="1"/>
      <c r="C419" s="13"/>
      <c r="D419" s="1"/>
      <c r="E419" s="1"/>
      <c r="F419" s="1"/>
      <c r="G419" s="13"/>
      <c r="H419" s="1"/>
      <c r="I419" s="1"/>
      <c r="J419" s="1"/>
      <c r="K419" s="1"/>
      <c r="L419" s="1"/>
      <c r="M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2:37">
      <c r="B420" s="1"/>
      <c r="C420" s="13"/>
      <c r="D420" s="1"/>
      <c r="E420" s="1"/>
      <c r="F420" s="1"/>
      <c r="G420" s="13"/>
      <c r="H420" s="1"/>
      <c r="I420" s="1"/>
      <c r="J420" s="1"/>
      <c r="K420" s="1"/>
      <c r="L420" s="1"/>
      <c r="M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2:37">
      <c r="B421" s="1"/>
      <c r="C421" s="13"/>
      <c r="D421" s="1"/>
      <c r="E421" s="1"/>
      <c r="F421" s="1"/>
      <c r="G421" s="13"/>
      <c r="H421" s="1"/>
      <c r="I421" s="1"/>
      <c r="J421" s="1"/>
      <c r="K421" s="1"/>
      <c r="L421" s="1"/>
      <c r="M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2:37">
      <c r="B422" s="1"/>
      <c r="C422" s="13"/>
      <c r="D422" s="1"/>
      <c r="E422" s="1"/>
      <c r="F422" s="1"/>
      <c r="G422" s="13"/>
      <c r="H422" s="1"/>
      <c r="I422" s="1"/>
      <c r="J422" s="1"/>
      <c r="K422" s="1"/>
      <c r="L422" s="1"/>
      <c r="M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2:37">
      <c r="B423" s="1"/>
      <c r="C423" s="13"/>
      <c r="D423" s="1"/>
      <c r="E423" s="1"/>
      <c r="F423" s="1"/>
      <c r="G423" s="13"/>
      <c r="H423" s="1"/>
      <c r="I423" s="1"/>
      <c r="J423" s="1"/>
      <c r="K423" s="1"/>
      <c r="L423" s="1"/>
      <c r="M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2:37">
      <c r="B424" s="1"/>
      <c r="C424" s="13"/>
      <c r="D424" s="1"/>
      <c r="E424" s="1"/>
      <c r="F424" s="1"/>
      <c r="G424" s="13"/>
      <c r="H424" s="1"/>
      <c r="I424" s="1"/>
      <c r="J424" s="1"/>
      <c r="K424" s="1"/>
      <c r="L424" s="1"/>
      <c r="M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2:37">
      <c r="B425" s="1"/>
      <c r="C425" s="13"/>
      <c r="D425" s="1"/>
      <c r="E425" s="1"/>
      <c r="F425" s="1"/>
      <c r="G425" s="13"/>
      <c r="H425" s="1"/>
      <c r="I425" s="1"/>
      <c r="J425" s="1"/>
      <c r="K425" s="1"/>
      <c r="L425" s="1"/>
      <c r="M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2:37">
      <c r="B426" s="1"/>
      <c r="C426" s="13"/>
      <c r="D426" s="1"/>
      <c r="E426" s="1"/>
      <c r="F426" s="1"/>
      <c r="G426" s="13"/>
      <c r="H426" s="1"/>
      <c r="I426" s="1"/>
      <c r="J426" s="1"/>
      <c r="K426" s="1"/>
      <c r="L426" s="1"/>
      <c r="M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2:37">
      <c r="B427" s="1"/>
      <c r="C427" s="13"/>
      <c r="D427" s="1"/>
      <c r="E427" s="1"/>
      <c r="F427" s="1"/>
      <c r="G427" s="13"/>
      <c r="H427" s="1"/>
      <c r="I427" s="1"/>
      <c r="J427" s="1"/>
      <c r="K427" s="1"/>
      <c r="L427" s="1"/>
      <c r="M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2:37">
      <c r="B428" s="1"/>
      <c r="C428" s="13"/>
      <c r="D428" s="1"/>
      <c r="E428" s="1"/>
      <c r="F428" s="1"/>
      <c r="G428" s="13"/>
      <c r="H428" s="1"/>
      <c r="I428" s="1"/>
      <c r="J428" s="1"/>
      <c r="K428" s="1"/>
      <c r="L428" s="1"/>
      <c r="M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2:37">
      <c r="B429" s="1"/>
      <c r="C429" s="13"/>
      <c r="D429" s="1"/>
      <c r="E429" s="1"/>
      <c r="F429" s="1"/>
      <c r="G429" s="13"/>
      <c r="H429" s="1"/>
      <c r="I429" s="1"/>
      <c r="J429" s="1"/>
      <c r="K429" s="1"/>
      <c r="L429" s="1"/>
      <c r="M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2:37">
      <c r="B430" s="1"/>
      <c r="C430" s="13"/>
      <c r="D430" s="1"/>
      <c r="E430" s="1"/>
      <c r="F430" s="1"/>
      <c r="G430" s="13"/>
      <c r="H430" s="1"/>
      <c r="I430" s="1"/>
      <c r="J430" s="1"/>
      <c r="K430" s="1"/>
      <c r="L430" s="1"/>
      <c r="M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2:37">
      <c r="B431" s="1"/>
      <c r="C431" s="13"/>
      <c r="D431" s="1"/>
      <c r="E431" s="1"/>
      <c r="F431" s="1"/>
      <c r="G431" s="13"/>
      <c r="H431" s="1"/>
      <c r="I431" s="1"/>
      <c r="J431" s="1"/>
      <c r="K431" s="1"/>
      <c r="L431" s="1"/>
      <c r="M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2:37">
      <c r="B432" s="1"/>
      <c r="C432" s="13"/>
      <c r="D432" s="1"/>
      <c r="E432" s="1"/>
      <c r="F432" s="1"/>
      <c r="G432" s="13"/>
      <c r="H432" s="1"/>
      <c r="I432" s="1"/>
      <c r="J432" s="1"/>
      <c r="K432" s="1"/>
      <c r="L432" s="1"/>
      <c r="M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2:37">
      <c r="B433" s="1"/>
      <c r="C433" s="13"/>
      <c r="D433" s="1"/>
      <c r="E433" s="1"/>
      <c r="F433" s="1"/>
      <c r="G433" s="13"/>
      <c r="H433" s="1"/>
      <c r="I433" s="1"/>
      <c r="J433" s="1"/>
      <c r="K433" s="1"/>
      <c r="L433" s="1"/>
      <c r="M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2:37">
      <c r="B434" s="1"/>
      <c r="C434" s="13"/>
      <c r="D434" s="1"/>
      <c r="E434" s="1"/>
      <c r="F434" s="1"/>
      <c r="G434" s="13"/>
      <c r="H434" s="1"/>
      <c r="I434" s="1"/>
      <c r="J434" s="1"/>
      <c r="K434" s="1"/>
      <c r="L434" s="1"/>
      <c r="M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2:37">
      <c r="B435" s="1"/>
      <c r="C435" s="13"/>
      <c r="D435" s="1"/>
      <c r="E435" s="1"/>
      <c r="F435" s="1"/>
      <c r="G435" s="13"/>
      <c r="H435" s="1"/>
      <c r="I435" s="1"/>
      <c r="J435" s="1"/>
      <c r="K435" s="1"/>
      <c r="L435" s="1"/>
      <c r="M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spans="2:37">
      <c r="B436" s="1"/>
      <c r="C436" s="13"/>
      <c r="D436" s="1"/>
      <c r="E436" s="1"/>
      <c r="F436" s="1"/>
      <c r="G436" s="13"/>
      <c r="H436" s="1"/>
      <c r="I436" s="1"/>
      <c r="J436" s="1"/>
      <c r="K436" s="1"/>
      <c r="L436" s="1"/>
      <c r="M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2:37">
      <c r="B437" s="1"/>
      <c r="C437" s="13"/>
      <c r="D437" s="1"/>
      <c r="E437" s="1"/>
      <c r="F437" s="1"/>
      <c r="G437" s="13"/>
      <c r="H437" s="1"/>
      <c r="I437" s="1"/>
      <c r="J437" s="1"/>
      <c r="K437" s="1"/>
      <c r="L437" s="1"/>
      <c r="M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2:37">
      <c r="B438" s="1"/>
      <c r="C438" s="13"/>
      <c r="D438" s="1"/>
      <c r="E438" s="1"/>
      <c r="F438" s="1"/>
      <c r="G438" s="13"/>
      <c r="H438" s="1"/>
      <c r="I438" s="1"/>
      <c r="J438" s="1"/>
      <c r="K438" s="1"/>
      <c r="L438" s="1"/>
      <c r="M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2:37">
      <c r="B439" s="1"/>
      <c r="C439" s="13"/>
      <c r="D439" s="1"/>
      <c r="E439" s="1"/>
      <c r="F439" s="1"/>
      <c r="G439" s="13"/>
      <c r="H439" s="1"/>
      <c r="I439" s="1"/>
      <c r="J439" s="1"/>
      <c r="K439" s="1"/>
      <c r="L439" s="1"/>
      <c r="M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2:37">
      <c r="B440" s="1"/>
      <c r="C440" s="13"/>
      <c r="D440" s="1"/>
      <c r="E440" s="1"/>
      <c r="F440" s="1"/>
      <c r="G440" s="13"/>
      <c r="H440" s="1"/>
      <c r="I440" s="1"/>
      <c r="J440" s="1"/>
      <c r="K440" s="1"/>
      <c r="L440" s="1"/>
      <c r="M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2:37">
      <c r="B441" s="1"/>
      <c r="C441" s="13"/>
      <c r="D441" s="1"/>
      <c r="E441" s="1"/>
      <c r="F441" s="1"/>
      <c r="G441" s="13"/>
      <c r="H441" s="1"/>
      <c r="I441" s="1"/>
      <c r="J441" s="1"/>
      <c r="K441" s="1"/>
      <c r="L441" s="1"/>
      <c r="M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2:37">
      <c r="B442" s="1"/>
      <c r="C442" s="13"/>
      <c r="D442" s="1"/>
      <c r="E442" s="1"/>
      <c r="F442" s="1"/>
      <c r="G442" s="13"/>
      <c r="H442" s="1"/>
      <c r="I442" s="1"/>
      <c r="J442" s="1"/>
      <c r="K442" s="1"/>
      <c r="L442" s="1"/>
      <c r="M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2:37">
      <c r="B443" s="1"/>
      <c r="C443" s="13"/>
      <c r="D443" s="1"/>
      <c r="E443" s="1"/>
      <c r="F443" s="1"/>
      <c r="G443" s="13"/>
      <c r="H443" s="1"/>
      <c r="I443" s="1"/>
      <c r="J443" s="1"/>
      <c r="K443" s="1"/>
      <c r="L443" s="1"/>
      <c r="M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2:37">
      <c r="B444" s="1"/>
      <c r="C444" s="13"/>
      <c r="D444" s="1"/>
      <c r="E444" s="1"/>
      <c r="F444" s="1"/>
      <c r="G444" s="13"/>
      <c r="H444" s="1"/>
      <c r="I444" s="1"/>
      <c r="J444" s="1"/>
      <c r="K444" s="1"/>
      <c r="L444" s="1"/>
      <c r="M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2:37">
      <c r="B445" s="1"/>
      <c r="C445" s="13"/>
      <c r="D445" s="1"/>
      <c r="E445" s="1"/>
      <c r="F445" s="1"/>
      <c r="G445" s="13"/>
      <c r="H445" s="1"/>
      <c r="I445" s="1"/>
      <c r="J445" s="1"/>
      <c r="K445" s="1"/>
      <c r="L445" s="1"/>
      <c r="M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2:37">
      <c r="B446" s="1"/>
      <c r="C446" s="13"/>
      <c r="D446" s="1"/>
      <c r="E446" s="1"/>
      <c r="F446" s="1"/>
      <c r="G446" s="13"/>
      <c r="H446" s="1"/>
      <c r="I446" s="1"/>
      <c r="J446" s="1"/>
      <c r="K446" s="1"/>
      <c r="L446" s="1"/>
      <c r="M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2:37">
      <c r="B447" s="1"/>
      <c r="C447" s="13"/>
      <c r="D447" s="1"/>
      <c r="E447" s="1"/>
      <c r="F447" s="1"/>
      <c r="G447" s="13"/>
      <c r="H447" s="1"/>
      <c r="I447" s="1"/>
      <c r="J447" s="1"/>
      <c r="K447" s="1"/>
      <c r="L447" s="1"/>
      <c r="M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2:37">
      <c r="B448" s="1"/>
      <c r="C448" s="13"/>
      <c r="D448" s="1"/>
      <c r="E448" s="1"/>
      <c r="F448" s="1"/>
      <c r="G448" s="13"/>
      <c r="H448" s="1"/>
      <c r="I448" s="1"/>
      <c r="J448" s="1"/>
      <c r="K448" s="1"/>
      <c r="L448" s="1"/>
      <c r="M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2:37">
      <c r="B449" s="1"/>
      <c r="C449" s="13"/>
      <c r="D449" s="1"/>
      <c r="E449" s="1"/>
      <c r="F449" s="1"/>
      <c r="G449" s="13"/>
      <c r="H449" s="1"/>
      <c r="I449" s="1"/>
      <c r="J449" s="1"/>
      <c r="K449" s="1"/>
      <c r="L449" s="1"/>
      <c r="M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2:37">
      <c r="B450" s="1"/>
      <c r="C450" s="13"/>
      <c r="D450" s="1"/>
      <c r="E450" s="1"/>
      <c r="F450" s="1"/>
      <c r="G450" s="13"/>
      <c r="H450" s="1"/>
      <c r="I450" s="1"/>
      <c r="J450" s="1"/>
      <c r="K450" s="1"/>
      <c r="L450" s="1"/>
      <c r="M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2:37">
      <c r="B451" s="1"/>
      <c r="C451" s="13"/>
      <c r="D451" s="1"/>
      <c r="E451" s="1"/>
      <c r="F451" s="1"/>
      <c r="G451" s="13"/>
      <c r="H451" s="1"/>
      <c r="I451" s="1"/>
      <c r="J451" s="1"/>
      <c r="K451" s="1"/>
      <c r="L451" s="1"/>
      <c r="M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2:37">
      <c r="B452" s="1"/>
      <c r="C452" s="13"/>
      <c r="D452" s="1"/>
      <c r="E452" s="1"/>
      <c r="F452" s="1"/>
      <c r="G452" s="13"/>
      <c r="H452" s="1"/>
      <c r="I452" s="1"/>
      <c r="J452" s="1"/>
      <c r="K452" s="1"/>
      <c r="L452" s="1"/>
      <c r="M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2:37">
      <c r="B453" s="1"/>
      <c r="C453" s="13"/>
      <c r="D453" s="1"/>
      <c r="E453" s="1"/>
      <c r="F453" s="1"/>
      <c r="G453" s="13"/>
      <c r="H453" s="1"/>
      <c r="I453" s="1"/>
      <c r="J453" s="1"/>
      <c r="K453" s="1"/>
      <c r="L453" s="1"/>
      <c r="M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2:37">
      <c r="B454" s="1"/>
      <c r="C454" s="13"/>
      <c r="D454" s="1"/>
      <c r="E454" s="1"/>
      <c r="F454" s="1"/>
      <c r="G454" s="13"/>
      <c r="H454" s="1"/>
      <c r="I454" s="1"/>
      <c r="J454" s="1"/>
      <c r="K454" s="1"/>
      <c r="L454" s="1"/>
      <c r="M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2:37">
      <c r="B455" s="1"/>
      <c r="C455" s="13"/>
      <c r="D455" s="1"/>
      <c r="E455" s="1"/>
      <c r="F455" s="1"/>
      <c r="G455" s="13"/>
      <c r="H455" s="1"/>
      <c r="I455" s="1"/>
      <c r="J455" s="1"/>
      <c r="K455" s="1"/>
      <c r="L455" s="1"/>
      <c r="M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2:37">
      <c r="B456" s="1"/>
      <c r="C456" s="13"/>
      <c r="D456" s="1"/>
      <c r="E456" s="1"/>
      <c r="F456" s="1"/>
      <c r="G456" s="13"/>
      <c r="H456" s="1"/>
      <c r="I456" s="1"/>
      <c r="J456" s="1"/>
      <c r="K456" s="1"/>
      <c r="L456" s="1"/>
      <c r="M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2:37">
      <c r="B457" s="1"/>
      <c r="C457" s="13"/>
      <c r="D457" s="1"/>
      <c r="E457" s="1"/>
      <c r="F457" s="1"/>
      <c r="G457" s="13"/>
      <c r="H457" s="1"/>
      <c r="I457" s="1"/>
      <c r="J457" s="1"/>
      <c r="K457" s="1"/>
      <c r="L457" s="1"/>
      <c r="M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2:37">
      <c r="B458" s="1"/>
      <c r="C458" s="13"/>
      <c r="D458" s="1"/>
      <c r="E458" s="1"/>
      <c r="F458" s="1"/>
      <c r="G458" s="13"/>
      <c r="H458" s="1"/>
      <c r="I458" s="1"/>
      <c r="J458" s="1"/>
      <c r="K458" s="1"/>
      <c r="L458" s="1"/>
      <c r="M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2:37">
      <c r="B459" s="1"/>
      <c r="C459" s="13"/>
      <c r="D459" s="1"/>
      <c r="E459" s="1"/>
      <c r="F459" s="1"/>
      <c r="G459" s="13"/>
      <c r="H459" s="1"/>
      <c r="I459" s="1"/>
      <c r="J459" s="1"/>
      <c r="K459" s="1"/>
      <c r="L459" s="1"/>
      <c r="M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2:37">
      <c r="B460" s="1"/>
      <c r="C460" s="13"/>
      <c r="D460" s="1"/>
      <c r="E460" s="1"/>
      <c r="F460" s="1"/>
      <c r="G460" s="13"/>
      <c r="H460" s="1"/>
      <c r="I460" s="1"/>
      <c r="J460" s="1"/>
      <c r="K460" s="1"/>
      <c r="L460" s="1"/>
      <c r="M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2:37">
      <c r="B461" s="1"/>
      <c r="C461" s="13"/>
      <c r="D461" s="1"/>
      <c r="E461" s="1"/>
      <c r="F461" s="1"/>
      <c r="G461" s="13"/>
      <c r="H461" s="1"/>
      <c r="I461" s="1"/>
      <c r="J461" s="1"/>
      <c r="K461" s="1"/>
      <c r="L461" s="1"/>
      <c r="M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2:37">
      <c r="B462" s="1"/>
      <c r="C462" s="13"/>
      <c r="D462" s="1"/>
      <c r="E462" s="1"/>
      <c r="F462" s="1"/>
      <c r="G462" s="13"/>
      <c r="H462" s="1"/>
      <c r="I462" s="1"/>
      <c r="J462" s="1"/>
      <c r="K462" s="1"/>
      <c r="L462" s="1"/>
      <c r="M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2:37">
      <c r="B463" s="1"/>
      <c r="C463" s="13"/>
      <c r="D463" s="1"/>
      <c r="E463" s="1"/>
      <c r="F463" s="1"/>
      <c r="G463" s="13"/>
      <c r="H463" s="1"/>
      <c r="I463" s="1"/>
      <c r="J463" s="1"/>
      <c r="K463" s="1"/>
      <c r="L463" s="1"/>
      <c r="M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2:37">
      <c r="B464" s="1"/>
      <c r="C464" s="13"/>
      <c r="D464" s="1"/>
      <c r="E464" s="1"/>
      <c r="F464" s="1"/>
      <c r="G464" s="13"/>
      <c r="H464" s="1"/>
      <c r="I464" s="1"/>
      <c r="J464" s="1"/>
      <c r="K464" s="1"/>
      <c r="L464" s="1"/>
      <c r="M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2:37">
      <c r="B465" s="1"/>
      <c r="C465" s="13"/>
      <c r="D465" s="1"/>
      <c r="E465" s="1"/>
      <c r="F465" s="1"/>
      <c r="G465" s="13"/>
      <c r="H465" s="1"/>
      <c r="I465" s="1"/>
      <c r="J465" s="1"/>
      <c r="K465" s="1"/>
      <c r="L465" s="1"/>
      <c r="M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2:37">
      <c r="B466" s="1"/>
      <c r="C466" s="13"/>
      <c r="D466" s="1"/>
      <c r="E466" s="1"/>
      <c r="F466" s="1"/>
      <c r="G466" s="13"/>
      <c r="H466" s="1"/>
      <c r="I466" s="1"/>
      <c r="J466" s="1"/>
      <c r="K466" s="1"/>
      <c r="L466" s="1"/>
      <c r="M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2:37">
      <c r="B467" s="1"/>
      <c r="C467" s="13"/>
      <c r="D467" s="1"/>
      <c r="E467" s="1"/>
      <c r="F467" s="1"/>
      <c r="G467" s="13"/>
      <c r="H467" s="1"/>
      <c r="I467" s="1"/>
      <c r="J467" s="1"/>
      <c r="K467" s="1"/>
      <c r="L467" s="1"/>
      <c r="M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2:37">
      <c r="B468" s="1"/>
      <c r="C468" s="13"/>
      <c r="D468" s="1"/>
      <c r="E468" s="1"/>
      <c r="F468" s="1"/>
      <c r="G468" s="13"/>
      <c r="H468" s="1"/>
      <c r="I468" s="1"/>
      <c r="J468" s="1"/>
      <c r="K468" s="1"/>
      <c r="L468" s="1"/>
      <c r="M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2:37">
      <c r="B469" s="1"/>
      <c r="C469" s="13"/>
      <c r="D469" s="1"/>
      <c r="E469" s="1"/>
      <c r="F469" s="1"/>
      <c r="G469" s="13"/>
      <c r="H469" s="1"/>
      <c r="I469" s="1"/>
      <c r="J469" s="1"/>
      <c r="K469" s="1"/>
      <c r="L469" s="1"/>
      <c r="M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2:37">
      <c r="B470" s="1"/>
      <c r="C470" s="13"/>
      <c r="D470" s="1"/>
      <c r="E470" s="1"/>
      <c r="F470" s="1"/>
      <c r="G470" s="13"/>
      <c r="H470" s="1"/>
      <c r="I470" s="1"/>
      <c r="J470" s="1"/>
      <c r="K470" s="1"/>
      <c r="L470" s="1"/>
      <c r="M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2:37">
      <c r="B471" s="1"/>
      <c r="C471" s="13"/>
      <c r="D471" s="1"/>
      <c r="E471" s="1"/>
      <c r="F471" s="1"/>
      <c r="G471" s="13"/>
      <c r="H471" s="1"/>
      <c r="I471" s="1"/>
      <c r="J471" s="1"/>
      <c r="K471" s="1"/>
      <c r="L471" s="1"/>
      <c r="M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2:37">
      <c r="B472" s="1"/>
      <c r="C472" s="13"/>
      <c r="D472" s="1"/>
      <c r="E472" s="1"/>
      <c r="F472" s="1"/>
      <c r="G472" s="13"/>
      <c r="H472" s="1"/>
      <c r="I472" s="1"/>
      <c r="J472" s="1"/>
      <c r="K472" s="1"/>
      <c r="L472" s="1"/>
      <c r="M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2:37">
      <c r="B473" s="1"/>
      <c r="C473" s="13"/>
      <c r="D473" s="1"/>
      <c r="E473" s="1"/>
      <c r="F473" s="1"/>
      <c r="G473" s="13"/>
      <c r="H473" s="1"/>
      <c r="I473" s="1"/>
      <c r="J473" s="1"/>
      <c r="K473" s="1"/>
      <c r="L473" s="1"/>
      <c r="M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2:37">
      <c r="B474" s="1"/>
      <c r="C474" s="13"/>
      <c r="D474" s="1"/>
      <c r="E474" s="1"/>
      <c r="F474" s="1"/>
      <c r="G474" s="13"/>
      <c r="H474" s="1"/>
      <c r="I474" s="1"/>
      <c r="J474" s="1"/>
      <c r="K474" s="1"/>
      <c r="L474" s="1"/>
      <c r="M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2:37">
      <c r="B475" s="1"/>
      <c r="C475" s="13"/>
      <c r="D475" s="1"/>
      <c r="E475" s="1"/>
      <c r="F475" s="1"/>
      <c r="G475" s="13"/>
      <c r="H475" s="1"/>
      <c r="I475" s="1"/>
      <c r="J475" s="1"/>
      <c r="K475" s="1"/>
      <c r="L475" s="1"/>
      <c r="M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2:37">
      <c r="B476" s="1"/>
      <c r="C476" s="13"/>
      <c r="D476" s="1"/>
      <c r="E476" s="1"/>
      <c r="F476" s="1"/>
      <c r="G476" s="13"/>
      <c r="H476" s="1"/>
      <c r="I476" s="1"/>
      <c r="J476" s="1"/>
      <c r="K476" s="1"/>
      <c r="L476" s="1"/>
      <c r="M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2:37">
      <c r="B477" s="1"/>
      <c r="C477" s="13"/>
      <c r="D477" s="1"/>
      <c r="E477" s="1"/>
      <c r="F477" s="1"/>
      <c r="G477" s="13"/>
      <c r="H477" s="1"/>
      <c r="I477" s="1"/>
      <c r="J477" s="1"/>
      <c r="K477" s="1"/>
      <c r="L477" s="1"/>
      <c r="M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2:37">
      <c r="B478" s="1"/>
      <c r="C478" s="13"/>
      <c r="D478" s="1"/>
      <c r="E478" s="1"/>
      <c r="F478" s="1"/>
      <c r="G478" s="13"/>
      <c r="H478" s="1"/>
      <c r="I478" s="1"/>
      <c r="J478" s="1"/>
      <c r="K478" s="1"/>
      <c r="L478" s="1"/>
      <c r="M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2:37">
      <c r="B479" s="1"/>
      <c r="C479" s="13"/>
      <c r="D479" s="1"/>
      <c r="E479" s="1"/>
      <c r="F479" s="1"/>
      <c r="G479" s="13"/>
      <c r="H479" s="1"/>
      <c r="I479" s="1"/>
      <c r="J479" s="1"/>
      <c r="K479" s="1"/>
      <c r="L479" s="1"/>
      <c r="M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spans="2:37">
      <c r="B480" s="1"/>
      <c r="C480" s="13"/>
      <c r="D480" s="1"/>
      <c r="E480" s="1"/>
      <c r="F480" s="1"/>
      <c r="G480" s="13"/>
      <c r="H480" s="1"/>
      <c r="I480" s="1"/>
      <c r="J480" s="1"/>
      <c r="K480" s="1"/>
      <c r="L480" s="1"/>
      <c r="M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2:37">
      <c r="B481" s="1"/>
      <c r="C481" s="13"/>
      <c r="D481" s="1"/>
      <c r="E481" s="1"/>
      <c r="F481" s="1"/>
      <c r="G481" s="13"/>
      <c r="H481" s="1"/>
      <c r="I481" s="1"/>
      <c r="J481" s="1"/>
      <c r="K481" s="1"/>
      <c r="L481" s="1"/>
      <c r="M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2:37">
      <c r="B482" s="1"/>
      <c r="C482" s="13"/>
      <c r="D482" s="1"/>
      <c r="E482" s="1"/>
      <c r="F482" s="1"/>
      <c r="G482" s="13"/>
      <c r="H482" s="1"/>
      <c r="I482" s="1"/>
      <c r="J482" s="1"/>
      <c r="K482" s="1"/>
      <c r="L482" s="1"/>
      <c r="M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2:37">
      <c r="B483" s="1"/>
      <c r="C483" s="13"/>
      <c r="D483" s="1"/>
      <c r="E483" s="1"/>
      <c r="F483" s="1"/>
      <c r="G483" s="13"/>
      <c r="H483" s="1"/>
      <c r="I483" s="1"/>
      <c r="J483" s="1"/>
      <c r="K483" s="1"/>
      <c r="L483" s="1"/>
      <c r="M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2:37">
      <c r="B484" s="1"/>
      <c r="C484" s="13"/>
      <c r="D484" s="1"/>
      <c r="E484" s="1"/>
      <c r="F484" s="1"/>
      <c r="G484" s="13"/>
      <c r="H484" s="1"/>
      <c r="I484" s="1"/>
      <c r="J484" s="1"/>
      <c r="K484" s="1"/>
      <c r="L484" s="1"/>
      <c r="M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2:37">
      <c r="B485" s="1"/>
      <c r="C485" s="13"/>
      <c r="D485" s="1"/>
      <c r="E485" s="1"/>
      <c r="F485" s="1"/>
      <c r="G485" s="13"/>
      <c r="H485" s="1"/>
      <c r="I485" s="1"/>
      <c r="J485" s="1"/>
      <c r="K485" s="1"/>
      <c r="L485" s="1"/>
      <c r="M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2:37">
      <c r="B486" s="1"/>
      <c r="C486" s="13"/>
      <c r="D486" s="1"/>
      <c r="E486" s="1"/>
      <c r="F486" s="1"/>
      <c r="G486" s="13"/>
      <c r="H486" s="1"/>
      <c r="I486" s="1"/>
      <c r="J486" s="1"/>
      <c r="K486" s="1"/>
      <c r="L486" s="1"/>
      <c r="M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2:37">
      <c r="B487" s="1"/>
      <c r="C487" s="13"/>
      <c r="D487" s="1"/>
      <c r="E487" s="1"/>
      <c r="F487" s="1"/>
      <c r="G487" s="13"/>
      <c r="H487" s="1"/>
      <c r="I487" s="1"/>
      <c r="J487" s="1"/>
      <c r="K487" s="1"/>
      <c r="L487" s="1"/>
      <c r="M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2:37">
      <c r="B488" s="1"/>
      <c r="C488" s="13"/>
      <c r="D488" s="1"/>
      <c r="E488" s="1"/>
      <c r="F488" s="1"/>
      <c r="G488" s="13"/>
      <c r="H488" s="1"/>
      <c r="I488" s="1"/>
      <c r="J488" s="1"/>
      <c r="K488" s="1"/>
      <c r="L488" s="1"/>
      <c r="M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2:37">
      <c r="B489" s="1"/>
      <c r="C489" s="13"/>
      <c r="D489" s="1"/>
      <c r="E489" s="1"/>
      <c r="F489" s="1"/>
      <c r="G489" s="13"/>
      <c r="H489" s="1"/>
      <c r="I489" s="1"/>
      <c r="J489" s="1"/>
      <c r="K489" s="1"/>
      <c r="L489" s="1"/>
      <c r="M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2:37">
      <c r="B490" s="1"/>
      <c r="C490" s="13"/>
      <c r="D490" s="1"/>
      <c r="E490" s="1"/>
      <c r="F490" s="1"/>
      <c r="G490" s="13"/>
      <c r="H490" s="1"/>
      <c r="I490" s="1"/>
      <c r="J490" s="1"/>
      <c r="K490" s="1"/>
      <c r="L490" s="1"/>
      <c r="M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2:37">
      <c r="B491" s="1"/>
      <c r="C491" s="13"/>
      <c r="D491" s="1"/>
      <c r="E491" s="1"/>
      <c r="F491" s="1"/>
      <c r="G491" s="13"/>
      <c r="H491" s="1"/>
      <c r="I491" s="1"/>
      <c r="J491" s="1"/>
      <c r="K491" s="1"/>
      <c r="L491" s="1"/>
      <c r="M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2:37">
      <c r="B492" s="1"/>
      <c r="C492" s="13"/>
      <c r="D492" s="1"/>
      <c r="E492" s="1"/>
      <c r="F492" s="1"/>
      <c r="G492" s="13"/>
      <c r="H492" s="1"/>
      <c r="I492" s="1"/>
      <c r="J492" s="1"/>
      <c r="K492" s="1"/>
      <c r="L492" s="1"/>
      <c r="M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2:37">
      <c r="B493" s="1"/>
      <c r="C493" s="13"/>
      <c r="D493" s="1"/>
      <c r="E493" s="1"/>
      <c r="F493" s="1"/>
      <c r="G493" s="13"/>
      <c r="H493" s="1"/>
      <c r="I493" s="1"/>
      <c r="J493" s="1"/>
      <c r="K493" s="1"/>
      <c r="L493" s="1"/>
      <c r="M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2:37">
      <c r="B494" s="1"/>
      <c r="C494" s="13"/>
      <c r="D494" s="1"/>
      <c r="E494" s="1"/>
      <c r="F494" s="1"/>
      <c r="G494" s="13"/>
      <c r="H494" s="1"/>
      <c r="I494" s="1"/>
      <c r="J494" s="1"/>
      <c r="K494" s="1"/>
      <c r="L494" s="1"/>
      <c r="M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2:37">
      <c r="B495" s="1"/>
      <c r="C495" s="13"/>
      <c r="D495" s="1"/>
      <c r="E495" s="1"/>
      <c r="F495" s="1"/>
      <c r="G495" s="13"/>
      <c r="H495" s="1"/>
      <c r="I495" s="1"/>
      <c r="J495" s="1"/>
      <c r="K495" s="1"/>
      <c r="L495" s="1"/>
      <c r="M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2:37">
      <c r="B496" s="1"/>
      <c r="C496" s="13"/>
      <c r="D496" s="1"/>
      <c r="E496" s="1"/>
      <c r="F496" s="1"/>
      <c r="G496" s="13"/>
      <c r="H496" s="1"/>
      <c r="I496" s="1"/>
      <c r="J496" s="1"/>
      <c r="K496" s="1"/>
      <c r="L496" s="1"/>
      <c r="M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2:37">
      <c r="B497" s="1"/>
      <c r="C497" s="13"/>
      <c r="D497" s="1"/>
      <c r="E497" s="1"/>
      <c r="F497" s="1"/>
      <c r="G497" s="13"/>
      <c r="H497" s="1"/>
      <c r="I497" s="1"/>
      <c r="J497" s="1"/>
      <c r="K497" s="1"/>
      <c r="L497" s="1"/>
      <c r="M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2:37">
      <c r="B498" s="1"/>
      <c r="C498" s="13"/>
      <c r="D498" s="1"/>
      <c r="E498" s="1"/>
      <c r="F498" s="1"/>
      <c r="G498" s="13"/>
      <c r="H498" s="1"/>
      <c r="I498" s="1"/>
      <c r="J498" s="1"/>
      <c r="K498" s="1"/>
      <c r="L498" s="1"/>
      <c r="M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2:37">
      <c r="B499" s="1"/>
      <c r="C499" s="13"/>
      <c r="D499" s="1"/>
      <c r="E499" s="1"/>
      <c r="F499" s="1"/>
      <c r="G499" s="13"/>
      <c r="H499" s="1"/>
      <c r="I499" s="1"/>
      <c r="J499" s="1"/>
      <c r="K499" s="1"/>
      <c r="L499" s="1"/>
      <c r="M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2:37">
      <c r="B500" s="1"/>
      <c r="C500" s="13"/>
      <c r="D500" s="1"/>
      <c r="E500" s="1"/>
      <c r="F500" s="1"/>
      <c r="G500" s="13"/>
      <c r="H500" s="1"/>
      <c r="I500" s="1"/>
      <c r="J500" s="1"/>
      <c r="K500" s="1"/>
      <c r="L500" s="1"/>
      <c r="M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2:37">
      <c r="B501" s="1"/>
      <c r="C501" s="13"/>
      <c r="D501" s="1"/>
      <c r="E501" s="1"/>
      <c r="F501" s="1"/>
      <c r="G501" s="13"/>
      <c r="H501" s="1"/>
      <c r="I501" s="1"/>
      <c r="J501" s="1"/>
      <c r="K501" s="1"/>
      <c r="L501" s="1"/>
      <c r="M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spans="2:37">
      <c r="B502" s="1"/>
      <c r="C502" s="13"/>
      <c r="D502" s="1"/>
      <c r="E502" s="1"/>
      <c r="F502" s="1"/>
      <c r="G502" s="13"/>
      <c r="H502" s="1"/>
      <c r="I502" s="1"/>
      <c r="J502" s="1"/>
      <c r="K502" s="1"/>
      <c r="L502" s="1"/>
      <c r="M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2:37">
      <c r="B503" s="1"/>
      <c r="C503" s="13"/>
      <c r="D503" s="1"/>
      <c r="E503" s="1"/>
      <c r="F503" s="1"/>
      <c r="G503" s="13"/>
      <c r="H503" s="1"/>
      <c r="I503" s="1"/>
      <c r="J503" s="1"/>
      <c r="K503" s="1"/>
      <c r="L503" s="1"/>
      <c r="M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2:37">
      <c r="B504" s="1"/>
      <c r="C504" s="13"/>
      <c r="D504" s="1"/>
      <c r="E504" s="1"/>
      <c r="F504" s="1"/>
      <c r="G504" s="13"/>
      <c r="H504" s="1"/>
      <c r="I504" s="1"/>
      <c r="J504" s="1"/>
      <c r="K504" s="1"/>
      <c r="L504" s="1"/>
      <c r="M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2:37">
      <c r="B505" s="1"/>
      <c r="C505" s="13"/>
      <c r="D505" s="1"/>
      <c r="E505" s="1"/>
      <c r="F505" s="1"/>
      <c r="G505" s="13"/>
      <c r="H505" s="1"/>
      <c r="I505" s="1"/>
      <c r="J505" s="1"/>
      <c r="K505" s="1"/>
      <c r="L505" s="1"/>
      <c r="M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2:37">
      <c r="B506" s="1"/>
      <c r="C506" s="13"/>
      <c r="D506" s="1"/>
      <c r="E506" s="1"/>
      <c r="F506" s="1"/>
      <c r="G506" s="13"/>
      <c r="H506" s="1"/>
      <c r="I506" s="1"/>
      <c r="J506" s="1"/>
      <c r="K506" s="1"/>
      <c r="L506" s="1"/>
      <c r="M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2:37">
      <c r="B507" s="1"/>
      <c r="C507" s="13"/>
      <c r="D507" s="1"/>
      <c r="E507" s="1"/>
      <c r="F507" s="1"/>
      <c r="G507" s="13"/>
      <c r="H507" s="1"/>
      <c r="I507" s="1"/>
      <c r="J507" s="1"/>
      <c r="K507" s="1"/>
      <c r="L507" s="1"/>
      <c r="M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2:37">
      <c r="B508" s="1"/>
      <c r="C508" s="13"/>
      <c r="D508" s="1"/>
      <c r="E508" s="1"/>
      <c r="F508" s="1"/>
      <c r="G508" s="13"/>
      <c r="H508" s="1"/>
      <c r="I508" s="1"/>
      <c r="J508" s="1"/>
      <c r="K508" s="1"/>
      <c r="L508" s="1"/>
      <c r="M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2:37">
      <c r="B509" s="1"/>
      <c r="C509" s="13"/>
      <c r="D509" s="1"/>
      <c r="E509" s="1"/>
      <c r="F509" s="1"/>
      <c r="G509" s="13"/>
      <c r="H509" s="1"/>
      <c r="I509" s="1"/>
      <c r="J509" s="1"/>
      <c r="K509" s="1"/>
      <c r="L509" s="1"/>
      <c r="M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2:37">
      <c r="B510" s="1"/>
      <c r="C510" s="13"/>
      <c r="D510" s="1"/>
      <c r="E510" s="1"/>
      <c r="F510" s="1"/>
      <c r="G510" s="13"/>
      <c r="H510" s="1"/>
      <c r="I510" s="1"/>
      <c r="J510" s="1"/>
      <c r="K510" s="1"/>
      <c r="L510" s="1"/>
      <c r="M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2:37">
      <c r="B511" s="1"/>
      <c r="C511" s="13"/>
      <c r="D511" s="1"/>
      <c r="E511" s="1"/>
      <c r="F511" s="1"/>
      <c r="G511" s="13"/>
      <c r="H511" s="1"/>
      <c r="I511" s="1"/>
      <c r="J511" s="1"/>
      <c r="K511" s="1"/>
      <c r="L511" s="1"/>
      <c r="M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2:37">
      <c r="B512" s="1"/>
      <c r="C512" s="13"/>
      <c r="D512" s="1"/>
      <c r="E512" s="1"/>
      <c r="F512" s="1"/>
      <c r="G512" s="13"/>
      <c r="H512" s="1"/>
      <c r="I512" s="1"/>
      <c r="J512" s="1"/>
      <c r="K512" s="1"/>
      <c r="L512" s="1"/>
      <c r="M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2:37">
      <c r="B513" s="1"/>
      <c r="C513" s="13"/>
      <c r="D513" s="1"/>
      <c r="E513" s="1"/>
      <c r="F513" s="1"/>
      <c r="G513" s="13"/>
      <c r="H513" s="1"/>
      <c r="I513" s="1"/>
      <c r="J513" s="1"/>
      <c r="K513" s="1"/>
      <c r="L513" s="1"/>
      <c r="M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2:37">
      <c r="B514" s="1"/>
      <c r="C514" s="13"/>
      <c r="D514" s="1"/>
      <c r="E514" s="1"/>
      <c r="F514" s="1"/>
      <c r="G514" s="13"/>
      <c r="H514" s="1"/>
      <c r="I514" s="1"/>
      <c r="J514" s="1"/>
      <c r="K514" s="1"/>
      <c r="L514" s="1"/>
      <c r="M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2:37">
      <c r="B515" s="1"/>
      <c r="C515" s="13"/>
      <c r="D515" s="1"/>
      <c r="E515" s="1"/>
      <c r="F515" s="1"/>
      <c r="G515" s="13"/>
      <c r="H515" s="1"/>
      <c r="I515" s="1"/>
      <c r="J515" s="1"/>
      <c r="K515" s="1"/>
      <c r="L515" s="1"/>
      <c r="M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2:37">
      <c r="B516" s="1"/>
      <c r="C516" s="13"/>
      <c r="D516" s="1"/>
      <c r="E516" s="1"/>
      <c r="F516" s="1"/>
      <c r="G516" s="13"/>
      <c r="H516" s="1"/>
      <c r="I516" s="1"/>
      <c r="J516" s="1"/>
      <c r="K516" s="1"/>
      <c r="L516" s="1"/>
      <c r="M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2:37">
      <c r="B517" s="1"/>
      <c r="C517" s="13"/>
      <c r="D517" s="1"/>
      <c r="E517" s="1"/>
      <c r="F517" s="1"/>
      <c r="G517" s="13"/>
      <c r="H517" s="1"/>
      <c r="I517" s="1"/>
      <c r="J517" s="1"/>
      <c r="K517" s="1"/>
      <c r="L517" s="1"/>
      <c r="M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2:37">
      <c r="B518" s="1"/>
      <c r="C518" s="13"/>
      <c r="D518" s="1"/>
      <c r="E518" s="1"/>
      <c r="F518" s="1"/>
      <c r="G518" s="13"/>
      <c r="H518" s="1"/>
      <c r="I518" s="1"/>
      <c r="J518" s="1"/>
      <c r="K518" s="1"/>
      <c r="L518" s="1"/>
      <c r="M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2:37">
      <c r="B519" s="1"/>
      <c r="C519" s="13"/>
      <c r="D519" s="1"/>
      <c r="E519" s="1"/>
      <c r="F519" s="1"/>
      <c r="G519" s="13"/>
      <c r="H519" s="1"/>
      <c r="I519" s="1"/>
      <c r="J519" s="1"/>
      <c r="K519" s="1"/>
      <c r="L519" s="1"/>
      <c r="M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2:37">
      <c r="B520" s="1"/>
      <c r="C520" s="13"/>
      <c r="D520" s="1"/>
      <c r="E520" s="1"/>
      <c r="F520" s="1"/>
      <c r="G520" s="13"/>
      <c r="H520" s="1"/>
      <c r="I520" s="1"/>
      <c r="J520" s="1"/>
      <c r="K520" s="1"/>
      <c r="L520" s="1"/>
      <c r="M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2:37">
      <c r="B521" s="1"/>
      <c r="C521" s="13"/>
      <c r="D521" s="1"/>
      <c r="E521" s="1"/>
      <c r="F521" s="1"/>
      <c r="G521" s="13"/>
      <c r="H521" s="1"/>
      <c r="I521" s="1"/>
      <c r="J521" s="1"/>
      <c r="K521" s="1"/>
      <c r="L521" s="1"/>
      <c r="M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2:37">
      <c r="B522" s="1"/>
      <c r="C522" s="13"/>
      <c r="D522" s="1"/>
      <c r="E522" s="1"/>
      <c r="F522" s="1"/>
      <c r="G522" s="13"/>
      <c r="H522" s="1"/>
      <c r="I522" s="1"/>
      <c r="J522" s="1"/>
      <c r="K522" s="1"/>
      <c r="L522" s="1"/>
      <c r="M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2:37">
      <c r="B523" s="1"/>
      <c r="C523" s="13"/>
      <c r="D523" s="1"/>
      <c r="E523" s="1"/>
      <c r="F523" s="1"/>
      <c r="G523" s="13"/>
      <c r="H523" s="1"/>
      <c r="I523" s="1"/>
      <c r="J523" s="1"/>
      <c r="K523" s="1"/>
      <c r="L523" s="1"/>
      <c r="M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2:37">
      <c r="B524" s="1"/>
      <c r="C524" s="13"/>
      <c r="D524" s="1"/>
      <c r="E524" s="1"/>
      <c r="F524" s="1"/>
      <c r="G524" s="13"/>
      <c r="H524" s="1"/>
      <c r="I524" s="1"/>
      <c r="J524" s="1"/>
      <c r="K524" s="1"/>
      <c r="L524" s="1"/>
      <c r="M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2:37">
      <c r="B525" s="1"/>
      <c r="C525" s="13"/>
      <c r="D525" s="1"/>
      <c r="E525" s="1"/>
      <c r="F525" s="1"/>
      <c r="G525" s="13"/>
      <c r="H525" s="1"/>
      <c r="I525" s="1"/>
      <c r="J525" s="1"/>
      <c r="K525" s="1"/>
      <c r="L525" s="1"/>
      <c r="M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2:37">
      <c r="B526" s="1"/>
      <c r="C526" s="13"/>
      <c r="D526" s="1"/>
      <c r="E526" s="1"/>
      <c r="F526" s="1"/>
      <c r="G526" s="13"/>
      <c r="H526" s="1"/>
      <c r="I526" s="1"/>
      <c r="J526" s="1"/>
      <c r="K526" s="1"/>
      <c r="L526" s="1"/>
      <c r="M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2:37">
      <c r="B527" s="1"/>
      <c r="C527" s="13"/>
      <c r="D527" s="1"/>
      <c r="E527" s="1"/>
      <c r="F527" s="1"/>
      <c r="G527" s="13"/>
      <c r="H527" s="1"/>
      <c r="I527" s="1"/>
      <c r="J527" s="1"/>
      <c r="K527" s="1"/>
      <c r="L527" s="1"/>
      <c r="M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2:37">
      <c r="B528" s="1"/>
      <c r="C528" s="13"/>
      <c r="D528" s="1"/>
      <c r="E528" s="1"/>
      <c r="F528" s="1"/>
      <c r="G528" s="13"/>
      <c r="H528" s="1"/>
      <c r="I528" s="1"/>
      <c r="J528" s="1"/>
      <c r="K528" s="1"/>
      <c r="L528" s="1"/>
      <c r="M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2:37">
      <c r="B529" s="1"/>
      <c r="C529" s="13"/>
      <c r="D529" s="1"/>
      <c r="E529" s="1"/>
      <c r="F529" s="1"/>
      <c r="G529" s="13"/>
      <c r="H529" s="1"/>
      <c r="I529" s="1"/>
      <c r="J529" s="1"/>
      <c r="K529" s="1"/>
      <c r="L529" s="1"/>
      <c r="M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2:37">
      <c r="B530" s="1"/>
      <c r="C530" s="13"/>
      <c r="D530" s="1"/>
      <c r="E530" s="1"/>
      <c r="F530" s="1"/>
      <c r="G530" s="13"/>
      <c r="H530" s="1"/>
      <c r="I530" s="1"/>
      <c r="J530" s="1"/>
      <c r="K530" s="1"/>
      <c r="L530" s="1"/>
      <c r="M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2:37">
      <c r="B531" s="1"/>
      <c r="C531" s="13"/>
      <c r="D531" s="1"/>
      <c r="E531" s="1"/>
      <c r="F531" s="1"/>
      <c r="G531" s="13"/>
      <c r="H531" s="1"/>
      <c r="I531" s="1"/>
      <c r="J531" s="1"/>
      <c r="K531" s="1"/>
      <c r="L531" s="1"/>
      <c r="M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2:37">
      <c r="B532" s="1"/>
      <c r="C532" s="13"/>
      <c r="D532" s="1"/>
      <c r="E532" s="1"/>
      <c r="F532" s="1"/>
      <c r="G532" s="13"/>
      <c r="H532" s="1"/>
      <c r="I532" s="1"/>
      <c r="J532" s="1"/>
      <c r="K532" s="1"/>
      <c r="L532" s="1"/>
      <c r="M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2:37">
      <c r="B533" s="1"/>
      <c r="C533" s="13"/>
      <c r="D533" s="1"/>
      <c r="E533" s="1"/>
      <c r="F533" s="1"/>
      <c r="G533" s="13"/>
      <c r="H533" s="1"/>
      <c r="I533" s="1"/>
      <c r="J533" s="1"/>
      <c r="K533" s="1"/>
      <c r="L533" s="1"/>
      <c r="M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2:37">
      <c r="B534" s="1"/>
      <c r="C534" s="13"/>
      <c r="D534" s="1"/>
      <c r="E534" s="1"/>
      <c r="F534" s="1"/>
      <c r="G534" s="13"/>
      <c r="H534" s="1"/>
      <c r="I534" s="1"/>
      <c r="J534" s="1"/>
      <c r="K534" s="1"/>
      <c r="L534" s="1"/>
      <c r="M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2:37">
      <c r="B535" s="1"/>
      <c r="C535" s="13"/>
      <c r="D535" s="1"/>
      <c r="E535" s="1"/>
      <c r="F535" s="1"/>
      <c r="G535" s="13"/>
      <c r="H535" s="1"/>
      <c r="I535" s="1"/>
      <c r="J535" s="1"/>
      <c r="K535" s="1"/>
      <c r="L535" s="1"/>
      <c r="M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2:37">
      <c r="B536" s="1"/>
      <c r="C536" s="13"/>
      <c r="D536" s="1"/>
      <c r="E536" s="1"/>
      <c r="F536" s="1"/>
      <c r="G536" s="13"/>
      <c r="H536" s="1"/>
      <c r="I536" s="1"/>
      <c r="J536" s="1"/>
      <c r="K536" s="1"/>
      <c r="L536" s="1"/>
      <c r="M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2:37">
      <c r="B537" s="1"/>
      <c r="C537" s="13"/>
      <c r="D537" s="1"/>
      <c r="E537" s="1"/>
      <c r="F537" s="1"/>
      <c r="G537" s="13"/>
      <c r="H537" s="1"/>
      <c r="I537" s="1"/>
      <c r="J537" s="1"/>
      <c r="K537" s="1"/>
      <c r="L537" s="1"/>
      <c r="M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2:37">
      <c r="B538" s="1"/>
      <c r="C538" s="13"/>
      <c r="D538" s="1"/>
      <c r="E538" s="1"/>
      <c r="F538" s="1"/>
      <c r="G538" s="13"/>
      <c r="H538" s="1"/>
      <c r="I538" s="1"/>
      <c r="J538" s="1"/>
      <c r="K538" s="1"/>
      <c r="L538" s="1"/>
      <c r="M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2:37">
      <c r="B539" s="1"/>
      <c r="C539" s="13"/>
      <c r="D539" s="1"/>
      <c r="E539" s="1"/>
      <c r="F539" s="1"/>
      <c r="G539" s="13"/>
      <c r="H539" s="1"/>
      <c r="I539" s="1"/>
      <c r="J539" s="1"/>
      <c r="K539" s="1"/>
      <c r="L539" s="1"/>
      <c r="M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spans="2:37">
      <c r="B540" s="1"/>
      <c r="C540" s="13"/>
      <c r="D540" s="1"/>
      <c r="E540" s="1"/>
      <c r="F540" s="1"/>
      <c r="G540" s="13"/>
      <c r="H540" s="1"/>
      <c r="I540" s="1"/>
      <c r="J540" s="1"/>
      <c r="K540" s="1"/>
      <c r="L540" s="1"/>
      <c r="M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2:37">
      <c r="B541" s="1"/>
      <c r="C541" s="13"/>
      <c r="D541" s="1"/>
      <c r="E541" s="1"/>
      <c r="F541" s="1"/>
      <c r="G541" s="13"/>
      <c r="H541" s="1"/>
      <c r="I541" s="1"/>
      <c r="J541" s="1"/>
      <c r="K541" s="1"/>
      <c r="L541" s="1"/>
      <c r="M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2:37">
      <c r="B542" s="1"/>
      <c r="C542" s="13"/>
      <c r="D542" s="1"/>
      <c r="E542" s="1"/>
      <c r="F542" s="1"/>
      <c r="G542" s="13"/>
      <c r="H542" s="1"/>
      <c r="I542" s="1"/>
      <c r="J542" s="1"/>
      <c r="K542" s="1"/>
      <c r="L542" s="1"/>
      <c r="M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2:37">
      <c r="B543" s="1"/>
      <c r="C543" s="13"/>
      <c r="D543" s="1"/>
      <c r="E543" s="1"/>
      <c r="F543" s="1"/>
      <c r="G543" s="13"/>
      <c r="H543" s="1"/>
      <c r="I543" s="1"/>
      <c r="J543" s="1"/>
      <c r="K543" s="1"/>
      <c r="L543" s="1"/>
      <c r="M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spans="2:37">
      <c r="B544" s="1"/>
      <c r="C544" s="13"/>
      <c r="D544" s="1"/>
      <c r="E544" s="1"/>
      <c r="F544" s="1"/>
      <c r="G544" s="13"/>
      <c r="H544" s="1"/>
      <c r="I544" s="1"/>
      <c r="J544" s="1"/>
      <c r="K544" s="1"/>
      <c r="L544" s="1"/>
      <c r="M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spans="2:37">
      <c r="B545" s="1"/>
      <c r="C545" s="13"/>
      <c r="D545" s="1"/>
      <c r="E545" s="1"/>
      <c r="F545" s="1"/>
      <c r="G545" s="13"/>
      <c r="H545" s="1"/>
      <c r="I545" s="1"/>
      <c r="J545" s="1"/>
      <c r="K545" s="1"/>
      <c r="L545" s="1"/>
      <c r="M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spans="2:37">
      <c r="B546" s="1"/>
      <c r="C546" s="13"/>
      <c r="D546" s="1"/>
      <c r="E546" s="1"/>
      <c r="F546" s="1"/>
      <c r="G546" s="13"/>
      <c r="H546" s="1"/>
      <c r="I546" s="1"/>
      <c r="J546" s="1"/>
      <c r="K546" s="1"/>
      <c r="L546" s="1"/>
      <c r="M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spans="2:37">
      <c r="B547" s="1"/>
      <c r="C547" s="13"/>
      <c r="D547" s="1"/>
      <c r="E547" s="1"/>
      <c r="F547" s="1"/>
      <c r="G547" s="13"/>
      <c r="H547" s="1"/>
      <c r="I547" s="1"/>
      <c r="J547" s="1"/>
      <c r="K547" s="1"/>
      <c r="L547" s="1"/>
      <c r="M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2:37">
      <c r="B548" s="1"/>
      <c r="C548" s="13"/>
      <c r="D548" s="1"/>
      <c r="E548" s="1"/>
      <c r="F548" s="1"/>
      <c r="G548" s="13"/>
      <c r="H548" s="1"/>
      <c r="I548" s="1"/>
      <c r="J548" s="1"/>
      <c r="K548" s="1"/>
      <c r="L548" s="1"/>
      <c r="M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spans="2:37">
      <c r="B549" s="1"/>
      <c r="C549" s="13"/>
      <c r="D549" s="1"/>
      <c r="E549" s="1"/>
      <c r="F549" s="1"/>
      <c r="G549" s="13"/>
      <c r="H549" s="1"/>
      <c r="I549" s="1"/>
      <c r="J549" s="1"/>
      <c r="K549" s="1"/>
      <c r="L549" s="1"/>
      <c r="M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spans="2:37">
      <c r="B550" s="1"/>
      <c r="C550" s="13"/>
      <c r="D550" s="1"/>
      <c r="E550" s="1"/>
      <c r="F550" s="1"/>
      <c r="G550" s="13"/>
      <c r="H550" s="1"/>
      <c r="I550" s="1"/>
      <c r="J550" s="1"/>
      <c r="K550" s="1"/>
      <c r="L550" s="1"/>
      <c r="M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2:37">
      <c r="B551" s="1"/>
      <c r="C551" s="13"/>
      <c r="D551" s="1"/>
      <c r="E551" s="1"/>
      <c r="F551" s="1"/>
      <c r="G551" s="13"/>
      <c r="H551" s="1"/>
      <c r="I551" s="1"/>
      <c r="J551" s="1"/>
      <c r="K551" s="1"/>
      <c r="L551" s="1"/>
      <c r="M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spans="2:37">
      <c r="B552" s="1"/>
      <c r="C552" s="13"/>
      <c r="D552" s="1"/>
      <c r="E552" s="1"/>
      <c r="F552" s="1"/>
      <c r="G552" s="13"/>
      <c r="H552" s="1"/>
      <c r="I552" s="1"/>
      <c r="J552" s="1"/>
      <c r="K552" s="1"/>
      <c r="L552" s="1"/>
      <c r="M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spans="2:37">
      <c r="B553" s="1"/>
      <c r="C553" s="13"/>
      <c r="D553" s="1"/>
      <c r="E553" s="1"/>
      <c r="F553" s="1"/>
      <c r="G553" s="13"/>
      <c r="H553" s="1"/>
      <c r="I553" s="1"/>
      <c r="J553" s="1"/>
      <c r="K553" s="1"/>
      <c r="L553" s="1"/>
      <c r="M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spans="2:37">
      <c r="B554" s="1"/>
      <c r="C554" s="13"/>
      <c r="D554" s="1"/>
      <c r="E554" s="1"/>
      <c r="F554" s="1"/>
      <c r="G554" s="13"/>
      <c r="H554" s="1"/>
      <c r="I554" s="1"/>
      <c r="J554" s="1"/>
      <c r="K554" s="1"/>
      <c r="L554" s="1"/>
      <c r="M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spans="2:37">
      <c r="B555" s="1"/>
      <c r="C555" s="13"/>
      <c r="D555" s="1"/>
      <c r="E555" s="1"/>
      <c r="F555" s="1"/>
      <c r="G555" s="13"/>
      <c r="H555" s="1"/>
      <c r="I555" s="1"/>
      <c r="J555" s="1"/>
      <c r="K555" s="1"/>
      <c r="L555" s="1"/>
      <c r="M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spans="2:37">
      <c r="B556" s="1"/>
      <c r="C556" s="13"/>
      <c r="D556" s="1"/>
      <c r="E556" s="1"/>
      <c r="F556" s="1"/>
      <c r="G556" s="13"/>
      <c r="H556" s="1"/>
      <c r="I556" s="1"/>
      <c r="J556" s="1"/>
      <c r="K556" s="1"/>
      <c r="L556" s="1"/>
      <c r="M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spans="2:37">
      <c r="B557" s="1"/>
      <c r="C557" s="13"/>
      <c r="D557" s="1"/>
      <c r="E557" s="1"/>
      <c r="F557" s="1"/>
      <c r="G557" s="13"/>
      <c r="H557" s="1"/>
      <c r="I557" s="1"/>
      <c r="J557" s="1"/>
      <c r="K557" s="1"/>
      <c r="L557" s="1"/>
      <c r="M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spans="2:37">
      <c r="B558" s="1"/>
      <c r="C558" s="13"/>
      <c r="D558" s="1"/>
      <c r="E558" s="1"/>
      <c r="F558" s="1"/>
      <c r="G558" s="13"/>
      <c r="H558" s="1"/>
      <c r="I558" s="1"/>
      <c r="J558" s="1"/>
      <c r="K558" s="1"/>
      <c r="L558" s="1"/>
      <c r="M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spans="2:37">
      <c r="B559" s="1"/>
      <c r="C559" s="13"/>
      <c r="D559" s="1"/>
      <c r="E559" s="1"/>
      <c r="F559" s="1"/>
      <c r="G559" s="13"/>
      <c r="H559" s="1"/>
      <c r="I559" s="1"/>
      <c r="J559" s="1"/>
      <c r="K559" s="1"/>
      <c r="L559" s="1"/>
      <c r="M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spans="2:37">
      <c r="B560" s="1"/>
      <c r="C560" s="13"/>
      <c r="D560" s="1"/>
      <c r="E560" s="1"/>
      <c r="F560" s="1"/>
      <c r="G560" s="13"/>
      <c r="H560" s="1"/>
      <c r="I560" s="1"/>
      <c r="J560" s="1"/>
      <c r="K560" s="1"/>
      <c r="L560" s="1"/>
      <c r="M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spans="2:37">
      <c r="B561" s="1"/>
      <c r="C561" s="13"/>
      <c r="D561" s="1"/>
      <c r="E561" s="1"/>
      <c r="F561" s="1"/>
      <c r="G561" s="13"/>
      <c r="H561" s="1"/>
      <c r="I561" s="1"/>
      <c r="J561" s="1"/>
      <c r="K561" s="1"/>
      <c r="L561" s="1"/>
      <c r="M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spans="2:37">
      <c r="B562" s="1"/>
      <c r="C562" s="13"/>
      <c r="D562" s="1"/>
      <c r="E562" s="1"/>
      <c r="F562" s="1"/>
      <c r="G562" s="13"/>
      <c r="H562" s="1"/>
      <c r="I562" s="1"/>
      <c r="J562" s="1"/>
      <c r="K562" s="1"/>
      <c r="L562" s="1"/>
      <c r="M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spans="2:37">
      <c r="B563" s="1"/>
      <c r="C563" s="13"/>
      <c r="D563" s="1"/>
      <c r="E563" s="1"/>
      <c r="F563" s="1"/>
      <c r="G563" s="13"/>
      <c r="H563" s="1"/>
      <c r="I563" s="1"/>
      <c r="J563" s="1"/>
      <c r="K563" s="1"/>
      <c r="L563" s="1"/>
      <c r="M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spans="2:37">
      <c r="B564" s="1"/>
      <c r="C564" s="13"/>
      <c r="D564" s="1"/>
      <c r="E564" s="1"/>
      <c r="F564" s="1"/>
      <c r="G564" s="13"/>
      <c r="H564" s="1"/>
      <c r="I564" s="1"/>
      <c r="J564" s="1"/>
      <c r="K564" s="1"/>
      <c r="L564" s="1"/>
      <c r="M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spans="2:37">
      <c r="B565" s="1"/>
      <c r="C565" s="13"/>
      <c r="D565" s="1"/>
      <c r="E565" s="1"/>
      <c r="F565" s="1"/>
      <c r="G565" s="13"/>
      <c r="H565" s="1"/>
      <c r="I565" s="1"/>
      <c r="J565" s="1"/>
      <c r="K565" s="1"/>
      <c r="L565" s="1"/>
      <c r="M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spans="2:37">
      <c r="B566" s="1"/>
      <c r="C566" s="13"/>
      <c r="D566" s="1"/>
      <c r="E566" s="1"/>
      <c r="F566" s="1"/>
      <c r="G566" s="13"/>
      <c r="H566" s="1"/>
      <c r="I566" s="1"/>
      <c r="J566" s="1"/>
      <c r="K566" s="1"/>
      <c r="L566" s="1"/>
      <c r="M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spans="2:37">
      <c r="B567" s="1"/>
      <c r="C567" s="13"/>
      <c r="D567" s="1"/>
      <c r="E567" s="1"/>
      <c r="F567" s="1"/>
      <c r="G567" s="13"/>
      <c r="H567" s="1"/>
      <c r="I567" s="1"/>
      <c r="J567" s="1"/>
      <c r="K567" s="1"/>
      <c r="L567" s="1"/>
      <c r="M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spans="2:37">
      <c r="B568" s="1"/>
      <c r="C568" s="13"/>
      <c r="D568" s="1"/>
      <c r="E568" s="1"/>
      <c r="F568" s="1"/>
      <c r="G568" s="13"/>
      <c r="H568" s="1"/>
      <c r="I568" s="1"/>
      <c r="J568" s="1"/>
      <c r="K568" s="1"/>
      <c r="L568" s="1"/>
      <c r="M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spans="2:37">
      <c r="B569" s="1"/>
      <c r="C569" s="13"/>
      <c r="D569" s="1"/>
      <c r="E569" s="1"/>
      <c r="F569" s="1"/>
      <c r="G569" s="13"/>
      <c r="H569" s="1"/>
      <c r="I569" s="1"/>
      <c r="J569" s="1"/>
      <c r="K569" s="1"/>
      <c r="L569" s="1"/>
      <c r="M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spans="2:37">
      <c r="B570" s="1"/>
      <c r="C570" s="13"/>
      <c r="D570" s="1"/>
      <c r="E570" s="1"/>
      <c r="F570" s="1"/>
      <c r="G570" s="13"/>
      <c r="H570" s="1"/>
      <c r="I570" s="1"/>
      <c r="J570" s="1"/>
      <c r="K570" s="1"/>
      <c r="L570" s="1"/>
      <c r="M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spans="2:37">
      <c r="B571" s="1"/>
      <c r="C571" s="13"/>
      <c r="D571" s="1"/>
      <c r="E571" s="1"/>
      <c r="F571" s="1"/>
      <c r="G571" s="13"/>
      <c r="H571" s="1"/>
      <c r="I571" s="1"/>
      <c r="J571" s="1"/>
      <c r="K571" s="1"/>
      <c r="L571" s="1"/>
      <c r="M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spans="2:37">
      <c r="B572" s="1"/>
      <c r="C572" s="13"/>
      <c r="D572" s="1"/>
      <c r="E572" s="1"/>
      <c r="F572" s="1"/>
      <c r="G572" s="13"/>
      <c r="H572" s="1"/>
      <c r="I572" s="1"/>
      <c r="J572" s="1"/>
      <c r="K572" s="1"/>
      <c r="L572" s="1"/>
      <c r="M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spans="2:37">
      <c r="B573" s="1"/>
      <c r="C573" s="13"/>
      <c r="D573" s="1"/>
      <c r="E573" s="1"/>
      <c r="F573" s="1"/>
      <c r="G573" s="13"/>
      <c r="H573" s="1"/>
      <c r="I573" s="1"/>
      <c r="J573" s="1"/>
      <c r="K573" s="1"/>
      <c r="L573" s="1"/>
      <c r="M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spans="2:37">
      <c r="B574" s="1"/>
      <c r="C574" s="13"/>
      <c r="D574" s="1"/>
      <c r="E574" s="1"/>
      <c r="F574" s="1"/>
      <c r="G574" s="13"/>
      <c r="H574" s="1"/>
      <c r="I574" s="1"/>
      <c r="J574" s="1"/>
      <c r="K574" s="1"/>
      <c r="L574" s="1"/>
      <c r="M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spans="2:37">
      <c r="B575" s="1"/>
      <c r="C575" s="13"/>
      <c r="D575" s="1"/>
      <c r="E575" s="1"/>
      <c r="F575" s="1"/>
      <c r="G575" s="13"/>
      <c r="H575" s="1"/>
      <c r="I575" s="1"/>
      <c r="J575" s="1"/>
      <c r="K575" s="1"/>
      <c r="L575" s="1"/>
      <c r="M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spans="2:37">
      <c r="B576" s="1"/>
      <c r="C576" s="13"/>
      <c r="D576" s="1"/>
      <c r="E576" s="1"/>
      <c r="F576" s="1"/>
      <c r="G576" s="13"/>
      <c r="H576" s="1"/>
      <c r="I576" s="1"/>
      <c r="J576" s="1"/>
      <c r="K576" s="1"/>
      <c r="L576" s="1"/>
      <c r="M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spans="2:37">
      <c r="B577" s="1"/>
      <c r="C577" s="13"/>
      <c r="D577" s="1"/>
      <c r="E577" s="1"/>
      <c r="F577" s="1"/>
      <c r="G577" s="13"/>
      <c r="H577" s="1"/>
      <c r="I577" s="1"/>
      <c r="J577" s="1"/>
      <c r="K577" s="1"/>
      <c r="L577" s="1"/>
      <c r="M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spans="2:37">
      <c r="B578" s="1"/>
      <c r="C578" s="13"/>
      <c r="D578" s="1"/>
      <c r="E578" s="1"/>
      <c r="F578" s="1"/>
      <c r="G578" s="13"/>
      <c r="H578" s="1"/>
      <c r="I578" s="1"/>
      <c r="J578" s="1"/>
      <c r="K578" s="1"/>
      <c r="L578" s="1"/>
      <c r="M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spans="2:37">
      <c r="B579" s="1"/>
      <c r="C579" s="13"/>
      <c r="D579" s="1"/>
      <c r="E579" s="1"/>
      <c r="F579" s="1"/>
      <c r="G579" s="13"/>
      <c r="H579" s="1"/>
      <c r="I579" s="1"/>
      <c r="J579" s="1"/>
      <c r="K579" s="1"/>
      <c r="L579" s="1"/>
      <c r="M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spans="2:37">
      <c r="B580" s="1"/>
      <c r="C580" s="13"/>
      <c r="D580" s="1"/>
      <c r="E580" s="1"/>
      <c r="F580" s="1"/>
      <c r="G580" s="13"/>
      <c r="H580" s="1"/>
      <c r="I580" s="1"/>
      <c r="J580" s="1"/>
      <c r="K580" s="1"/>
      <c r="L580" s="1"/>
      <c r="M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 spans="2:37">
      <c r="B581" s="1"/>
      <c r="C581" s="13"/>
      <c r="D581" s="1"/>
      <c r="E581" s="1"/>
      <c r="F581" s="1"/>
      <c r="G581" s="13"/>
      <c r="H581" s="1"/>
      <c r="I581" s="1"/>
      <c r="J581" s="1"/>
      <c r="K581" s="1"/>
      <c r="L581" s="1"/>
      <c r="M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 spans="2:37">
      <c r="B582" s="1"/>
      <c r="C582" s="13"/>
      <c r="D582" s="1"/>
      <c r="E582" s="1"/>
      <c r="F582" s="1"/>
      <c r="G582" s="13"/>
      <c r="H582" s="1"/>
      <c r="I582" s="1"/>
      <c r="J582" s="1"/>
      <c r="K582" s="1"/>
      <c r="L582" s="1"/>
      <c r="M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 spans="2:37">
      <c r="B583" s="1"/>
      <c r="C583" s="13"/>
      <c r="D583" s="1"/>
      <c r="E583" s="1"/>
      <c r="F583" s="1"/>
      <c r="G583" s="13"/>
      <c r="H583" s="1"/>
      <c r="I583" s="1"/>
      <c r="J583" s="1"/>
      <c r="K583" s="1"/>
      <c r="L583" s="1"/>
      <c r="M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spans="2:37">
      <c r="B584" s="1"/>
      <c r="C584" s="13"/>
      <c r="D584" s="1"/>
      <c r="E584" s="1"/>
      <c r="F584" s="1"/>
      <c r="G584" s="13"/>
      <c r="H584" s="1"/>
      <c r="I584" s="1"/>
      <c r="J584" s="1"/>
      <c r="K584" s="1"/>
      <c r="L584" s="1"/>
      <c r="M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 spans="2:37">
      <c r="B585" s="1"/>
      <c r="C585" s="13"/>
      <c r="D585" s="1"/>
      <c r="E585" s="1"/>
      <c r="F585" s="1"/>
      <c r="G585" s="13"/>
      <c r="H585" s="1"/>
      <c r="I585" s="1"/>
      <c r="J585" s="1"/>
      <c r="K585" s="1"/>
      <c r="L585" s="1"/>
      <c r="M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 spans="2:37">
      <c r="B586" s="1"/>
      <c r="C586" s="13"/>
      <c r="D586" s="1"/>
      <c r="E586" s="1"/>
      <c r="F586" s="1"/>
      <c r="G586" s="13"/>
      <c r="H586" s="1"/>
      <c r="I586" s="1"/>
      <c r="J586" s="1"/>
      <c r="K586" s="1"/>
      <c r="L586" s="1"/>
      <c r="M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spans="2:37">
      <c r="B587" s="1"/>
      <c r="C587" s="13"/>
      <c r="D587" s="1"/>
      <c r="E587" s="1"/>
      <c r="F587" s="1"/>
      <c r="G587" s="13"/>
      <c r="H587" s="1"/>
      <c r="I587" s="1"/>
      <c r="J587" s="1"/>
      <c r="K587" s="1"/>
      <c r="L587" s="1"/>
      <c r="M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 spans="2:37">
      <c r="B588" s="1"/>
      <c r="C588" s="13"/>
      <c r="D588" s="1"/>
      <c r="E588" s="1"/>
      <c r="F588" s="1"/>
      <c r="G588" s="13"/>
      <c r="H588" s="1"/>
      <c r="I588" s="1"/>
      <c r="J588" s="1"/>
      <c r="K588" s="1"/>
      <c r="L588" s="1"/>
      <c r="M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 spans="2:37">
      <c r="B589" s="1"/>
      <c r="C589" s="13"/>
      <c r="D589" s="1"/>
      <c r="E589" s="1"/>
      <c r="F589" s="1"/>
      <c r="G589" s="13"/>
      <c r="H589" s="1"/>
      <c r="I589" s="1"/>
      <c r="J589" s="1"/>
      <c r="K589" s="1"/>
      <c r="L589" s="1"/>
      <c r="M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spans="2:37">
      <c r="B590" s="1"/>
      <c r="C590" s="13"/>
      <c r="D590" s="1"/>
      <c r="E590" s="1"/>
      <c r="F590" s="1"/>
      <c r="G590" s="13"/>
      <c r="H590" s="1"/>
      <c r="I590" s="1"/>
      <c r="J590" s="1"/>
      <c r="K590" s="1"/>
      <c r="L590" s="1"/>
      <c r="M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spans="2:37">
      <c r="B591" s="1"/>
      <c r="C591" s="13"/>
      <c r="D591" s="1"/>
      <c r="E591" s="1"/>
      <c r="F591" s="1"/>
      <c r="G591" s="13"/>
      <c r="H591" s="1"/>
      <c r="I591" s="1"/>
      <c r="J591" s="1"/>
      <c r="K591" s="1"/>
      <c r="L591" s="1"/>
      <c r="M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 spans="2:37">
      <c r="B592" s="1"/>
      <c r="C592" s="13"/>
      <c r="D592" s="1"/>
      <c r="E592" s="1"/>
      <c r="F592" s="1"/>
      <c r="G592" s="13"/>
      <c r="H592" s="1"/>
      <c r="I592" s="1"/>
      <c r="J592" s="1"/>
      <c r="K592" s="1"/>
      <c r="L592" s="1"/>
      <c r="M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 spans="2:37">
      <c r="B593" s="1"/>
      <c r="C593" s="13"/>
      <c r="D593" s="1"/>
      <c r="E593" s="1"/>
      <c r="F593" s="1"/>
      <c r="G593" s="13"/>
      <c r="H593" s="1"/>
      <c r="I593" s="1"/>
      <c r="J593" s="1"/>
      <c r="K593" s="1"/>
      <c r="L593" s="1"/>
      <c r="M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 spans="2:37">
      <c r="B594" s="1"/>
      <c r="C594" s="13"/>
      <c r="D594" s="1"/>
      <c r="E594" s="1"/>
      <c r="F594" s="1"/>
      <c r="G594" s="13"/>
      <c r="H594" s="1"/>
      <c r="I594" s="1"/>
      <c r="J594" s="1"/>
      <c r="K594" s="1"/>
      <c r="L594" s="1"/>
      <c r="M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2:37">
      <c r="B595" s="1"/>
      <c r="C595" s="13"/>
      <c r="D595" s="1"/>
      <c r="E595" s="1"/>
      <c r="F595" s="1"/>
      <c r="G595" s="13"/>
      <c r="H595" s="1"/>
      <c r="I595" s="1"/>
      <c r="J595" s="1"/>
      <c r="K595" s="1"/>
      <c r="L595" s="1"/>
      <c r="M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spans="2:37">
      <c r="B596" s="1"/>
      <c r="C596" s="13"/>
      <c r="D596" s="1"/>
      <c r="E596" s="1"/>
      <c r="F596" s="1"/>
      <c r="G596" s="13"/>
      <c r="H596" s="1"/>
      <c r="I596" s="1"/>
      <c r="J596" s="1"/>
      <c r="K596" s="1"/>
      <c r="L596" s="1"/>
      <c r="M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spans="2:37">
      <c r="B597" s="1"/>
      <c r="C597" s="13"/>
      <c r="D597" s="1"/>
      <c r="E597" s="1"/>
      <c r="F597" s="1"/>
      <c r="G597" s="13"/>
      <c r="H597" s="1"/>
      <c r="I597" s="1"/>
      <c r="J597" s="1"/>
      <c r="K597" s="1"/>
      <c r="L597" s="1"/>
      <c r="M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 spans="2:37">
      <c r="B598" s="1"/>
      <c r="C598" s="13"/>
      <c r="D598" s="1"/>
      <c r="E598" s="1"/>
      <c r="F598" s="1"/>
      <c r="G598" s="13"/>
      <c r="H598" s="1"/>
      <c r="I598" s="1"/>
      <c r="J598" s="1"/>
      <c r="K598" s="1"/>
      <c r="L598" s="1"/>
      <c r="M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spans="2:37">
      <c r="B599" s="1"/>
      <c r="C599" s="13"/>
      <c r="D599" s="1"/>
      <c r="E599" s="1"/>
      <c r="F599" s="1"/>
      <c r="G599" s="13"/>
      <c r="H599" s="1"/>
      <c r="I599" s="1"/>
      <c r="J599" s="1"/>
      <c r="K599" s="1"/>
      <c r="L599" s="1"/>
      <c r="M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 spans="2:37">
      <c r="B600" s="1"/>
      <c r="C600" s="13"/>
      <c r="D600" s="1"/>
      <c r="E600" s="1"/>
      <c r="F600" s="1"/>
      <c r="G600" s="13"/>
      <c r="H600" s="1"/>
      <c r="I600" s="1"/>
      <c r="J600" s="1"/>
      <c r="K600" s="1"/>
      <c r="L600" s="1"/>
      <c r="M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spans="2:37">
      <c r="B601" s="1"/>
      <c r="C601" s="13"/>
      <c r="D601" s="1"/>
      <c r="E601" s="1"/>
      <c r="F601" s="1"/>
      <c r="G601" s="13"/>
      <c r="H601" s="1"/>
      <c r="I601" s="1"/>
      <c r="J601" s="1"/>
      <c r="K601" s="1"/>
      <c r="L601" s="1"/>
      <c r="M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spans="2:37">
      <c r="B602" s="1"/>
      <c r="C602" s="13"/>
      <c r="D602" s="1"/>
      <c r="E602" s="1"/>
      <c r="F602" s="1"/>
      <c r="G602" s="13"/>
      <c r="H602" s="1"/>
      <c r="I602" s="1"/>
      <c r="J602" s="1"/>
      <c r="K602" s="1"/>
      <c r="L602" s="1"/>
      <c r="M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spans="2:37">
      <c r="B603" s="1"/>
      <c r="C603" s="13"/>
      <c r="D603" s="1"/>
      <c r="E603" s="1"/>
      <c r="F603" s="1"/>
      <c r="G603" s="13"/>
      <c r="H603" s="1"/>
      <c r="I603" s="1"/>
      <c r="J603" s="1"/>
      <c r="K603" s="1"/>
      <c r="L603" s="1"/>
      <c r="M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spans="2:37">
      <c r="B604" s="1"/>
      <c r="C604" s="13"/>
      <c r="D604" s="1"/>
      <c r="E604" s="1"/>
      <c r="F604" s="1"/>
      <c r="G604" s="13"/>
      <c r="H604" s="1"/>
      <c r="I604" s="1"/>
      <c r="J604" s="1"/>
      <c r="K604" s="1"/>
      <c r="L604" s="1"/>
      <c r="M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2:37">
      <c r="B605" s="1"/>
      <c r="C605" s="13"/>
      <c r="D605" s="1"/>
      <c r="E605" s="1"/>
      <c r="F605" s="1"/>
      <c r="G605" s="13"/>
      <c r="H605" s="1"/>
      <c r="I605" s="1"/>
      <c r="J605" s="1"/>
      <c r="K605" s="1"/>
      <c r="L605" s="1"/>
      <c r="M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2:37">
      <c r="B606" s="1"/>
      <c r="C606" s="13"/>
      <c r="D606" s="1"/>
      <c r="E606" s="1"/>
      <c r="F606" s="1"/>
      <c r="G606" s="13"/>
      <c r="H606" s="1"/>
      <c r="I606" s="1"/>
      <c r="J606" s="1"/>
      <c r="K606" s="1"/>
      <c r="L606" s="1"/>
      <c r="M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spans="2:37">
      <c r="B607" s="1"/>
      <c r="C607" s="13"/>
      <c r="D607" s="1"/>
      <c r="E607" s="1"/>
      <c r="F607" s="1"/>
      <c r="G607" s="13"/>
      <c r="H607" s="1"/>
      <c r="I607" s="1"/>
      <c r="J607" s="1"/>
      <c r="K607" s="1"/>
      <c r="L607" s="1"/>
      <c r="M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2:37">
      <c r="B608" s="1"/>
      <c r="C608" s="13"/>
      <c r="D608" s="1"/>
      <c r="E608" s="1"/>
      <c r="F608" s="1"/>
      <c r="G608" s="13"/>
      <c r="H608" s="1"/>
      <c r="I608" s="1"/>
      <c r="J608" s="1"/>
      <c r="K608" s="1"/>
      <c r="L608" s="1"/>
      <c r="M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spans="2:37">
      <c r="B609" s="1"/>
      <c r="C609" s="13"/>
      <c r="D609" s="1"/>
      <c r="E609" s="1"/>
      <c r="F609" s="1"/>
      <c r="G609" s="13"/>
      <c r="H609" s="1"/>
      <c r="I609" s="1"/>
      <c r="J609" s="1"/>
      <c r="K609" s="1"/>
      <c r="L609" s="1"/>
      <c r="M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2:37">
      <c r="B610" s="1"/>
      <c r="C610" s="13"/>
      <c r="D610" s="1"/>
      <c r="E610" s="1"/>
      <c r="F610" s="1"/>
      <c r="G610" s="13"/>
      <c r="H610" s="1"/>
      <c r="I610" s="1"/>
      <c r="J610" s="1"/>
      <c r="K610" s="1"/>
      <c r="L610" s="1"/>
      <c r="M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2:37">
      <c r="B611" s="1"/>
      <c r="C611" s="13"/>
      <c r="D611" s="1"/>
      <c r="E611" s="1"/>
      <c r="F611" s="1"/>
      <c r="G611" s="13"/>
      <c r="H611" s="1"/>
      <c r="I611" s="1"/>
      <c r="J611" s="1"/>
      <c r="K611" s="1"/>
      <c r="L611" s="1"/>
      <c r="M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2:37">
      <c r="B612" s="1"/>
      <c r="C612" s="13"/>
      <c r="D612" s="1"/>
      <c r="E612" s="1"/>
      <c r="F612" s="1"/>
      <c r="G612" s="13"/>
      <c r="H612" s="1"/>
      <c r="I612" s="1"/>
      <c r="J612" s="1"/>
      <c r="K612" s="1"/>
      <c r="L612" s="1"/>
      <c r="M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2:37">
      <c r="B613" s="1"/>
      <c r="C613" s="13"/>
      <c r="D613" s="1"/>
      <c r="E613" s="1"/>
      <c r="F613" s="1"/>
      <c r="G613" s="13"/>
      <c r="H613" s="1"/>
      <c r="I613" s="1"/>
      <c r="J613" s="1"/>
      <c r="K613" s="1"/>
      <c r="L613" s="1"/>
      <c r="M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2:37">
      <c r="B614" s="1"/>
      <c r="C614" s="13"/>
      <c r="D614" s="1"/>
      <c r="E614" s="1"/>
      <c r="F614" s="1"/>
      <c r="G614" s="13"/>
      <c r="H614" s="1"/>
      <c r="I614" s="1"/>
      <c r="J614" s="1"/>
      <c r="K614" s="1"/>
      <c r="L614" s="1"/>
      <c r="M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2:37">
      <c r="B615" s="1"/>
      <c r="C615" s="13"/>
      <c r="D615" s="1"/>
      <c r="E615" s="1"/>
      <c r="F615" s="1"/>
      <c r="G615" s="13"/>
      <c r="H615" s="1"/>
      <c r="I615" s="1"/>
      <c r="J615" s="1"/>
      <c r="K615" s="1"/>
      <c r="L615" s="1"/>
      <c r="M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spans="2:37">
      <c r="B616" s="1"/>
      <c r="C616" s="13"/>
      <c r="D616" s="1"/>
      <c r="E616" s="1"/>
      <c r="F616" s="1"/>
      <c r="G616" s="13"/>
      <c r="H616" s="1"/>
      <c r="I616" s="1"/>
      <c r="J616" s="1"/>
      <c r="K616" s="1"/>
      <c r="L616" s="1"/>
      <c r="M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2:37">
      <c r="B617" s="1"/>
      <c r="C617" s="13"/>
      <c r="D617" s="1"/>
      <c r="E617" s="1"/>
      <c r="F617" s="1"/>
      <c r="G617" s="13"/>
      <c r="H617" s="1"/>
      <c r="I617" s="1"/>
      <c r="J617" s="1"/>
      <c r="K617" s="1"/>
      <c r="L617" s="1"/>
      <c r="M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2:37">
      <c r="B618" s="1"/>
      <c r="C618" s="13"/>
      <c r="D618" s="1"/>
      <c r="E618" s="1"/>
      <c r="F618" s="1"/>
      <c r="G618" s="13"/>
      <c r="H618" s="1"/>
      <c r="I618" s="1"/>
      <c r="J618" s="1"/>
      <c r="K618" s="1"/>
      <c r="L618" s="1"/>
      <c r="M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2:37">
      <c r="B619" s="1"/>
      <c r="C619" s="13"/>
      <c r="D619" s="1"/>
      <c r="E619" s="1"/>
      <c r="F619" s="1"/>
      <c r="G619" s="13"/>
      <c r="H619" s="1"/>
      <c r="I619" s="1"/>
      <c r="J619" s="1"/>
      <c r="K619" s="1"/>
      <c r="L619" s="1"/>
      <c r="M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2:37">
      <c r="B620" s="1"/>
      <c r="C620" s="13"/>
      <c r="D620" s="1"/>
      <c r="E620" s="1"/>
      <c r="F620" s="1"/>
      <c r="G620" s="13"/>
      <c r="H620" s="1"/>
      <c r="I620" s="1"/>
      <c r="J620" s="1"/>
      <c r="K620" s="1"/>
      <c r="L620" s="1"/>
      <c r="M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2:37">
      <c r="B621" s="1"/>
      <c r="C621" s="13"/>
      <c r="D621" s="1"/>
      <c r="E621" s="1"/>
      <c r="F621" s="1"/>
      <c r="G621" s="13"/>
      <c r="H621" s="1"/>
      <c r="I621" s="1"/>
      <c r="J621" s="1"/>
      <c r="K621" s="1"/>
      <c r="L621" s="1"/>
      <c r="M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2:37">
      <c r="B622" s="1"/>
      <c r="C622" s="13"/>
      <c r="D622" s="1"/>
      <c r="E622" s="1"/>
      <c r="F622" s="1"/>
      <c r="G622" s="13"/>
      <c r="H622" s="1"/>
      <c r="I622" s="1"/>
      <c r="J622" s="1"/>
      <c r="K622" s="1"/>
      <c r="L622" s="1"/>
      <c r="M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2:37">
      <c r="B623" s="1"/>
      <c r="C623" s="13"/>
      <c r="D623" s="1"/>
      <c r="E623" s="1"/>
      <c r="F623" s="1"/>
      <c r="G623" s="13"/>
      <c r="H623" s="1"/>
      <c r="I623" s="1"/>
      <c r="J623" s="1"/>
      <c r="K623" s="1"/>
      <c r="L623" s="1"/>
      <c r="M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2:37">
      <c r="B624" s="1"/>
      <c r="C624" s="13"/>
      <c r="D624" s="1"/>
      <c r="E624" s="1"/>
      <c r="F624" s="1"/>
      <c r="G624" s="13"/>
      <c r="H624" s="1"/>
      <c r="I624" s="1"/>
      <c r="J624" s="1"/>
      <c r="K624" s="1"/>
      <c r="L624" s="1"/>
      <c r="M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2:37">
      <c r="B625" s="1"/>
      <c r="C625" s="13"/>
      <c r="D625" s="1"/>
      <c r="E625" s="1"/>
      <c r="F625" s="1"/>
      <c r="G625" s="13"/>
      <c r="H625" s="1"/>
      <c r="I625" s="1"/>
      <c r="J625" s="1"/>
      <c r="K625" s="1"/>
      <c r="L625" s="1"/>
      <c r="M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2:37">
      <c r="B626" s="1"/>
      <c r="C626" s="13"/>
      <c r="D626" s="1"/>
      <c r="E626" s="1"/>
      <c r="F626" s="1"/>
      <c r="G626" s="13"/>
      <c r="H626" s="1"/>
      <c r="I626" s="1"/>
      <c r="J626" s="1"/>
      <c r="K626" s="1"/>
      <c r="L626" s="1"/>
      <c r="M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2:37">
      <c r="B627" s="1"/>
      <c r="C627" s="13"/>
      <c r="D627" s="1"/>
      <c r="E627" s="1"/>
      <c r="F627" s="1"/>
      <c r="G627" s="13"/>
      <c r="H627" s="1"/>
      <c r="I627" s="1"/>
      <c r="J627" s="1"/>
      <c r="K627" s="1"/>
      <c r="L627" s="1"/>
      <c r="M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2:37">
      <c r="B628" s="1"/>
      <c r="C628" s="13"/>
      <c r="D628" s="1"/>
      <c r="E628" s="1"/>
      <c r="F628" s="1"/>
      <c r="G628" s="13"/>
      <c r="H628" s="1"/>
      <c r="I628" s="1"/>
      <c r="J628" s="1"/>
      <c r="K628" s="1"/>
      <c r="L628" s="1"/>
      <c r="M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2:37">
      <c r="B629" s="1"/>
      <c r="C629" s="13"/>
      <c r="D629" s="1"/>
      <c r="E629" s="1"/>
      <c r="F629" s="1"/>
      <c r="G629" s="13"/>
      <c r="H629" s="1"/>
      <c r="I629" s="1"/>
      <c r="J629" s="1"/>
      <c r="K629" s="1"/>
      <c r="L629" s="1"/>
      <c r="M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2:37">
      <c r="B630" s="1"/>
      <c r="C630" s="13"/>
      <c r="D630" s="1"/>
      <c r="E630" s="1"/>
      <c r="F630" s="1"/>
      <c r="G630" s="13"/>
      <c r="H630" s="1"/>
      <c r="I630" s="1"/>
      <c r="J630" s="1"/>
      <c r="K630" s="1"/>
      <c r="L630" s="1"/>
      <c r="M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2:37">
      <c r="B631" s="1"/>
      <c r="C631" s="13"/>
      <c r="D631" s="1"/>
      <c r="E631" s="1"/>
      <c r="F631" s="1"/>
      <c r="G631" s="13"/>
      <c r="H631" s="1"/>
      <c r="I631" s="1"/>
      <c r="J631" s="1"/>
      <c r="K631" s="1"/>
      <c r="L631" s="1"/>
      <c r="M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2:37">
      <c r="B632" s="1"/>
      <c r="C632" s="13"/>
      <c r="D632" s="1"/>
      <c r="E632" s="1"/>
      <c r="F632" s="1"/>
      <c r="G632" s="13"/>
      <c r="H632" s="1"/>
      <c r="I632" s="1"/>
      <c r="J632" s="1"/>
      <c r="K632" s="1"/>
      <c r="L632" s="1"/>
      <c r="M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2:37">
      <c r="B633" s="1"/>
      <c r="C633" s="13"/>
      <c r="D633" s="1"/>
      <c r="E633" s="1"/>
      <c r="F633" s="1"/>
      <c r="G633" s="13"/>
      <c r="H633" s="1"/>
      <c r="I633" s="1"/>
      <c r="J633" s="1"/>
      <c r="K633" s="1"/>
      <c r="L633" s="1"/>
      <c r="M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spans="2:37">
      <c r="B634" s="1"/>
      <c r="C634" s="13"/>
      <c r="D634" s="1"/>
      <c r="E634" s="1"/>
      <c r="F634" s="1"/>
      <c r="G634" s="13"/>
      <c r="H634" s="1"/>
      <c r="I634" s="1"/>
      <c r="J634" s="1"/>
      <c r="K634" s="1"/>
      <c r="L634" s="1"/>
      <c r="M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spans="2:37">
      <c r="B635" s="1"/>
      <c r="C635" s="13"/>
      <c r="D635" s="1"/>
      <c r="E635" s="1"/>
      <c r="F635" s="1"/>
      <c r="G635" s="13"/>
      <c r="H635" s="1"/>
      <c r="I635" s="1"/>
      <c r="J635" s="1"/>
      <c r="K635" s="1"/>
      <c r="L635" s="1"/>
      <c r="M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2:37">
      <c r="B636" s="1"/>
      <c r="C636" s="13"/>
      <c r="D636" s="1"/>
      <c r="E636" s="1"/>
      <c r="F636" s="1"/>
      <c r="G636" s="13"/>
      <c r="H636" s="1"/>
      <c r="I636" s="1"/>
      <c r="J636" s="1"/>
      <c r="K636" s="1"/>
      <c r="L636" s="1"/>
      <c r="M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2:37">
      <c r="B637" s="1"/>
      <c r="C637" s="13"/>
      <c r="D637" s="1"/>
      <c r="E637" s="1"/>
      <c r="F637" s="1"/>
      <c r="G637" s="13"/>
      <c r="H637" s="1"/>
      <c r="I637" s="1"/>
      <c r="J637" s="1"/>
      <c r="K637" s="1"/>
      <c r="L637" s="1"/>
      <c r="M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2:37">
      <c r="B638" s="1"/>
      <c r="C638" s="13"/>
      <c r="D638" s="1"/>
      <c r="E638" s="1"/>
      <c r="F638" s="1"/>
      <c r="G638" s="13"/>
      <c r="H638" s="1"/>
      <c r="I638" s="1"/>
      <c r="J638" s="1"/>
      <c r="K638" s="1"/>
      <c r="L638" s="1"/>
      <c r="M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2:37">
      <c r="B639" s="1"/>
      <c r="C639" s="13"/>
      <c r="D639" s="1"/>
      <c r="E639" s="1"/>
      <c r="F639" s="1"/>
      <c r="G639" s="13"/>
      <c r="H639" s="1"/>
      <c r="I639" s="1"/>
      <c r="J639" s="1"/>
      <c r="K639" s="1"/>
      <c r="L639" s="1"/>
      <c r="M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2:37">
      <c r="B640" s="1"/>
      <c r="C640" s="13"/>
      <c r="D640" s="1"/>
      <c r="E640" s="1"/>
      <c r="F640" s="1"/>
      <c r="G640" s="13"/>
      <c r="H640" s="1"/>
      <c r="I640" s="1"/>
      <c r="J640" s="1"/>
      <c r="K640" s="1"/>
      <c r="L640" s="1"/>
      <c r="M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2:37">
      <c r="B641" s="1"/>
      <c r="C641" s="13"/>
      <c r="D641" s="1"/>
      <c r="E641" s="1"/>
      <c r="F641" s="1"/>
      <c r="G641" s="13"/>
      <c r="H641" s="1"/>
      <c r="I641" s="1"/>
      <c r="J641" s="1"/>
      <c r="K641" s="1"/>
      <c r="L641" s="1"/>
      <c r="M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2:37">
      <c r="B642" s="1"/>
      <c r="C642" s="13"/>
      <c r="D642" s="1"/>
      <c r="E642" s="1"/>
      <c r="F642" s="1"/>
      <c r="G642" s="13"/>
      <c r="H642" s="1"/>
      <c r="I642" s="1"/>
      <c r="J642" s="1"/>
      <c r="K642" s="1"/>
      <c r="L642" s="1"/>
      <c r="M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2:37">
      <c r="B643" s="1"/>
      <c r="C643" s="13"/>
      <c r="D643" s="1"/>
      <c r="E643" s="1"/>
      <c r="F643" s="1"/>
      <c r="G643" s="13"/>
      <c r="H643" s="1"/>
      <c r="I643" s="1"/>
      <c r="J643" s="1"/>
      <c r="K643" s="1"/>
      <c r="L643" s="1"/>
      <c r="M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2:37">
      <c r="B644" s="1"/>
      <c r="C644" s="13"/>
      <c r="D644" s="1"/>
      <c r="E644" s="1"/>
      <c r="F644" s="1"/>
      <c r="G644" s="13"/>
      <c r="H644" s="1"/>
      <c r="I644" s="1"/>
      <c r="J644" s="1"/>
      <c r="K644" s="1"/>
      <c r="L644" s="1"/>
      <c r="M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2:37">
      <c r="B645" s="1"/>
      <c r="C645" s="13"/>
      <c r="D645" s="1"/>
      <c r="E645" s="1"/>
      <c r="F645" s="1"/>
      <c r="G645" s="13"/>
      <c r="H645" s="1"/>
      <c r="I645" s="1"/>
      <c r="J645" s="1"/>
      <c r="K645" s="1"/>
      <c r="L645" s="1"/>
      <c r="M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2:37">
      <c r="B646" s="1"/>
      <c r="C646" s="13"/>
      <c r="D646" s="1"/>
      <c r="E646" s="1"/>
      <c r="F646" s="1"/>
      <c r="G646" s="13"/>
      <c r="H646" s="1"/>
      <c r="I646" s="1"/>
      <c r="J646" s="1"/>
      <c r="K646" s="1"/>
      <c r="L646" s="1"/>
      <c r="M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2:37">
      <c r="B647" s="1"/>
      <c r="C647" s="13"/>
      <c r="D647" s="1"/>
      <c r="E647" s="1"/>
      <c r="F647" s="1"/>
      <c r="G647" s="13"/>
      <c r="H647" s="1"/>
      <c r="I647" s="1"/>
      <c r="J647" s="1"/>
      <c r="K647" s="1"/>
      <c r="L647" s="1"/>
      <c r="M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2:37">
      <c r="B648" s="1"/>
      <c r="C648" s="13"/>
      <c r="D648" s="1"/>
      <c r="E648" s="1"/>
      <c r="F648" s="1"/>
      <c r="G648" s="13"/>
      <c r="H648" s="1"/>
      <c r="I648" s="1"/>
      <c r="J648" s="1"/>
      <c r="K648" s="1"/>
      <c r="L648" s="1"/>
      <c r="M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2:37">
      <c r="B649" s="1"/>
      <c r="C649" s="13"/>
      <c r="D649" s="1"/>
      <c r="E649" s="1"/>
      <c r="F649" s="1"/>
      <c r="G649" s="13"/>
      <c r="H649" s="1"/>
      <c r="I649" s="1"/>
      <c r="J649" s="1"/>
      <c r="K649" s="1"/>
      <c r="L649" s="1"/>
      <c r="M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2:37">
      <c r="B650" s="1"/>
      <c r="C650" s="13"/>
      <c r="D650" s="1"/>
      <c r="E650" s="1"/>
      <c r="F650" s="1"/>
      <c r="G650" s="13"/>
      <c r="H650" s="1"/>
      <c r="I650" s="1"/>
      <c r="J650" s="1"/>
      <c r="K650" s="1"/>
      <c r="L650" s="1"/>
      <c r="M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2:37">
      <c r="B651" s="1"/>
      <c r="C651" s="13"/>
      <c r="D651" s="1"/>
      <c r="E651" s="1"/>
      <c r="F651" s="1"/>
      <c r="G651" s="13"/>
      <c r="H651" s="1"/>
      <c r="I651" s="1"/>
      <c r="J651" s="1"/>
      <c r="K651" s="1"/>
      <c r="L651" s="1"/>
      <c r="M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 spans="2:37">
      <c r="B652" s="1"/>
      <c r="C652" s="13"/>
      <c r="D652" s="1"/>
      <c r="E652" s="1"/>
      <c r="F652" s="1"/>
      <c r="G652" s="13"/>
      <c r="H652" s="1"/>
      <c r="I652" s="1"/>
      <c r="J652" s="1"/>
      <c r="K652" s="1"/>
      <c r="L652" s="1"/>
      <c r="M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spans="2:37">
      <c r="B653" s="1"/>
      <c r="C653" s="13"/>
      <c r="D653" s="1"/>
      <c r="E653" s="1"/>
      <c r="F653" s="1"/>
      <c r="G653" s="13"/>
      <c r="H653" s="1"/>
      <c r="I653" s="1"/>
      <c r="J653" s="1"/>
      <c r="K653" s="1"/>
      <c r="L653" s="1"/>
      <c r="M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2:37">
      <c r="B654" s="1"/>
      <c r="C654" s="13"/>
      <c r="D654" s="1"/>
      <c r="E654" s="1"/>
      <c r="F654" s="1"/>
      <c r="G654" s="13"/>
      <c r="H654" s="1"/>
      <c r="I654" s="1"/>
      <c r="J654" s="1"/>
      <c r="K654" s="1"/>
      <c r="L654" s="1"/>
      <c r="M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2:37">
      <c r="B655" s="1"/>
      <c r="C655" s="13"/>
      <c r="D655" s="1"/>
      <c r="E655" s="1"/>
      <c r="F655" s="1"/>
      <c r="G655" s="13"/>
      <c r="H655" s="1"/>
      <c r="I655" s="1"/>
      <c r="J655" s="1"/>
      <c r="K655" s="1"/>
      <c r="L655" s="1"/>
      <c r="M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2:37">
      <c r="B656" s="1"/>
      <c r="C656" s="13"/>
      <c r="D656" s="1"/>
      <c r="E656" s="1"/>
      <c r="F656" s="1"/>
      <c r="G656" s="13"/>
      <c r="H656" s="1"/>
      <c r="I656" s="1"/>
      <c r="J656" s="1"/>
      <c r="K656" s="1"/>
      <c r="L656" s="1"/>
      <c r="M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2:37">
      <c r="B657" s="1"/>
      <c r="C657" s="13"/>
      <c r="D657" s="1"/>
      <c r="E657" s="1"/>
      <c r="F657" s="1"/>
      <c r="G657" s="13"/>
      <c r="H657" s="1"/>
      <c r="I657" s="1"/>
      <c r="J657" s="1"/>
      <c r="K657" s="1"/>
      <c r="L657" s="1"/>
      <c r="M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2:37">
      <c r="B658" s="1"/>
      <c r="C658" s="13"/>
      <c r="D658" s="1"/>
      <c r="E658" s="1"/>
      <c r="F658" s="1"/>
      <c r="G658" s="13"/>
      <c r="H658" s="1"/>
      <c r="I658" s="1"/>
      <c r="J658" s="1"/>
      <c r="K658" s="1"/>
      <c r="L658" s="1"/>
      <c r="M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2:37">
      <c r="B659" s="1"/>
      <c r="C659" s="13"/>
      <c r="D659" s="1"/>
      <c r="E659" s="1"/>
      <c r="F659" s="1"/>
      <c r="G659" s="13"/>
      <c r="H659" s="1"/>
      <c r="I659" s="1"/>
      <c r="J659" s="1"/>
      <c r="K659" s="1"/>
      <c r="L659" s="1"/>
      <c r="M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2:37">
      <c r="B660" s="1"/>
      <c r="C660" s="13"/>
      <c r="D660" s="1"/>
      <c r="E660" s="1"/>
      <c r="F660" s="1"/>
      <c r="G660" s="13"/>
      <c r="H660" s="1"/>
      <c r="I660" s="1"/>
      <c r="J660" s="1"/>
      <c r="K660" s="1"/>
      <c r="L660" s="1"/>
      <c r="M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2:37">
      <c r="B661" s="1"/>
      <c r="C661" s="13"/>
      <c r="D661" s="1"/>
      <c r="E661" s="1"/>
      <c r="F661" s="1"/>
      <c r="G661" s="13"/>
      <c r="H661" s="1"/>
      <c r="I661" s="1"/>
      <c r="J661" s="1"/>
      <c r="K661" s="1"/>
      <c r="L661" s="1"/>
      <c r="M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2:37">
      <c r="B662" s="1"/>
      <c r="C662" s="13"/>
      <c r="D662" s="1"/>
      <c r="E662" s="1"/>
      <c r="F662" s="1"/>
      <c r="G662" s="13"/>
      <c r="H662" s="1"/>
      <c r="I662" s="1"/>
      <c r="J662" s="1"/>
      <c r="K662" s="1"/>
      <c r="L662" s="1"/>
      <c r="M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2:37">
      <c r="B663" s="1"/>
      <c r="C663" s="13"/>
      <c r="D663" s="1"/>
      <c r="E663" s="1"/>
      <c r="F663" s="1"/>
      <c r="G663" s="13"/>
      <c r="H663" s="1"/>
      <c r="I663" s="1"/>
      <c r="J663" s="1"/>
      <c r="K663" s="1"/>
      <c r="L663" s="1"/>
      <c r="M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2:37">
      <c r="B664" s="1"/>
      <c r="C664" s="13"/>
      <c r="D664" s="1"/>
      <c r="E664" s="1"/>
      <c r="F664" s="1"/>
      <c r="G664" s="13"/>
      <c r="H664" s="1"/>
      <c r="I664" s="1"/>
      <c r="J664" s="1"/>
      <c r="K664" s="1"/>
      <c r="L664" s="1"/>
      <c r="M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2:37">
      <c r="B665" s="1"/>
      <c r="C665" s="13"/>
      <c r="D665" s="1"/>
      <c r="E665" s="1"/>
      <c r="F665" s="1"/>
      <c r="G665" s="13"/>
      <c r="H665" s="1"/>
      <c r="I665" s="1"/>
      <c r="J665" s="1"/>
      <c r="K665" s="1"/>
      <c r="L665" s="1"/>
      <c r="M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2:37">
      <c r="B666" s="1"/>
      <c r="C666" s="13"/>
      <c r="D666" s="1"/>
      <c r="E666" s="1"/>
      <c r="F666" s="1"/>
      <c r="G666" s="13"/>
      <c r="H666" s="1"/>
      <c r="I666" s="1"/>
      <c r="J666" s="1"/>
      <c r="K666" s="1"/>
      <c r="L666" s="1"/>
      <c r="M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2:37">
      <c r="B667" s="1"/>
      <c r="C667" s="13"/>
      <c r="D667" s="1"/>
      <c r="E667" s="1"/>
      <c r="F667" s="1"/>
      <c r="G667" s="13"/>
      <c r="H667" s="1"/>
      <c r="I667" s="1"/>
      <c r="J667" s="1"/>
      <c r="K667" s="1"/>
      <c r="L667" s="1"/>
      <c r="M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spans="2:37">
      <c r="B668" s="1"/>
      <c r="C668" s="13"/>
      <c r="D668" s="1"/>
      <c r="E668" s="1"/>
      <c r="F668" s="1"/>
      <c r="G668" s="13"/>
      <c r="H668" s="1"/>
      <c r="I668" s="1"/>
      <c r="J668" s="1"/>
      <c r="K668" s="1"/>
      <c r="L668" s="1"/>
      <c r="M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2:37">
      <c r="B669" s="1"/>
      <c r="C669" s="13"/>
      <c r="D669" s="1"/>
      <c r="E669" s="1"/>
      <c r="F669" s="1"/>
      <c r="G669" s="13"/>
      <c r="H669" s="1"/>
      <c r="I669" s="1"/>
      <c r="J669" s="1"/>
      <c r="K669" s="1"/>
      <c r="L669" s="1"/>
      <c r="M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2:37">
      <c r="B670" s="1"/>
      <c r="C670" s="13"/>
      <c r="D670" s="1"/>
      <c r="E670" s="1"/>
      <c r="F670" s="1"/>
      <c r="G670" s="13"/>
      <c r="H670" s="1"/>
      <c r="I670" s="1"/>
      <c r="J670" s="1"/>
      <c r="K670" s="1"/>
      <c r="L670" s="1"/>
      <c r="M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2:37">
      <c r="B671" s="1"/>
      <c r="C671" s="13"/>
      <c r="D671" s="1"/>
      <c r="E671" s="1"/>
      <c r="F671" s="1"/>
      <c r="G671" s="13"/>
      <c r="H671" s="1"/>
      <c r="I671" s="1"/>
      <c r="J671" s="1"/>
      <c r="K671" s="1"/>
      <c r="L671" s="1"/>
      <c r="M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2:37">
      <c r="B672" s="1"/>
      <c r="C672" s="13"/>
      <c r="D672" s="1"/>
      <c r="E672" s="1"/>
      <c r="F672" s="1"/>
      <c r="G672" s="13"/>
      <c r="H672" s="1"/>
      <c r="I672" s="1"/>
      <c r="J672" s="1"/>
      <c r="K672" s="1"/>
      <c r="L672" s="1"/>
      <c r="M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2:37">
      <c r="B673" s="1"/>
      <c r="C673" s="13"/>
      <c r="D673" s="1"/>
      <c r="E673" s="1"/>
      <c r="F673" s="1"/>
      <c r="G673" s="13"/>
      <c r="H673" s="1"/>
      <c r="I673" s="1"/>
      <c r="J673" s="1"/>
      <c r="K673" s="1"/>
      <c r="L673" s="1"/>
      <c r="M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2:37">
      <c r="B674" s="1"/>
      <c r="C674" s="13"/>
      <c r="D674" s="1"/>
      <c r="E674" s="1"/>
      <c r="F674" s="1"/>
      <c r="G674" s="13"/>
      <c r="H674" s="1"/>
      <c r="I674" s="1"/>
      <c r="J674" s="1"/>
      <c r="K674" s="1"/>
      <c r="L674" s="1"/>
      <c r="M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spans="2:37">
      <c r="B675" s="1"/>
      <c r="C675" s="13"/>
      <c r="D675" s="1"/>
      <c r="E675" s="1"/>
      <c r="F675" s="1"/>
      <c r="G675" s="13"/>
      <c r="H675" s="1"/>
      <c r="I675" s="1"/>
      <c r="J675" s="1"/>
      <c r="K675" s="1"/>
      <c r="L675" s="1"/>
      <c r="M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2:37">
      <c r="B676" s="1"/>
      <c r="C676" s="13"/>
      <c r="D676" s="1"/>
      <c r="E676" s="1"/>
      <c r="F676" s="1"/>
      <c r="G676" s="13"/>
      <c r="H676" s="1"/>
      <c r="I676" s="1"/>
      <c r="J676" s="1"/>
      <c r="K676" s="1"/>
      <c r="L676" s="1"/>
      <c r="M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2:37">
      <c r="B677" s="1"/>
      <c r="C677" s="13"/>
      <c r="D677" s="1"/>
      <c r="E677" s="1"/>
      <c r="F677" s="1"/>
      <c r="G677" s="13"/>
      <c r="H677" s="1"/>
      <c r="I677" s="1"/>
      <c r="J677" s="1"/>
      <c r="K677" s="1"/>
      <c r="L677" s="1"/>
      <c r="M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2:37">
      <c r="B678" s="1"/>
      <c r="C678" s="13"/>
      <c r="D678" s="1"/>
      <c r="E678" s="1"/>
      <c r="F678" s="1"/>
      <c r="G678" s="13"/>
      <c r="H678" s="1"/>
      <c r="I678" s="1"/>
      <c r="J678" s="1"/>
      <c r="K678" s="1"/>
      <c r="L678" s="1"/>
      <c r="M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2:37">
      <c r="B679" s="1"/>
      <c r="C679" s="13"/>
      <c r="D679" s="1"/>
      <c r="E679" s="1"/>
      <c r="F679" s="1"/>
      <c r="G679" s="13"/>
      <c r="H679" s="1"/>
      <c r="I679" s="1"/>
      <c r="J679" s="1"/>
      <c r="K679" s="1"/>
      <c r="L679" s="1"/>
      <c r="M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2:37">
      <c r="B680" s="1"/>
      <c r="C680" s="13"/>
      <c r="D680" s="1"/>
      <c r="E680" s="1"/>
      <c r="F680" s="1"/>
      <c r="G680" s="13"/>
      <c r="H680" s="1"/>
      <c r="I680" s="1"/>
      <c r="J680" s="1"/>
      <c r="K680" s="1"/>
      <c r="L680" s="1"/>
      <c r="M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2:37">
      <c r="B681" s="1"/>
      <c r="C681" s="13"/>
      <c r="D681" s="1"/>
      <c r="E681" s="1"/>
      <c r="F681" s="1"/>
      <c r="G681" s="13"/>
      <c r="H681" s="1"/>
      <c r="I681" s="1"/>
      <c r="J681" s="1"/>
      <c r="K681" s="1"/>
      <c r="L681" s="1"/>
      <c r="M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spans="2:37">
      <c r="B682" s="1"/>
      <c r="C682" s="13"/>
      <c r="D682" s="1"/>
      <c r="E682" s="1"/>
      <c r="F682" s="1"/>
      <c r="G682" s="13"/>
      <c r="H682" s="1"/>
      <c r="I682" s="1"/>
      <c r="J682" s="1"/>
      <c r="K682" s="1"/>
      <c r="L682" s="1"/>
      <c r="M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2:37">
      <c r="B683" s="1"/>
      <c r="C683" s="13"/>
      <c r="D683" s="1"/>
      <c r="E683" s="1"/>
      <c r="F683" s="1"/>
      <c r="G683" s="13"/>
      <c r="H683" s="1"/>
      <c r="I683" s="1"/>
      <c r="J683" s="1"/>
      <c r="K683" s="1"/>
      <c r="L683" s="1"/>
      <c r="M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2:37">
      <c r="B684" s="1"/>
      <c r="C684" s="13"/>
      <c r="D684" s="1"/>
      <c r="E684" s="1"/>
      <c r="F684" s="1"/>
      <c r="G684" s="13"/>
      <c r="H684" s="1"/>
      <c r="I684" s="1"/>
      <c r="J684" s="1"/>
      <c r="K684" s="1"/>
      <c r="L684" s="1"/>
      <c r="M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2:37">
      <c r="B685" s="1"/>
      <c r="C685" s="13"/>
      <c r="D685" s="1"/>
      <c r="E685" s="1"/>
      <c r="F685" s="1"/>
      <c r="G685" s="13"/>
      <c r="H685" s="1"/>
      <c r="I685" s="1"/>
      <c r="J685" s="1"/>
      <c r="K685" s="1"/>
      <c r="L685" s="1"/>
      <c r="M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2:37">
      <c r="B686" s="1"/>
      <c r="C686" s="13"/>
      <c r="D686" s="1"/>
      <c r="E686" s="1"/>
      <c r="F686" s="1"/>
      <c r="G686" s="13"/>
      <c r="H686" s="1"/>
      <c r="I686" s="1"/>
      <c r="J686" s="1"/>
      <c r="K686" s="1"/>
      <c r="L686" s="1"/>
      <c r="M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2:37">
      <c r="B687" s="1"/>
      <c r="C687" s="13"/>
      <c r="D687" s="1"/>
      <c r="E687" s="1"/>
      <c r="F687" s="1"/>
      <c r="G687" s="13"/>
      <c r="H687" s="1"/>
      <c r="I687" s="1"/>
      <c r="J687" s="1"/>
      <c r="K687" s="1"/>
      <c r="L687" s="1"/>
      <c r="M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spans="2:37">
      <c r="B688" s="1"/>
      <c r="C688" s="13"/>
      <c r="D688" s="1"/>
      <c r="E688" s="1"/>
      <c r="F688" s="1"/>
      <c r="G688" s="13"/>
      <c r="H688" s="1"/>
      <c r="I688" s="1"/>
      <c r="J688" s="1"/>
      <c r="K688" s="1"/>
      <c r="L688" s="1"/>
      <c r="M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2:37">
      <c r="B689" s="1"/>
      <c r="C689" s="13"/>
      <c r="D689" s="1"/>
      <c r="E689" s="1"/>
      <c r="F689" s="1"/>
      <c r="G689" s="13"/>
      <c r="H689" s="1"/>
      <c r="I689" s="1"/>
      <c r="J689" s="1"/>
      <c r="K689" s="1"/>
      <c r="L689" s="1"/>
      <c r="M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2:37">
      <c r="B690" s="1"/>
      <c r="C690" s="13"/>
      <c r="D690" s="1"/>
      <c r="E690" s="1"/>
      <c r="F690" s="1"/>
      <c r="G690" s="13"/>
      <c r="H690" s="1"/>
      <c r="I690" s="1"/>
      <c r="J690" s="1"/>
      <c r="K690" s="1"/>
      <c r="L690" s="1"/>
      <c r="M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2:37">
      <c r="B691" s="1"/>
      <c r="C691" s="13"/>
      <c r="D691" s="1"/>
      <c r="E691" s="1"/>
      <c r="F691" s="1"/>
      <c r="G691" s="13"/>
      <c r="H691" s="1"/>
      <c r="I691" s="1"/>
      <c r="J691" s="1"/>
      <c r="K691" s="1"/>
      <c r="L691" s="1"/>
      <c r="M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2:37">
      <c r="B692" s="1"/>
      <c r="C692" s="13"/>
      <c r="D692" s="1"/>
      <c r="E692" s="1"/>
      <c r="F692" s="1"/>
      <c r="G692" s="13"/>
      <c r="H692" s="1"/>
      <c r="I692" s="1"/>
      <c r="J692" s="1"/>
      <c r="K692" s="1"/>
      <c r="L692" s="1"/>
      <c r="M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2:37">
      <c r="B693" s="1"/>
      <c r="C693" s="13"/>
      <c r="D693" s="1"/>
      <c r="E693" s="1"/>
      <c r="F693" s="1"/>
      <c r="G693" s="13"/>
      <c r="H693" s="1"/>
      <c r="I693" s="1"/>
      <c r="J693" s="1"/>
      <c r="K693" s="1"/>
      <c r="L693" s="1"/>
      <c r="M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2:37">
      <c r="B694" s="1"/>
      <c r="C694" s="13"/>
      <c r="D694" s="1"/>
      <c r="E694" s="1"/>
      <c r="F694" s="1"/>
      <c r="G694" s="13"/>
      <c r="H694" s="1"/>
      <c r="I694" s="1"/>
      <c r="J694" s="1"/>
      <c r="K694" s="1"/>
      <c r="L694" s="1"/>
      <c r="M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2:37">
      <c r="B695" s="1"/>
      <c r="C695" s="13"/>
      <c r="D695" s="1"/>
      <c r="E695" s="1"/>
      <c r="F695" s="1"/>
      <c r="G695" s="13"/>
      <c r="H695" s="1"/>
      <c r="I695" s="1"/>
      <c r="J695" s="1"/>
      <c r="K695" s="1"/>
      <c r="L695" s="1"/>
      <c r="M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spans="2:37">
      <c r="B696" s="1"/>
      <c r="C696" s="13"/>
      <c r="D696" s="1"/>
      <c r="E696" s="1"/>
      <c r="F696" s="1"/>
      <c r="G696" s="13"/>
      <c r="H696" s="1"/>
      <c r="I696" s="1"/>
      <c r="J696" s="1"/>
      <c r="K696" s="1"/>
      <c r="L696" s="1"/>
      <c r="M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spans="2:37">
      <c r="B697" s="1"/>
      <c r="C697" s="13"/>
      <c r="D697" s="1"/>
      <c r="E697" s="1"/>
      <c r="F697" s="1"/>
      <c r="G697" s="13"/>
      <c r="H697" s="1"/>
      <c r="I697" s="1"/>
      <c r="J697" s="1"/>
      <c r="K697" s="1"/>
      <c r="L697" s="1"/>
      <c r="M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2:37">
      <c r="B698" s="1"/>
      <c r="C698" s="13"/>
      <c r="D698" s="1"/>
      <c r="E698" s="1"/>
      <c r="F698" s="1"/>
      <c r="G698" s="13"/>
      <c r="H698" s="1"/>
      <c r="I698" s="1"/>
      <c r="J698" s="1"/>
      <c r="K698" s="1"/>
      <c r="L698" s="1"/>
      <c r="M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2:37">
      <c r="B699" s="1"/>
      <c r="C699" s="13"/>
      <c r="D699" s="1"/>
      <c r="E699" s="1"/>
      <c r="F699" s="1"/>
      <c r="G699" s="13"/>
      <c r="H699" s="1"/>
      <c r="I699" s="1"/>
      <c r="J699" s="1"/>
      <c r="K699" s="1"/>
      <c r="L699" s="1"/>
      <c r="M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2:37">
      <c r="B700" s="1"/>
      <c r="C700" s="13"/>
      <c r="D700" s="1"/>
      <c r="E700" s="1"/>
      <c r="F700" s="1"/>
      <c r="G700" s="13"/>
      <c r="H700" s="1"/>
      <c r="I700" s="1"/>
      <c r="J700" s="1"/>
      <c r="K700" s="1"/>
      <c r="L700" s="1"/>
      <c r="M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2:37">
      <c r="B701" s="1"/>
      <c r="C701" s="13"/>
      <c r="D701" s="1"/>
      <c r="E701" s="1"/>
      <c r="F701" s="1"/>
      <c r="G701" s="13"/>
      <c r="H701" s="1"/>
      <c r="I701" s="1"/>
      <c r="J701" s="1"/>
      <c r="K701" s="1"/>
      <c r="L701" s="1"/>
      <c r="M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2:37">
      <c r="B702" s="1"/>
      <c r="C702" s="13"/>
      <c r="D702" s="1"/>
      <c r="E702" s="1"/>
      <c r="F702" s="1"/>
      <c r="G702" s="13"/>
      <c r="H702" s="1"/>
      <c r="I702" s="1"/>
      <c r="J702" s="1"/>
      <c r="K702" s="1"/>
      <c r="L702" s="1"/>
      <c r="M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2:37">
      <c r="B703" s="1"/>
      <c r="C703" s="13"/>
      <c r="D703" s="1"/>
      <c r="E703" s="1"/>
      <c r="F703" s="1"/>
      <c r="G703" s="13"/>
      <c r="H703" s="1"/>
      <c r="I703" s="1"/>
      <c r="J703" s="1"/>
      <c r="K703" s="1"/>
      <c r="L703" s="1"/>
      <c r="M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2:37">
      <c r="B704" s="1"/>
      <c r="C704" s="13"/>
      <c r="D704" s="1"/>
      <c r="E704" s="1"/>
      <c r="F704" s="1"/>
      <c r="G704" s="13"/>
      <c r="H704" s="1"/>
      <c r="I704" s="1"/>
      <c r="J704" s="1"/>
      <c r="K704" s="1"/>
      <c r="L704" s="1"/>
      <c r="M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2:37">
      <c r="B705" s="1"/>
      <c r="C705" s="13"/>
      <c r="D705" s="1"/>
      <c r="E705" s="1"/>
      <c r="F705" s="1"/>
      <c r="G705" s="13"/>
      <c r="H705" s="1"/>
      <c r="I705" s="1"/>
      <c r="J705" s="1"/>
      <c r="K705" s="1"/>
      <c r="L705" s="1"/>
      <c r="M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2:37">
      <c r="B706" s="1"/>
      <c r="C706" s="13"/>
      <c r="D706" s="1"/>
      <c r="E706" s="1"/>
      <c r="F706" s="1"/>
      <c r="G706" s="13"/>
      <c r="H706" s="1"/>
      <c r="I706" s="1"/>
      <c r="J706" s="1"/>
      <c r="K706" s="1"/>
      <c r="L706" s="1"/>
      <c r="M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spans="2:37">
      <c r="B707" s="1"/>
      <c r="C707" s="13"/>
      <c r="D707" s="1"/>
      <c r="E707" s="1"/>
      <c r="F707" s="1"/>
      <c r="G707" s="13"/>
      <c r="H707" s="1"/>
      <c r="I707" s="1"/>
      <c r="J707" s="1"/>
      <c r="K707" s="1"/>
      <c r="L707" s="1"/>
      <c r="M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spans="2:37">
      <c r="B708" s="1"/>
      <c r="C708" s="13"/>
      <c r="D708" s="1"/>
      <c r="E708" s="1"/>
      <c r="F708" s="1"/>
      <c r="G708" s="13"/>
      <c r="H708" s="1"/>
      <c r="I708" s="1"/>
      <c r="J708" s="1"/>
      <c r="K708" s="1"/>
      <c r="L708" s="1"/>
      <c r="M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spans="2:37">
      <c r="B709" s="1"/>
      <c r="C709" s="13"/>
      <c r="D709" s="1"/>
      <c r="E709" s="1"/>
      <c r="F709" s="1"/>
      <c r="G709" s="13"/>
      <c r="H709" s="1"/>
      <c r="I709" s="1"/>
      <c r="J709" s="1"/>
      <c r="K709" s="1"/>
      <c r="L709" s="1"/>
      <c r="M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2:37">
      <c r="B710" s="1"/>
      <c r="C710" s="13"/>
      <c r="D710" s="1"/>
      <c r="E710" s="1"/>
      <c r="F710" s="1"/>
      <c r="G710" s="13"/>
      <c r="H710" s="1"/>
      <c r="I710" s="1"/>
      <c r="J710" s="1"/>
      <c r="K710" s="1"/>
      <c r="L710" s="1"/>
      <c r="M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2:37">
      <c r="B711" s="1"/>
      <c r="C711" s="13"/>
      <c r="D711" s="1"/>
      <c r="E711" s="1"/>
      <c r="F711" s="1"/>
      <c r="G711" s="13"/>
      <c r="H711" s="1"/>
      <c r="I711" s="1"/>
      <c r="J711" s="1"/>
      <c r="K711" s="1"/>
      <c r="L711" s="1"/>
      <c r="M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2:37">
      <c r="B712" s="1"/>
      <c r="C712" s="13"/>
      <c r="D712" s="1"/>
      <c r="E712" s="1"/>
      <c r="F712" s="1"/>
      <c r="G712" s="13"/>
      <c r="H712" s="1"/>
      <c r="I712" s="1"/>
      <c r="J712" s="1"/>
      <c r="K712" s="1"/>
      <c r="L712" s="1"/>
      <c r="M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2:37">
      <c r="B713" s="1"/>
      <c r="C713" s="13"/>
      <c r="D713" s="1"/>
      <c r="E713" s="1"/>
      <c r="F713" s="1"/>
      <c r="G713" s="13"/>
      <c r="H713" s="1"/>
      <c r="I713" s="1"/>
      <c r="J713" s="1"/>
      <c r="K713" s="1"/>
      <c r="L713" s="1"/>
      <c r="M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2:37">
      <c r="B714" s="1"/>
      <c r="C714" s="13"/>
      <c r="D714" s="1"/>
      <c r="E714" s="1"/>
      <c r="F714" s="1"/>
      <c r="G714" s="13"/>
      <c r="H714" s="1"/>
      <c r="I714" s="1"/>
      <c r="J714" s="1"/>
      <c r="K714" s="1"/>
      <c r="L714" s="1"/>
      <c r="M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2:37">
      <c r="B715" s="1"/>
      <c r="C715" s="13"/>
      <c r="D715" s="1"/>
      <c r="E715" s="1"/>
      <c r="F715" s="1"/>
      <c r="G715" s="13"/>
      <c r="H715" s="1"/>
      <c r="I715" s="1"/>
      <c r="J715" s="1"/>
      <c r="K715" s="1"/>
      <c r="L715" s="1"/>
      <c r="M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2:37">
      <c r="B716" s="1"/>
      <c r="C716" s="13"/>
      <c r="D716" s="1"/>
      <c r="E716" s="1"/>
      <c r="F716" s="1"/>
      <c r="G716" s="13"/>
      <c r="H716" s="1"/>
      <c r="I716" s="1"/>
      <c r="J716" s="1"/>
      <c r="K716" s="1"/>
      <c r="L716" s="1"/>
      <c r="M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2:37">
      <c r="B717" s="1"/>
      <c r="C717" s="13"/>
      <c r="D717" s="1"/>
      <c r="E717" s="1"/>
      <c r="F717" s="1"/>
      <c r="G717" s="13"/>
      <c r="H717" s="1"/>
      <c r="I717" s="1"/>
      <c r="J717" s="1"/>
      <c r="K717" s="1"/>
      <c r="L717" s="1"/>
      <c r="M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2:37">
      <c r="B718" s="1"/>
      <c r="C718" s="13"/>
      <c r="D718" s="1"/>
      <c r="E718" s="1"/>
      <c r="F718" s="1"/>
      <c r="G718" s="13"/>
      <c r="H718" s="1"/>
      <c r="I718" s="1"/>
      <c r="J718" s="1"/>
      <c r="K718" s="1"/>
      <c r="L718" s="1"/>
      <c r="M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2:37">
      <c r="B719" s="1"/>
      <c r="C719" s="13"/>
      <c r="D719" s="1"/>
      <c r="E719" s="1"/>
      <c r="F719" s="1"/>
      <c r="G719" s="13"/>
      <c r="H719" s="1"/>
      <c r="I719" s="1"/>
      <c r="J719" s="1"/>
      <c r="K719" s="1"/>
      <c r="L719" s="1"/>
      <c r="M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2:37">
      <c r="B720" s="1"/>
      <c r="C720" s="13"/>
      <c r="D720" s="1"/>
      <c r="E720" s="1"/>
      <c r="F720" s="1"/>
      <c r="G720" s="13"/>
      <c r="H720" s="1"/>
      <c r="I720" s="1"/>
      <c r="J720" s="1"/>
      <c r="K720" s="1"/>
      <c r="L720" s="1"/>
      <c r="M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2:37">
      <c r="B721" s="1"/>
      <c r="C721" s="13"/>
      <c r="D721" s="1"/>
      <c r="E721" s="1"/>
      <c r="F721" s="1"/>
      <c r="G721" s="13"/>
      <c r="H721" s="1"/>
      <c r="I721" s="1"/>
      <c r="J721" s="1"/>
      <c r="K721" s="1"/>
      <c r="L721" s="1"/>
      <c r="M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2:37">
      <c r="B722" s="1"/>
      <c r="C722" s="13"/>
      <c r="D722" s="1"/>
      <c r="E722" s="1"/>
      <c r="F722" s="1"/>
      <c r="G722" s="13"/>
      <c r="H722" s="1"/>
      <c r="I722" s="1"/>
      <c r="J722" s="1"/>
      <c r="K722" s="1"/>
      <c r="L722" s="1"/>
      <c r="M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spans="2:37">
      <c r="B723" s="1"/>
      <c r="C723" s="13"/>
      <c r="D723" s="1"/>
      <c r="E723" s="1"/>
      <c r="F723" s="1"/>
      <c r="G723" s="13"/>
      <c r="H723" s="1"/>
      <c r="I723" s="1"/>
      <c r="J723" s="1"/>
      <c r="K723" s="1"/>
      <c r="L723" s="1"/>
      <c r="M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spans="2:37">
      <c r="B724" s="1"/>
      <c r="C724" s="13"/>
      <c r="D724" s="1"/>
      <c r="E724" s="1"/>
      <c r="F724" s="1"/>
      <c r="G724" s="13"/>
      <c r="H724" s="1"/>
      <c r="I724" s="1"/>
      <c r="J724" s="1"/>
      <c r="K724" s="1"/>
      <c r="L724" s="1"/>
      <c r="M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2:37">
      <c r="B725" s="1"/>
      <c r="C725" s="13"/>
      <c r="D725" s="1"/>
      <c r="E725" s="1"/>
      <c r="F725" s="1"/>
      <c r="G725" s="13"/>
      <c r="H725" s="1"/>
      <c r="I725" s="1"/>
      <c r="J725" s="1"/>
      <c r="K725" s="1"/>
      <c r="L725" s="1"/>
      <c r="M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spans="2:37">
      <c r="B726" s="1"/>
      <c r="C726" s="13"/>
      <c r="D726" s="1"/>
      <c r="E726" s="1"/>
      <c r="F726" s="1"/>
      <c r="G726" s="13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</sheetData>
  <sheetProtection algorithmName="SHA-512" hashValue="wxgwta9wE4CbRqG9eRcVRCP+LWFUbgbNU/Pvlsa5yxhtO/byvlaMIdyGdKrHk5BDuJzZKnj9/RofBbypZb0rUw==" saltValue="smRgFC3SvW1gMqeXaEvQxg==" spinCount="100000" sheet="1" objects="1" selectLockedCells="1" autoFilter="0" selectUnlockedCells="1"/>
  <autoFilter ref="A3:GR95" xr:uid="{00000000-0009-0000-0000-000001000000}"/>
  <mergeCells count="43">
    <mergeCell ref="B1:G2"/>
    <mergeCell ref="N3:U4"/>
    <mergeCell ref="C80:C81"/>
    <mergeCell ref="F45:F46"/>
    <mergeCell ref="F48:F49"/>
    <mergeCell ref="F70:F71"/>
    <mergeCell ref="F80:F81"/>
    <mergeCell ref="B76:J76"/>
    <mergeCell ref="GM79:GS79"/>
    <mergeCell ref="B45:B46"/>
    <mergeCell ref="C45:C46"/>
    <mergeCell ref="C70:C71"/>
    <mergeCell ref="B5:G5"/>
    <mergeCell ref="B17:I17"/>
    <mergeCell ref="B27:I27"/>
    <mergeCell ref="A38:I38"/>
    <mergeCell ref="A54:I54"/>
    <mergeCell ref="FO3:FU3"/>
    <mergeCell ref="FW3:GB3"/>
    <mergeCell ref="GE3:GJ3"/>
    <mergeCell ref="GM3:GR3"/>
    <mergeCell ref="GT3:GX3"/>
    <mergeCell ref="EL3:EQ3"/>
    <mergeCell ref="ET3:EW3"/>
    <mergeCell ref="EX3:FA3"/>
    <mergeCell ref="FB3:FE3"/>
    <mergeCell ref="FF3:FM3"/>
    <mergeCell ref="BM1:GC1"/>
    <mergeCell ref="W3:AC3"/>
    <mergeCell ref="AE3:AK3"/>
    <mergeCell ref="AL3:AR3"/>
    <mergeCell ref="AU3:BA3"/>
    <mergeCell ref="BB3:BH3"/>
    <mergeCell ref="BM3:BT3"/>
    <mergeCell ref="BU3:CB3"/>
    <mergeCell ref="CC3:CJ3"/>
    <mergeCell ref="CK3:CN3"/>
    <mergeCell ref="CO3:CV3"/>
    <mergeCell ref="CW3:DD3"/>
    <mergeCell ref="DG3:DL3"/>
    <mergeCell ref="DP3:DW3"/>
    <mergeCell ref="DY3:ED3"/>
    <mergeCell ref="EG3:EJ3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Strucno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Tamara</cp:lastModifiedBy>
  <cp:lastPrinted>2012-06-06T11:40:00Z</cp:lastPrinted>
  <dcterms:created xsi:type="dcterms:W3CDTF">2012-06-05T13:24:00Z</dcterms:created>
  <dcterms:modified xsi:type="dcterms:W3CDTF">2025-07-03T12:23:44Z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1033-12.2.0.21179</vt:lpwstr>
  </property>
  <property fmtid="{D5CDD505-2E9C-101B-9397-08002B2CF9AE}" pid="3" name="ICV">
    <vt:lpwstr>730D934E97AB4A5BB65588D9CF6C9049_13</vt:lpwstr>
  </property>
</Properties>
</file>