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BFFEFA1-921B-44F3-8AC8-B083AD9F0D46}" xr6:coauthVersionLast="47" xr6:coauthVersionMax="47" xr10:uidLastSave="{00000000-0000-0000-0000-000000000000}"/>
  <workbookProtection workbookPassword="C6FB" lockStructure="1"/>
  <bookViews>
    <workbookView xWindow="-14805" yWindow="-16380" windowWidth="29040" windowHeight="15840" xr2:uid="{00000000-000D-0000-FFFF-FFFF00000000}"/>
  </bookViews>
  <sheets>
    <sheet name="Sheet1" sheetId="5" r:id="rId1"/>
  </sheets>
  <definedNames>
    <definedName name="_xlnm._FilterDatabase" localSheetId="0" hidden="1">Sheet1!$A$3:$DE$149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149" i="5" l="1"/>
  <c r="DM149" i="5"/>
  <c r="DL149" i="5"/>
  <c r="DC149" i="5"/>
  <c r="DB149" i="5"/>
  <c r="DA149" i="5"/>
  <c r="CZ149" i="5"/>
  <c r="CV149" i="5"/>
  <c r="CU149" i="5"/>
  <c r="CT149" i="5"/>
  <c r="CJ149" i="5"/>
  <c r="CH149" i="5"/>
  <c r="CF149" i="5"/>
  <c r="CE149" i="5"/>
  <c r="CC149" i="5"/>
  <c r="CA149" i="5"/>
  <c r="BX149" i="5"/>
  <c r="BW149" i="5"/>
  <c r="BU149" i="5"/>
  <c r="BN149" i="5"/>
  <c r="BM149" i="5"/>
  <c r="BL149" i="5"/>
  <c r="BK149" i="5"/>
  <c r="BJ149" i="5"/>
  <c r="BI149" i="5"/>
  <c r="BH149" i="5"/>
  <c r="BG149" i="5"/>
  <c r="BF149" i="5"/>
  <c r="BE149" i="5"/>
  <c r="BD149" i="5"/>
  <c r="BC149" i="5"/>
  <c r="AW149" i="5"/>
  <c r="AU149" i="5"/>
  <c r="AS149" i="5"/>
  <c r="AR149" i="5"/>
  <c r="AQ149" i="5"/>
  <c r="AP149" i="5"/>
  <c r="AO149" i="5"/>
  <c r="AN149" i="5"/>
  <c r="AM149" i="5"/>
  <c r="AI149" i="5"/>
  <c r="AG149" i="5"/>
  <c r="AE149" i="5"/>
  <c r="AD149" i="5"/>
  <c r="AC149" i="5"/>
  <c r="AB149" i="5"/>
  <c r="AA149" i="5"/>
  <c r="Z149" i="5"/>
  <c r="V149" i="5"/>
  <c r="U149" i="5"/>
  <c r="T149" i="5"/>
  <c r="S149" i="5"/>
  <c r="R149" i="5"/>
  <c r="Q149" i="5"/>
  <c r="DN148" i="5"/>
  <c r="DM148" i="5"/>
  <c r="DL148" i="5"/>
  <c r="DC148" i="5"/>
  <c r="DB148" i="5"/>
  <c r="DA148" i="5"/>
  <c r="CZ148" i="5"/>
  <c r="CV148" i="5"/>
  <c r="CU148" i="5"/>
  <c r="CT148" i="5"/>
  <c r="CJ148" i="5"/>
  <c r="CH148" i="5"/>
  <c r="CF148" i="5"/>
  <c r="CE148" i="5"/>
  <c r="CC148" i="5"/>
  <c r="CA148" i="5"/>
  <c r="BX148" i="5"/>
  <c r="BW148" i="5"/>
  <c r="BU148" i="5"/>
  <c r="BN148" i="5"/>
  <c r="BM148" i="5"/>
  <c r="BL148" i="5"/>
  <c r="BK148" i="5"/>
  <c r="BJ148" i="5"/>
  <c r="BH148" i="5"/>
  <c r="BG148" i="5"/>
  <c r="BF148" i="5"/>
  <c r="BE148" i="5"/>
  <c r="BD148" i="5"/>
  <c r="BC148" i="5"/>
  <c r="AW148" i="5"/>
  <c r="AU148" i="5"/>
  <c r="AS148" i="5"/>
  <c r="AR148" i="5"/>
  <c r="AQ148" i="5"/>
  <c r="AP148" i="5"/>
  <c r="AO148" i="5"/>
  <c r="AN148" i="5"/>
  <c r="AM148" i="5"/>
  <c r="AI148" i="5"/>
  <c r="AG148" i="5"/>
  <c r="AE148" i="5"/>
  <c r="AD148" i="5"/>
  <c r="AC148" i="5"/>
  <c r="AB148" i="5"/>
  <c r="AA148" i="5"/>
  <c r="Z148" i="5"/>
  <c r="W148" i="5"/>
  <c r="V148" i="5"/>
  <c r="U148" i="5"/>
  <c r="T148" i="5"/>
  <c r="S148" i="5"/>
  <c r="R148" i="5"/>
  <c r="Q148" i="5"/>
  <c r="DN147" i="5"/>
  <c r="DM147" i="5"/>
  <c r="DL147" i="5"/>
  <c r="DC147" i="5"/>
  <c r="DB147" i="5"/>
  <c r="DA147" i="5"/>
  <c r="CZ147" i="5"/>
  <c r="CV147" i="5"/>
  <c r="CU147" i="5"/>
  <c r="CT147" i="5"/>
  <c r="CJ147" i="5"/>
  <c r="CH147" i="5"/>
  <c r="CF147" i="5"/>
  <c r="CE147" i="5"/>
  <c r="CC147" i="5"/>
  <c r="CA147" i="5"/>
  <c r="BX147" i="5"/>
  <c r="BW147" i="5"/>
  <c r="BU147" i="5"/>
  <c r="BN147" i="5"/>
  <c r="BM147" i="5"/>
  <c r="BL147" i="5"/>
  <c r="BK147" i="5"/>
  <c r="BJ147" i="5"/>
  <c r="BI147" i="5"/>
  <c r="BH147" i="5"/>
  <c r="BG147" i="5"/>
  <c r="BF147" i="5"/>
  <c r="BE147" i="5"/>
  <c r="BD147" i="5"/>
  <c r="BC147" i="5"/>
  <c r="AW147" i="5"/>
  <c r="AU147" i="5"/>
  <c r="AS147" i="5"/>
  <c r="AR147" i="5"/>
  <c r="AQ147" i="5"/>
  <c r="AP147" i="5"/>
  <c r="AO147" i="5"/>
  <c r="AN147" i="5"/>
  <c r="AM147" i="5"/>
  <c r="AE147" i="5"/>
  <c r="AD147" i="5"/>
  <c r="AC147" i="5"/>
  <c r="AB147" i="5"/>
  <c r="AA147" i="5"/>
  <c r="Z147" i="5"/>
  <c r="V147" i="5"/>
  <c r="U147" i="5"/>
  <c r="T147" i="5"/>
  <c r="S147" i="5"/>
  <c r="R147" i="5"/>
  <c r="Q147" i="5"/>
  <c r="J147" i="5"/>
  <c r="I147" i="5"/>
  <c r="H147" i="5"/>
  <c r="DN146" i="5"/>
  <c r="DM146" i="5"/>
  <c r="DL146" i="5"/>
  <c r="DC146" i="5"/>
  <c r="DB146" i="5"/>
  <c r="DA146" i="5"/>
  <c r="CZ146" i="5"/>
  <c r="CV146" i="5"/>
  <c r="CU146" i="5"/>
  <c r="CT146" i="5"/>
  <c r="CJ146" i="5"/>
  <c r="CH146" i="5"/>
  <c r="CF146" i="5"/>
  <c r="CE146" i="5"/>
  <c r="CC146" i="5"/>
  <c r="CA146" i="5"/>
  <c r="BX146" i="5"/>
  <c r="BW146" i="5"/>
  <c r="BU146" i="5"/>
  <c r="BN146" i="5"/>
  <c r="BM146" i="5"/>
  <c r="BL146" i="5"/>
  <c r="BK146" i="5"/>
  <c r="BJ146" i="5"/>
  <c r="BI146" i="5"/>
  <c r="BH146" i="5"/>
  <c r="BG146" i="5"/>
  <c r="BF146" i="5"/>
  <c r="BE146" i="5"/>
  <c r="BD146" i="5"/>
  <c r="BC146" i="5"/>
  <c r="AW146" i="5"/>
  <c r="AU146" i="5"/>
  <c r="AS146" i="5"/>
  <c r="AR146" i="5"/>
  <c r="AQ146" i="5"/>
  <c r="AP146" i="5"/>
  <c r="AO146" i="5"/>
  <c r="AN146" i="5"/>
  <c r="AM146" i="5"/>
  <c r="AI146" i="5"/>
  <c r="AG146" i="5"/>
  <c r="AE146" i="5"/>
  <c r="AD146" i="5"/>
  <c r="AC146" i="5"/>
  <c r="AB146" i="5"/>
  <c r="AA146" i="5"/>
  <c r="Z146" i="5"/>
  <c r="X146" i="5"/>
  <c r="W146" i="5"/>
  <c r="V146" i="5"/>
  <c r="U146" i="5"/>
  <c r="T146" i="5"/>
  <c r="S146" i="5"/>
  <c r="R146" i="5"/>
  <c r="Q146" i="5"/>
  <c r="J146" i="5"/>
  <c r="I146" i="5"/>
  <c r="H146" i="5"/>
  <c r="DN145" i="5"/>
  <c r="DM145" i="5"/>
  <c r="DL145" i="5"/>
  <c r="DC145" i="5"/>
  <c r="DB145" i="5"/>
  <c r="DA145" i="5"/>
  <c r="CZ145" i="5"/>
  <c r="CV145" i="5"/>
  <c r="CU145" i="5"/>
  <c r="CT145" i="5"/>
  <c r="CJ145" i="5"/>
  <c r="CH145" i="5"/>
  <c r="CF145" i="5"/>
  <c r="CE145" i="5"/>
  <c r="CC145" i="5"/>
  <c r="CA145" i="5"/>
  <c r="BX145" i="5"/>
  <c r="BW145" i="5"/>
  <c r="BU145" i="5"/>
  <c r="BN145" i="5"/>
  <c r="BM145" i="5"/>
  <c r="BL145" i="5"/>
  <c r="BK145" i="5"/>
  <c r="BJ145" i="5"/>
  <c r="BI145" i="5"/>
  <c r="BH145" i="5"/>
  <c r="BG145" i="5"/>
  <c r="BF145" i="5"/>
  <c r="BE145" i="5"/>
  <c r="BD145" i="5"/>
  <c r="BC145" i="5"/>
  <c r="AW145" i="5"/>
  <c r="AU145" i="5"/>
  <c r="AS145" i="5"/>
  <c r="AR145" i="5"/>
  <c r="AQ145" i="5"/>
  <c r="AP145" i="5"/>
  <c r="AO145" i="5"/>
  <c r="AN145" i="5"/>
  <c r="AM145" i="5"/>
  <c r="AI145" i="5"/>
  <c r="AG145" i="5"/>
  <c r="AE145" i="5"/>
  <c r="AD145" i="5"/>
  <c r="AC145" i="5"/>
  <c r="AB145" i="5"/>
  <c r="AA145" i="5"/>
  <c r="Z145" i="5"/>
  <c r="V145" i="5"/>
  <c r="U145" i="5"/>
  <c r="T145" i="5"/>
  <c r="S145" i="5"/>
  <c r="R145" i="5"/>
  <c r="Q145" i="5"/>
  <c r="J145" i="5"/>
  <c r="I145" i="5"/>
  <c r="DN144" i="5"/>
  <c r="DM144" i="5"/>
  <c r="DL144" i="5"/>
  <c r="DC144" i="5"/>
  <c r="DB144" i="5"/>
  <c r="DA144" i="5"/>
  <c r="CZ144" i="5"/>
  <c r="CV144" i="5"/>
  <c r="CU144" i="5"/>
  <c r="CT144" i="5"/>
  <c r="CJ144" i="5"/>
  <c r="CH144" i="5"/>
  <c r="CF144" i="5"/>
  <c r="CE144" i="5"/>
  <c r="CC144" i="5"/>
  <c r="CA144" i="5"/>
  <c r="BX144" i="5"/>
  <c r="BW144" i="5"/>
  <c r="BU144" i="5"/>
  <c r="BN144" i="5"/>
  <c r="BM144" i="5"/>
  <c r="BL144" i="5"/>
  <c r="BK144" i="5"/>
  <c r="BJ144" i="5"/>
  <c r="BI144" i="5"/>
  <c r="BH144" i="5"/>
  <c r="BG144" i="5"/>
  <c r="BF144" i="5"/>
  <c r="BE144" i="5"/>
  <c r="BD144" i="5"/>
  <c r="BC144" i="5"/>
  <c r="AW144" i="5"/>
  <c r="AU144" i="5"/>
  <c r="AS144" i="5"/>
  <c r="AR144" i="5"/>
  <c r="AQ144" i="5"/>
  <c r="AP144" i="5"/>
  <c r="AO144" i="5"/>
  <c r="AN144" i="5"/>
  <c r="AM144" i="5"/>
  <c r="AI144" i="5"/>
  <c r="AG144" i="5"/>
  <c r="AE144" i="5"/>
  <c r="AD144" i="5"/>
  <c r="AC144" i="5"/>
  <c r="AB144" i="5"/>
  <c r="AA144" i="5"/>
  <c r="Z144" i="5"/>
  <c r="W144" i="5"/>
  <c r="V144" i="5"/>
  <c r="U144" i="5"/>
  <c r="T144" i="5"/>
  <c r="S144" i="5"/>
  <c r="R144" i="5"/>
  <c r="Q144" i="5"/>
  <c r="J144" i="5"/>
  <c r="I144" i="5"/>
  <c r="H144" i="5"/>
  <c r="DN143" i="5"/>
  <c r="DM143" i="5"/>
  <c r="DL143" i="5"/>
  <c r="DC143" i="5"/>
  <c r="DB143" i="5"/>
  <c r="DA143" i="5"/>
  <c r="CZ143" i="5"/>
  <c r="CV143" i="5"/>
  <c r="CU143" i="5"/>
  <c r="CT143" i="5"/>
  <c r="CJ143" i="5"/>
  <c r="CH143" i="5"/>
  <c r="CF143" i="5"/>
  <c r="CE143" i="5"/>
  <c r="CC143" i="5"/>
  <c r="CA143" i="5"/>
  <c r="BX143" i="5"/>
  <c r="BW143" i="5"/>
  <c r="BU143" i="5"/>
  <c r="BM143" i="5"/>
  <c r="BL143" i="5"/>
  <c r="BK143" i="5"/>
  <c r="BJ143" i="5"/>
  <c r="BI143" i="5"/>
  <c r="BH143" i="5"/>
  <c r="BG143" i="5"/>
  <c r="BF143" i="5"/>
  <c r="BE143" i="5"/>
  <c r="BD143" i="5"/>
  <c r="BC143" i="5"/>
  <c r="AW143" i="5"/>
  <c r="AU143" i="5"/>
  <c r="AS143" i="5"/>
  <c r="AR143" i="5"/>
  <c r="AQ143" i="5"/>
  <c r="AP143" i="5"/>
  <c r="AO143" i="5"/>
  <c r="AN143" i="5"/>
  <c r="AM143" i="5"/>
  <c r="AI143" i="5"/>
  <c r="AG143" i="5"/>
  <c r="AE143" i="5"/>
  <c r="AD143" i="5"/>
  <c r="AC143" i="5"/>
  <c r="AB143" i="5"/>
  <c r="AA143" i="5"/>
  <c r="Z143" i="5"/>
  <c r="X143" i="5"/>
  <c r="W143" i="5"/>
  <c r="V143" i="5"/>
  <c r="U143" i="5"/>
  <c r="T143" i="5"/>
  <c r="S143" i="5"/>
  <c r="R143" i="5"/>
  <c r="Q143" i="5"/>
  <c r="J143" i="5"/>
  <c r="I143" i="5"/>
  <c r="H143" i="5"/>
  <c r="DN142" i="5"/>
  <c r="DM142" i="5"/>
  <c r="DL142" i="5"/>
  <c r="DC142" i="5"/>
  <c r="DB142" i="5"/>
  <c r="DA142" i="5"/>
  <c r="CZ142" i="5"/>
  <c r="CV142" i="5"/>
  <c r="CU142" i="5"/>
  <c r="CT142" i="5"/>
  <c r="CJ142" i="5"/>
  <c r="CH142" i="5"/>
  <c r="CF142" i="5"/>
  <c r="CE142" i="5"/>
  <c r="CC142" i="5"/>
  <c r="CA142" i="5"/>
  <c r="BX142" i="5"/>
  <c r="BW142" i="5"/>
  <c r="BU142" i="5"/>
  <c r="BN142" i="5"/>
  <c r="BM142" i="5"/>
  <c r="BL142" i="5"/>
  <c r="BJ142" i="5"/>
  <c r="BI142" i="5"/>
  <c r="BH142" i="5"/>
  <c r="BG142" i="5"/>
  <c r="BF142" i="5"/>
  <c r="BE142" i="5"/>
  <c r="BD142" i="5"/>
  <c r="BC142" i="5"/>
  <c r="AW142" i="5"/>
  <c r="AU142" i="5"/>
  <c r="AS142" i="5"/>
  <c r="AR142" i="5"/>
  <c r="AQ142" i="5"/>
  <c r="AP142" i="5"/>
  <c r="AO142" i="5"/>
  <c r="AN142" i="5"/>
  <c r="AM142" i="5"/>
  <c r="AI142" i="5"/>
  <c r="AE142" i="5"/>
  <c r="AD142" i="5"/>
  <c r="AC142" i="5"/>
  <c r="AB142" i="5"/>
  <c r="AA142" i="5"/>
  <c r="Z142" i="5"/>
  <c r="V142" i="5"/>
  <c r="U142" i="5"/>
  <c r="T142" i="5"/>
  <c r="S142" i="5"/>
  <c r="R142" i="5"/>
  <c r="Q142" i="5"/>
  <c r="J142" i="5"/>
  <c r="I142" i="5"/>
  <c r="DN141" i="5"/>
  <c r="DM141" i="5"/>
  <c r="DL141" i="5"/>
  <c r="DC141" i="5"/>
  <c r="DB141" i="5"/>
  <c r="DA141" i="5"/>
  <c r="CZ141" i="5"/>
  <c r="CV141" i="5"/>
  <c r="CU141" i="5"/>
  <c r="CT141" i="5"/>
  <c r="CJ141" i="5"/>
  <c r="CH141" i="5"/>
  <c r="CF141" i="5"/>
  <c r="CE141" i="5"/>
  <c r="CC141" i="5"/>
  <c r="CA141" i="5"/>
  <c r="BX141" i="5"/>
  <c r="BW141" i="5"/>
  <c r="BU141" i="5"/>
  <c r="BN141" i="5"/>
  <c r="BM141" i="5"/>
  <c r="BL141" i="5"/>
  <c r="BK141" i="5"/>
  <c r="BJ141" i="5"/>
  <c r="BI141" i="5"/>
  <c r="BH141" i="5"/>
  <c r="BG141" i="5"/>
  <c r="BF141" i="5"/>
  <c r="BE141" i="5"/>
  <c r="BD141" i="5"/>
  <c r="BC141" i="5"/>
  <c r="AW141" i="5"/>
  <c r="AU141" i="5"/>
  <c r="AS141" i="5"/>
  <c r="AR141" i="5"/>
  <c r="AQ141" i="5"/>
  <c r="AP141" i="5"/>
  <c r="AO141" i="5"/>
  <c r="AN141" i="5"/>
  <c r="AM141" i="5"/>
  <c r="AK141" i="5"/>
  <c r="AI141" i="5"/>
  <c r="AG141" i="5"/>
  <c r="AE141" i="5"/>
  <c r="AD141" i="5"/>
  <c r="AC141" i="5"/>
  <c r="AB141" i="5"/>
  <c r="AA141" i="5"/>
  <c r="Z141" i="5"/>
  <c r="V141" i="5"/>
  <c r="U141" i="5"/>
  <c r="T141" i="5"/>
  <c r="S141" i="5"/>
  <c r="R141" i="5"/>
  <c r="Q141" i="5"/>
  <c r="J141" i="5"/>
  <c r="I141" i="5"/>
  <c r="H141" i="5"/>
  <c r="DN140" i="5"/>
  <c r="DM140" i="5"/>
  <c r="DL140" i="5"/>
  <c r="DC140" i="5"/>
  <c r="DB140" i="5"/>
  <c r="DA140" i="5"/>
  <c r="CZ140" i="5"/>
  <c r="CV140" i="5"/>
  <c r="CU140" i="5"/>
  <c r="CT140" i="5"/>
  <c r="CJ140" i="5"/>
  <c r="CH140" i="5"/>
  <c r="CF140" i="5"/>
  <c r="CE140" i="5"/>
  <c r="CC140" i="5"/>
  <c r="CA140" i="5"/>
  <c r="BX140" i="5"/>
  <c r="BW140" i="5"/>
  <c r="BU140" i="5"/>
  <c r="BM140" i="5"/>
  <c r="BL140" i="5"/>
  <c r="BK140" i="5"/>
  <c r="BJ140" i="5"/>
  <c r="BI140" i="5"/>
  <c r="BH140" i="5"/>
  <c r="BG140" i="5"/>
  <c r="BF140" i="5"/>
  <c r="BE140" i="5"/>
  <c r="BD140" i="5"/>
  <c r="BC140" i="5"/>
  <c r="AW140" i="5"/>
  <c r="AU140" i="5"/>
  <c r="AS140" i="5"/>
  <c r="AR140" i="5"/>
  <c r="AQ140" i="5"/>
  <c r="AP140" i="5"/>
  <c r="AO140" i="5"/>
  <c r="AN140" i="5"/>
  <c r="AM140" i="5"/>
  <c r="AI140" i="5"/>
  <c r="AG140" i="5"/>
  <c r="AE140" i="5"/>
  <c r="AD140" i="5"/>
  <c r="AC140" i="5"/>
  <c r="AB140" i="5"/>
  <c r="AA140" i="5"/>
  <c r="Z140" i="5"/>
  <c r="X140" i="5"/>
  <c r="V140" i="5"/>
  <c r="U140" i="5"/>
  <c r="T140" i="5"/>
  <c r="S140" i="5"/>
  <c r="R140" i="5"/>
  <c r="Q140" i="5"/>
  <c r="J140" i="5"/>
  <c r="I140" i="5"/>
  <c r="H140" i="5"/>
  <c r="DN139" i="5"/>
  <c r="DM139" i="5"/>
  <c r="DL139" i="5"/>
  <c r="DC139" i="5"/>
  <c r="DB139" i="5"/>
  <c r="DA139" i="5"/>
  <c r="CZ139" i="5"/>
  <c r="CV139" i="5"/>
  <c r="CU139" i="5"/>
  <c r="CT139" i="5"/>
  <c r="CJ139" i="5"/>
  <c r="CH139" i="5"/>
  <c r="CF139" i="5"/>
  <c r="CE139" i="5"/>
  <c r="CC139" i="5"/>
  <c r="CA139" i="5"/>
  <c r="BX139" i="5"/>
  <c r="BW139" i="5"/>
  <c r="BU139" i="5"/>
  <c r="BN139" i="5"/>
  <c r="BM139" i="5"/>
  <c r="BL139" i="5"/>
  <c r="BK139" i="5"/>
  <c r="BJ139" i="5"/>
  <c r="BI139" i="5"/>
  <c r="BH139" i="5"/>
  <c r="BG139" i="5"/>
  <c r="BF139" i="5"/>
  <c r="BE139" i="5"/>
  <c r="BD139" i="5"/>
  <c r="BC139" i="5"/>
  <c r="AW139" i="5"/>
  <c r="AU139" i="5"/>
  <c r="AS139" i="5"/>
  <c r="AR139" i="5"/>
  <c r="AQ139" i="5"/>
  <c r="AP139" i="5"/>
  <c r="AO139" i="5"/>
  <c r="AN139" i="5"/>
  <c r="AM139" i="5"/>
  <c r="AE139" i="5"/>
  <c r="AD139" i="5"/>
  <c r="AC139" i="5"/>
  <c r="AB139" i="5"/>
  <c r="AA139" i="5"/>
  <c r="Z139" i="5"/>
  <c r="V139" i="5"/>
  <c r="U139" i="5"/>
  <c r="T139" i="5"/>
  <c r="S139" i="5"/>
  <c r="R139" i="5"/>
  <c r="Q139" i="5"/>
  <c r="J139" i="5"/>
  <c r="I139" i="5"/>
  <c r="H139" i="5"/>
  <c r="DN138" i="5"/>
  <c r="DM138" i="5"/>
  <c r="DL138" i="5"/>
  <c r="DC138" i="5"/>
  <c r="DB138" i="5"/>
  <c r="DA138" i="5"/>
  <c r="CZ138" i="5"/>
  <c r="CV138" i="5"/>
  <c r="CU138" i="5"/>
  <c r="CT138" i="5"/>
  <c r="CJ138" i="5"/>
  <c r="CH138" i="5"/>
  <c r="CF138" i="5"/>
  <c r="CE138" i="5"/>
  <c r="CC138" i="5"/>
  <c r="CA138" i="5"/>
  <c r="BX138" i="5"/>
  <c r="BW138" i="5"/>
  <c r="BU138" i="5"/>
  <c r="BN138" i="5"/>
  <c r="BM138" i="5"/>
  <c r="BL138" i="5"/>
  <c r="BK138" i="5"/>
  <c r="BJ138" i="5"/>
  <c r="BI138" i="5"/>
  <c r="BH138" i="5"/>
  <c r="BG138" i="5"/>
  <c r="BF138" i="5"/>
  <c r="BE138" i="5"/>
  <c r="BD138" i="5"/>
  <c r="BC138" i="5"/>
  <c r="AW138" i="5"/>
  <c r="AU138" i="5"/>
  <c r="AS138" i="5"/>
  <c r="AR138" i="5"/>
  <c r="AQ138" i="5"/>
  <c r="AP138" i="5"/>
  <c r="AO138" i="5"/>
  <c r="AN138" i="5"/>
  <c r="AM138" i="5"/>
  <c r="AE138" i="5"/>
  <c r="AD138" i="5"/>
  <c r="AC138" i="5"/>
  <c r="AB138" i="5"/>
  <c r="AA138" i="5"/>
  <c r="Z138" i="5"/>
  <c r="W138" i="5"/>
  <c r="V138" i="5"/>
  <c r="U138" i="5"/>
  <c r="T138" i="5"/>
  <c r="S138" i="5"/>
  <c r="R138" i="5"/>
  <c r="Q138" i="5"/>
  <c r="J138" i="5"/>
  <c r="I138" i="5"/>
  <c r="H138" i="5"/>
  <c r="DN137" i="5"/>
  <c r="DM137" i="5"/>
  <c r="DL137" i="5"/>
  <c r="DC137" i="5"/>
  <c r="DB137" i="5"/>
  <c r="DA137" i="5"/>
  <c r="CZ137" i="5"/>
  <c r="CV137" i="5"/>
  <c r="CU137" i="5"/>
  <c r="CT137" i="5"/>
  <c r="CJ137" i="5"/>
  <c r="CH137" i="5"/>
  <c r="CF137" i="5"/>
  <c r="CE137" i="5"/>
  <c r="CC137" i="5"/>
  <c r="CA137" i="5"/>
  <c r="BX137" i="5"/>
  <c r="BW137" i="5"/>
  <c r="BU137" i="5"/>
  <c r="BN137" i="5"/>
  <c r="BM137" i="5"/>
  <c r="BL137" i="5"/>
  <c r="BK137" i="5"/>
  <c r="BJ137" i="5"/>
  <c r="BH137" i="5"/>
  <c r="BG137" i="5"/>
  <c r="BF137" i="5"/>
  <c r="BE137" i="5"/>
  <c r="BD137" i="5"/>
  <c r="BC137" i="5"/>
  <c r="AW137" i="5"/>
  <c r="AU137" i="5"/>
  <c r="AS137" i="5"/>
  <c r="AR137" i="5"/>
  <c r="AQ137" i="5"/>
  <c r="AP137" i="5"/>
  <c r="AO137" i="5"/>
  <c r="AN137" i="5"/>
  <c r="AM137" i="5"/>
  <c r="AG137" i="5"/>
  <c r="AE137" i="5"/>
  <c r="AD137" i="5"/>
  <c r="AC137" i="5"/>
  <c r="AB137" i="5"/>
  <c r="AA137" i="5"/>
  <c r="Z137" i="5"/>
  <c r="W137" i="5"/>
  <c r="V137" i="5"/>
  <c r="U137" i="5"/>
  <c r="T137" i="5"/>
  <c r="S137" i="5"/>
  <c r="R137" i="5"/>
  <c r="Q137" i="5"/>
  <c r="J137" i="5"/>
  <c r="I137" i="5"/>
  <c r="H137" i="5"/>
  <c r="DN136" i="5"/>
  <c r="DM136" i="5"/>
  <c r="DL136" i="5"/>
  <c r="DC136" i="5"/>
  <c r="DB136" i="5"/>
  <c r="DA136" i="5"/>
  <c r="CZ136" i="5"/>
  <c r="CV136" i="5"/>
  <c r="CU136" i="5"/>
  <c r="CT136" i="5"/>
  <c r="CJ136" i="5"/>
  <c r="CH136" i="5"/>
  <c r="CF136" i="5"/>
  <c r="CE136" i="5"/>
  <c r="CC136" i="5"/>
  <c r="CA136" i="5"/>
  <c r="BX136" i="5"/>
  <c r="BW136" i="5"/>
  <c r="BU136" i="5"/>
  <c r="BN136" i="5"/>
  <c r="BM136" i="5"/>
  <c r="BL136" i="5"/>
  <c r="BK136" i="5"/>
  <c r="BJ136" i="5"/>
  <c r="BH136" i="5"/>
  <c r="BG136" i="5"/>
  <c r="BF136" i="5"/>
  <c r="BE136" i="5"/>
  <c r="BD136" i="5"/>
  <c r="BC136" i="5"/>
  <c r="AW136" i="5"/>
  <c r="AU136" i="5"/>
  <c r="AS136" i="5"/>
  <c r="AR136" i="5"/>
  <c r="AQ136" i="5"/>
  <c r="AP136" i="5"/>
  <c r="AO136" i="5"/>
  <c r="AN136" i="5"/>
  <c r="AM136" i="5"/>
  <c r="AG136" i="5"/>
  <c r="AE136" i="5"/>
  <c r="AD136" i="5"/>
  <c r="AC136" i="5"/>
  <c r="AB136" i="5"/>
  <c r="AA136" i="5"/>
  <c r="Z136" i="5"/>
  <c r="W136" i="5"/>
  <c r="V136" i="5"/>
  <c r="U136" i="5"/>
  <c r="T136" i="5"/>
  <c r="S136" i="5"/>
  <c r="R136" i="5"/>
  <c r="Q136" i="5"/>
  <c r="J136" i="5"/>
  <c r="I136" i="5"/>
  <c r="H136" i="5"/>
  <c r="DN135" i="5"/>
  <c r="DM135" i="5"/>
  <c r="DL135" i="5"/>
  <c r="DC135" i="5"/>
  <c r="DB135" i="5"/>
  <c r="DA135" i="5"/>
  <c r="CZ135" i="5"/>
  <c r="CV135" i="5"/>
  <c r="CU135" i="5"/>
  <c r="CT135" i="5"/>
  <c r="CJ135" i="5"/>
  <c r="CH135" i="5"/>
  <c r="CF135" i="5"/>
  <c r="CE135" i="5"/>
  <c r="CC135" i="5"/>
  <c r="CA135" i="5"/>
  <c r="BX135" i="5"/>
  <c r="BW135" i="5"/>
  <c r="BU135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AW135" i="5"/>
  <c r="AU135" i="5"/>
  <c r="AS135" i="5"/>
  <c r="AR135" i="5"/>
  <c r="AQ135" i="5"/>
  <c r="AP135" i="5"/>
  <c r="AO135" i="5"/>
  <c r="AN135" i="5"/>
  <c r="AM135" i="5"/>
  <c r="AE135" i="5"/>
  <c r="AD135" i="5"/>
  <c r="AC135" i="5"/>
  <c r="AB135" i="5"/>
  <c r="AA135" i="5"/>
  <c r="Z135" i="5"/>
  <c r="V135" i="5"/>
  <c r="U135" i="5"/>
  <c r="T135" i="5"/>
  <c r="S135" i="5"/>
  <c r="R135" i="5"/>
  <c r="Q135" i="5"/>
  <c r="J135" i="5"/>
  <c r="I135" i="5"/>
  <c r="DN134" i="5"/>
  <c r="DM134" i="5"/>
  <c r="DL134" i="5"/>
  <c r="DC134" i="5"/>
  <c r="DB134" i="5"/>
  <c r="DA134" i="5"/>
  <c r="CZ134" i="5"/>
  <c r="CV134" i="5"/>
  <c r="CU134" i="5"/>
  <c r="CT134" i="5"/>
  <c r="CJ134" i="5"/>
  <c r="CH134" i="5"/>
  <c r="CF134" i="5"/>
  <c r="CE134" i="5"/>
  <c r="CC134" i="5"/>
  <c r="CA134" i="5"/>
  <c r="BX134" i="5"/>
  <c r="BW134" i="5"/>
  <c r="BU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AW134" i="5"/>
  <c r="AU134" i="5"/>
  <c r="AS134" i="5"/>
  <c r="AR134" i="5"/>
  <c r="AQ134" i="5"/>
  <c r="AP134" i="5"/>
  <c r="AO134" i="5"/>
  <c r="AN134" i="5"/>
  <c r="AM134" i="5"/>
  <c r="AG134" i="5"/>
  <c r="AE134" i="5"/>
  <c r="AD134" i="5"/>
  <c r="AC134" i="5"/>
  <c r="AB134" i="5"/>
  <c r="AA134" i="5"/>
  <c r="Z134" i="5"/>
  <c r="W134" i="5"/>
  <c r="V134" i="5"/>
  <c r="U134" i="5"/>
  <c r="T134" i="5"/>
  <c r="S134" i="5"/>
  <c r="R134" i="5"/>
  <c r="Q134" i="5"/>
  <c r="J134" i="5"/>
  <c r="I134" i="5"/>
  <c r="H134" i="5"/>
  <c r="DN133" i="5"/>
  <c r="DM133" i="5"/>
  <c r="DL133" i="5"/>
  <c r="DC133" i="5"/>
  <c r="DB133" i="5"/>
  <c r="DA133" i="5"/>
  <c r="CZ133" i="5"/>
  <c r="CV133" i="5"/>
  <c r="CU133" i="5"/>
  <c r="CT133" i="5"/>
  <c r="CJ133" i="5"/>
  <c r="CH133" i="5"/>
  <c r="CF133" i="5"/>
  <c r="CE133" i="5"/>
  <c r="CC133" i="5"/>
  <c r="CA133" i="5"/>
  <c r="BX133" i="5"/>
  <c r="BW133" i="5"/>
  <c r="BU133" i="5"/>
  <c r="BN133" i="5"/>
  <c r="BM133" i="5"/>
  <c r="BL133" i="5"/>
  <c r="BK133" i="5"/>
  <c r="BJ133" i="5"/>
  <c r="BI133" i="5"/>
  <c r="BH133" i="5"/>
  <c r="BG133" i="5"/>
  <c r="BF133" i="5"/>
  <c r="BE133" i="5"/>
  <c r="BD133" i="5"/>
  <c r="BC133" i="5"/>
  <c r="AW133" i="5"/>
  <c r="AU133" i="5"/>
  <c r="AS133" i="5"/>
  <c r="AR133" i="5"/>
  <c r="AQ133" i="5"/>
  <c r="AP133" i="5"/>
  <c r="AO133" i="5"/>
  <c r="AN133" i="5"/>
  <c r="AM133" i="5"/>
  <c r="AG133" i="5"/>
  <c r="AE133" i="5"/>
  <c r="AD133" i="5"/>
  <c r="AC133" i="5"/>
  <c r="AB133" i="5"/>
  <c r="AA133" i="5"/>
  <c r="Z133" i="5"/>
  <c r="W133" i="5"/>
  <c r="V133" i="5"/>
  <c r="U133" i="5"/>
  <c r="T133" i="5"/>
  <c r="S133" i="5"/>
  <c r="R133" i="5"/>
  <c r="Q133" i="5"/>
  <c r="J133" i="5"/>
  <c r="I133" i="5"/>
  <c r="H133" i="5"/>
  <c r="DN132" i="5"/>
  <c r="DM132" i="5"/>
  <c r="DL132" i="5"/>
  <c r="DC132" i="5"/>
  <c r="DB132" i="5"/>
  <c r="DA132" i="5"/>
  <c r="CZ132" i="5"/>
  <c r="CV132" i="5"/>
  <c r="CU132" i="5"/>
  <c r="CT132" i="5"/>
  <c r="CJ132" i="5"/>
  <c r="CH132" i="5"/>
  <c r="CF132" i="5"/>
  <c r="CE132" i="5"/>
  <c r="CC132" i="5"/>
  <c r="CA132" i="5"/>
  <c r="BX132" i="5"/>
  <c r="BW132" i="5"/>
  <c r="BU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AW132" i="5"/>
  <c r="AU132" i="5"/>
  <c r="AS132" i="5"/>
  <c r="AR132" i="5"/>
  <c r="AQ132" i="5"/>
  <c r="AP132" i="5"/>
  <c r="AO132" i="5"/>
  <c r="AN132" i="5"/>
  <c r="AM132" i="5"/>
  <c r="AG132" i="5"/>
  <c r="AE132" i="5"/>
  <c r="AD132" i="5"/>
  <c r="AC132" i="5"/>
  <c r="AB132" i="5"/>
  <c r="AA132" i="5"/>
  <c r="Z132" i="5"/>
  <c r="W132" i="5"/>
  <c r="V132" i="5"/>
  <c r="U132" i="5"/>
  <c r="T132" i="5"/>
  <c r="S132" i="5"/>
  <c r="R132" i="5"/>
  <c r="Q132" i="5"/>
  <c r="J132" i="5"/>
  <c r="I132" i="5"/>
  <c r="H132" i="5"/>
  <c r="DN131" i="5"/>
  <c r="DM131" i="5"/>
  <c r="DL131" i="5"/>
  <c r="DC131" i="5"/>
  <c r="DB131" i="5"/>
  <c r="DA131" i="5"/>
  <c r="CZ131" i="5"/>
  <c r="CV131" i="5"/>
  <c r="CU131" i="5"/>
  <c r="CT131" i="5"/>
  <c r="CJ131" i="5"/>
  <c r="CH131" i="5"/>
  <c r="CF131" i="5"/>
  <c r="CE131" i="5"/>
  <c r="CC131" i="5"/>
  <c r="CA131" i="5"/>
  <c r="BX131" i="5"/>
  <c r="BW131" i="5"/>
  <c r="BU131" i="5"/>
  <c r="BM131" i="5"/>
  <c r="BL131" i="5"/>
  <c r="BK131" i="5"/>
  <c r="BJ131" i="5"/>
  <c r="BI131" i="5"/>
  <c r="BH131" i="5"/>
  <c r="BG131" i="5"/>
  <c r="BF131" i="5"/>
  <c r="BE131" i="5"/>
  <c r="BD131" i="5"/>
  <c r="BC131" i="5"/>
  <c r="AW131" i="5"/>
  <c r="AU131" i="5"/>
  <c r="AS131" i="5"/>
  <c r="AR131" i="5"/>
  <c r="AQ131" i="5"/>
  <c r="AP131" i="5"/>
  <c r="AO131" i="5"/>
  <c r="AN131" i="5"/>
  <c r="AM131" i="5"/>
  <c r="AI131" i="5"/>
  <c r="AG131" i="5"/>
  <c r="AE131" i="5"/>
  <c r="AD131" i="5"/>
  <c r="AC131" i="5"/>
  <c r="AB131" i="5"/>
  <c r="AA131" i="5"/>
  <c r="Z131" i="5"/>
  <c r="X131" i="5"/>
  <c r="W131" i="5"/>
  <c r="V131" i="5"/>
  <c r="U131" i="5"/>
  <c r="T131" i="5"/>
  <c r="S131" i="5"/>
  <c r="R131" i="5"/>
  <c r="Q131" i="5"/>
  <c r="J131" i="5"/>
  <c r="I131" i="5"/>
  <c r="H131" i="5"/>
  <c r="DN130" i="5"/>
  <c r="DM130" i="5"/>
  <c r="DL130" i="5"/>
  <c r="DC130" i="5"/>
  <c r="DB130" i="5"/>
  <c r="DA130" i="5"/>
  <c r="CZ130" i="5"/>
  <c r="CV130" i="5"/>
  <c r="CU130" i="5"/>
  <c r="CT130" i="5"/>
  <c r="CJ130" i="5"/>
  <c r="CH130" i="5"/>
  <c r="CF130" i="5"/>
  <c r="CE130" i="5"/>
  <c r="CC130" i="5"/>
  <c r="CA130" i="5"/>
  <c r="BX130" i="5"/>
  <c r="BW130" i="5"/>
  <c r="BU130" i="5"/>
  <c r="BN130" i="5"/>
  <c r="BM130" i="5"/>
  <c r="BL130" i="5"/>
  <c r="BK130" i="5"/>
  <c r="BJ130" i="5"/>
  <c r="BI130" i="5"/>
  <c r="BH130" i="5"/>
  <c r="BG130" i="5"/>
  <c r="BF130" i="5"/>
  <c r="BE130" i="5"/>
  <c r="BD130" i="5"/>
  <c r="BC130" i="5"/>
  <c r="AW130" i="5"/>
  <c r="AU130" i="5"/>
  <c r="AS130" i="5"/>
  <c r="AR130" i="5"/>
  <c r="AQ130" i="5"/>
  <c r="AP130" i="5"/>
  <c r="AO130" i="5"/>
  <c r="AN130" i="5"/>
  <c r="AM130" i="5"/>
  <c r="AE130" i="5"/>
  <c r="AD130" i="5"/>
  <c r="AC130" i="5"/>
  <c r="AB130" i="5"/>
  <c r="AA130" i="5"/>
  <c r="Z130" i="5"/>
  <c r="V130" i="5"/>
  <c r="U130" i="5"/>
  <c r="T130" i="5"/>
  <c r="S130" i="5"/>
  <c r="R130" i="5"/>
  <c r="Q130" i="5"/>
  <c r="J130" i="5"/>
  <c r="I130" i="5"/>
  <c r="H130" i="5"/>
  <c r="DN129" i="5"/>
  <c r="DM129" i="5"/>
  <c r="DL129" i="5"/>
  <c r="DC129" i="5"/>
  <c r="DB129" i="5"/>
  <c r="DA129" i="5"/>
  <c r="CZ129" i="5"/>
  <c r="CV129" i="5"/>
  <c r="CU129" i="5"/>
  <c r="CT129" i="5"/>
  <c r="CJ129" i="5"/>
  <c r="CH129" i="5"/>
  <c r="CF129" i="5"/>
  <c r="CE129" i="5"/>
  <c r="CC129" i="5"/>
  <c r="CA129" i="5"/>
  <c r="BX129" i="5"/>
  <c r="BW129" i="5"/>
  <c r="BU129" i="5"/>
  <c r="BN129" i="5"/>
  <c r="BM129" i="5"/>
  <c r="BL129" i="5"/>
  <c r="BK129" i="5"/>
  <c r="BJ129" i="5"/>
  <c r="BI129" i="5"/>
  <c r="BH129" i="5"/>
  <c r="BG129" i="5"/>
  <c r="BF129" i="5"/>
  <c r="BE129" i="5"/>
  <c r="BD129" i="5"/>
  <c r="BC129" i="5"/>
  <c r="AW129" i="5"/>
  <c r="AU129" i="5"/>
  <c r="AS129" i="5"/>
  <c r="AR129" i="5"/>
  <c r="AQ129" i="5"/>
  <c r="AP129" i="5"/>
  <c r="AO129" i="5"/>
  <c r="AN129" i="5"/>
  <c r="AM129" i="5"/>
  <c r="AE129" i="5"/>
  <c r="AD129" i="5"/>
  <c r="AC129" i="5"/>
  <c r="AB129" i="5"/>
  <c r="AA129" i="5"/>
  <c r="Z129" i="5"/>
  <c r="V129" i="5"/>
  <c r="U129" i="5"/>
  <c r="T129" i="5"/>
  <c r="S129" i="5"/>
  <c r="R129" i="5"/>
  <c r="Q129" i="5"/>
  <c r="J129" i="5"/>
  <c r="I129" i="5"/>
  <c r="DN128" i="5"/>
  <c r="DM128" i="5"/>
  <c r="DL128" i="5"/>
  <c r="DC128" i="5"/>
  <c r="DB128" i="5"/>
  <c r="DA128" i="5"/>
  <c r="CZ128" i="5"/>
  <c r="CV128" i="5"/>
  <c r="CU128" i="5"/>
  <c r="CT128" i="5"/>
  <c r="CJ128" i="5"/>
  <c r="CH128" i="5"/>
  <c r="CF128" i="5"/>
  <c r="CE128" i="5"/>
  <c r="CC128" i="5"/>
  <c r="CA128" i="5"/>
  <c r="BX128" i="5"/>
  <c r="BW128" i="5"/>
  <c r="BU128" i="5"/>
  <c r="BM128" i="5"/>
  <c r="BL128" i="5"/>
  <c r="BK128" i="5"/>
  <c r="BJ128" i="5"/>
  <c r="BI128" i="5"/>
  <c r="BH128" i="5"/>
  <c r="BG128" i="5"/>
  <c r="BF128" i="5"/>
  <c r="BE128" i="5"/>
  <c r="BD128" i="5"/>
  <c r="BC128" i="5"/>
  <c r="AW128" i="5"/>
  <c r="AU128" i="5"/>
  <c r="AS128" i="5"/>
  <c r="AR128" i="5"/>
  <c r="AQ128" i="5"/>
  <c r="AP128" i="5"/>
  <c r="AO128" i="5"/>
  <c r="AN128" i="5"/>
  <c r="AM128" i="5"/>
  <c r="AI128" i="5"/>
  <c r="AG128" i="5"/>
  <c r="AE128" i="5"/>
  <c r="AD128" i="5"/>
  <c r="AC128" i="5"/>
  <c r="AB128" i="5"/>
  <c r="AA128" i="5"/>
  <c r="Z128" i="5"/>
  <c r="X128" i="5"/>
  <c r="V128" i="5"/>
  <c r="U128" i="5"/>
  <c r="T128" i="5"/>
  <c r="S128" i="5"/>
  <c r="R128" i="5"/>
  <c r="Q128" i="5"/>
  <c r="J128" i="5"/>
  <c r="I128" i="5"/>
  <c r="H128" i="5"/>
  <c r="DN127" i="5"/>
  <c r="DM127" i="5"/>
  <c r="DL127" i="5"/>
  <c r="DC127" i="5"/>
  <c r="DB127" i="5"/>
  <c r="DA127" i="5"/>
  <c r="CZ127" i="5"/>
  <c r="CV127" i="5"/>
  <c r="CU127" i="5"/>
  <c r="CT127" i="5"/>
  <c r="CJ127" i="5"/>
  <c r="CH127" i="5"/>
  <c r="CF127" i="5"/>
  <c r="CE127" i="5"/>
  <c r="CC127" i="5"/>
  <c r="CA127" i="5"/>
  <c r="BX127" i="5"/>
  <c r="BW127" i="5"/>
  <c r="BU127" i="5"/>
  <c r="BN127" i="5"/>
  <c r="BM127" i="5"/>
  <c r="BL127" i="5"/>
  <c r="BK127" i="5"/>
  <c r="BJ127" i="5"/>
  <c r="BH127" i="5"/>
  <c r="BG127" i="5"/>
  <c r="BF127" i="5"/>
  <c r="BE127" i="5"/>
  <c r="BD127" i="5"/>
  <c r="BC127" i="5"/>
  <c r="AW127" i="5"/>
  <c r="AU127" i="5"/>
  <c r="AS127" i="5"/>
  <c r="AR127" i="5"/>
  <c r="AQ127" i="5"/>
  <c r="AP127" i="5"/>
  <c r="AO127" i="5"/>
  <c r="AN127" i="5"/>
  <c r="AM127" i="5"/>
  <c r="AG127" i="5"/>
  <c r="AE127" i="5"/>
  <c r="AD127" i="5"/>
  <c r="AC127" i="5"/>
  <c r="AB127" i="5"/>
  <c r="AA127" i="5"/>
  <c r="Z127" i="5"/>
  <c r="W127" i="5"/>
  <c r="V127" i="5"/>
  <c r="U127" i="5"/>
  <c r="T127" i="5"/>
  <c r="S127" i="5"/>
  <c r="R127" i="5"/>
  <c r="Q127" i="5"/>
  <c r="J127" i="5"/>
  <c r="I127" i="5"/>
  <c r="H127" i="5"/>
  <c r="DN126" i="5"/>
  <c r="DM126" i="5"/>
  <c r="DL126" i="5"/>
  <c r="DC126" i="5"/>
  <c r="DB126" i="5"/>
  <c r="DA126" i="5"/>
  <c r="CZ126" i="5"/>
  <c r="CV126" i="5"/>
  <c r="CU126" i="5"/>
  <c r="CT126" i="5"/>
  <c r="CJ126" i="5"/>
  <c r="CH126" i="5"/>
  <c r="CF126" i="5"/>
  <c r="CE126" i="5"/>
  <c r="CC126" i="5"/>
  <c r="CA126" i="5"/>
  <c r="BX126" i="5"/>
  <c r="BW126" i="5"/>
  <c r="BU126" i="5"/>
  <c r="BN126" i="5"/>
  <c r="BM126" i="5"/>
  <c r="BL126" i="5"/>
  <c r="BK126" i="5"/>
  <c r="BJ126" i="5"/>
  <c r="BI126" i="5"/>
  <c r="BH126" i="5"/>
  <c r="BG126" i="5"/>
  <c r="BF126" i="5"/>
  <c r="BE126" i="5"/>
  <c r="BD126" i="5"/>
  <c r="BC126" i="5"/>
  <c r="AW126" i="5"/>
  <c r="AU126" i="5"/>
  <c r="AS126" i="5"/>
  <c r="AR126" i="5"/>
  <c r="AQ126" i="5"/>
  <c r="AP126" i="5"/>
  <c r="AO126" i="5"/>
  <c r="AN126" i="5"/>
  <c r="AM126" i="5"/>
  <c r="AI126" i="5"/>
  <c r="AE126" i="5"/>
  <c r="AD126" i="5"/>
  <c r="AC126" i="5"/>
  <c r="AB126" i="5"/>
  <c r="AA126" i="5"/>
  <c r="Z126" i="5"/>
  <c r="X126" i="5"/>
  <c r="V126" i="5"/>
  <c r="U126" i="5"/>
  <c r="T126" i="5"/>
  <c r="S126" i="5"/>
  <c r="R126" i="5"/>
  <c r="Q126" i="5"/>
  <c r="J126" i="5"/>
  <c r="DN125" i="5"/>
  <c r="DM125" i="5"/>
  <c r="DL125" i="5"/>
  <c r="DC125" i="5"/>
  <c r="DB125" i="5"/>
  <c r="DA125" i="5"/>
  <c r="CZ125" i="5"/>
  <c r="CV125" i="5"/>
  <c r="CU125" i="5"/>
  <c r="CT125" i="5"/>
  <c r="CJ125" i="5"/>
  <c r="CH125" i="5"/>
  <c r="CF125" i="5"/>
  <c r="CE125" i="5"/>
  <c r="CC125" i="5"/>
  <c r="CA125" i="5"/>
  <c r="BX125" i="5"/>
  <c r="BW125" i="5"/>
  <c r="BU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AW125" i="5"/>
  <c r="AU125" i="5"/>
  <c r="AS125" i="5"/>
  <c r="AR125" i="5"/>
  <c r="AQ125" i="5"/>
  <c r="AP125" i="5"/>
  <c r="AO125" i="5"/>
  <c r="AN125" i="5"/>
  <c r="AM125" i="5"/>
  <c r="AG125" i="5"/>
  <c r="AE125" i="5"/>
  <c r="AD125" i="5"/>
  <c r="AC125" i="5"/>
  <c r="AB125" i="5"/>
  <c r="AA125" i="5"/>
  <c r="Z125" i="5"/>
  <c r="V125" i="5"/>
  <c r="U125" i="5"/>
  <c r="T125" i="5"/>
  <c r="S125" i="5"/>
  <c r="R125" i="5"/>
  <c r="Q125" i="5"/>
  <c r="J125" i="5"/>
  <c r="I125" i="5"/>
  <c r="H125" i="5"/>
  <c r="DN124" i="5"/>
  <c r="DM124" i="5"/>
  <c r="DL124" i="5"/>
  <c r="DC124" i="5"/>
  <c r="DB124" i="5"/>
  <c r="DA124" i="5"/>
  <c r="CZ124" i="5"/>
  <c r="CV124" i="5"/>
  <c r="CU124" i="5"/>
  <c r="CT124" i="5"/>
  <c r="CJ124" i="5"/>
  <c r="CH124" i="5"/>
  <c r="CF124" i="5"/>
  <c r="CE124" i="5"/>
  <c r="CC124" i="5"/>
  <c r="CA124" i="5"/>
  <c r="BX124" i="5"/>
  <c r="BW124" i="5"/>
  <c r="BU124" i="5"/>
  <c r="BN124" i="5"/>
  <c r="BM124" i="5"/>
  <c r="BL124" i="5"/>
  <c r="BK124" i="5"/>
  <c r="BJ124" i="5"/>
  <c r="BI124" i="5"/>
  <c r="BH124" i="5"/>
  <c r="BG124" i="5"/>
  <c r="BF124" i="5"/>
  <c r="BE124" i="5"/>
  <c r="BD124" i="5"/>
  <c r="BC124" i="5"/>
  <c r="AW124" i="5"/>
  <c r="AU124" i="5"/>
  <c r="AS124" i="5"/>
  <c r="AR124" i="5"/>
  <c r="AQ124" i="5"/>
  <c r="AP124" i="5"/>
  <c r="AO124" i="5"/>
  <c r="AN124" i="5"/>
  <c r="AM124" i="5"/>
  <c r="AG124" i="5"/>
  <c r="AE124" i="5"/>
  <c r="AD124" i="5"/>
  <c r="AC124" i="5"/>
  <c r="AB124" i="5"/>
  <c r="AA124" i="5"/>
  <c r="Z124" i="5"/>
  <c r="W124" i="5"/>
  <c r="V124" i="5"/>
  <c r="U124" i="5"/>
  <c r="T124" i="5"/>
  <c r="S124" i="5"/>
  <c r="R124" i="5"/>
  <c r="Q124" i="5"/>
  <c r="J124" i="5"/>
  <c r="I124" i="5"/>
  <c r="H124" i="5"/>
  <c r="DN123" i="5"/>
  <c r="DM123" i="5"/>
  <c r="DL123" i="5"/>
  <c r="DC123" i="5"/>
  <c r="DB123" i="5"/>
  <c r="DA123" i="5"/>
  <c r="CZ123" i="5"/>
  <c r="CV123" i="5"/>
  <c r="CU123" i="5"/>
  <c r="CT123" i="5"/>
  <c r="CJ123" i="5"/>
  <c r="CH123" i="5"/>
  <c r="CG123" i="5"/>
  <c r="CF123" i="5"/>
  <c r="CE123" i="5"/>
  <c r="CC123" i="5"/>
  <c r="CA123" i="5"/>
  <c r="BX123" i="5"/>
  <c r="BW123" i="5"/>
  <c r="BU123" i="5"/>
  <c r="BN123" i="5"/>
  <c r="BM123" i="5"/>
  <c r="BL123" i="5"/>
  <c r="BK123" i="5"/>
  <c r="BJ123" i="5"/>
  <c r="BI123" i="5"/>
  <c r="BH123" i="5"/>
  <c r="BG123" i="5"/>
  <c r="BF123" i="5"/>
  <c r="BE123" i="5"/>
  <c r="BD123" i="5"/>
  <c r="BC123" i="5"/>
  <c r="AW123" i="5"/>
  <c r="AU123" i="5"/>
  <c r="AS123" i="5"/>
  <c r="AR123" i="5"/>
  <c r="AQ123" i="5"/>
  <c r="AP123" i="5"/>
  <c r="AO123" i="5"/>
  <c r="AN123" i="5"/>
  <c r="AM123" i="5"/>
  <c r="AK123" i="5"/>
  <c r="AI123" i="5"/>
  <c r="AG123" i="5"/>
  <c r="AE123" i="5"/>
  <c r="AD123" i="5"/>
  <c r="AC123" i="5"/>
  <c r="AB123" i="5"/>
  <c r="AA123" i="5"/>
  <c r="Z123" i="5"/>
  <c r="X123" i="5"/>
  <c r="W123" i="5"/>
  <c r="V123" i="5"/>
  <c r="U123" i="5"/>
  <c r="T123" i="5"/>
  <c r="S123" i="5"/>
  <c r="R123" i="5"/>
  <c r="Q123" i="5"/>
  <c r="J123" i="5"/>
  <c r="I123" i="5"/>
  <c r="H123" i="5"/>
  <c r="DN122" i="5"/>
  <c r="DM122" i="5"/>
  <c r="DC122" i="5"/>
  <c r="DB122" i="5"/>
  <c r="DA122" i="5"/>
  <c r="CZ122" i="5"/>
  <c r="CV122" i="5"/>
  <c r="CU122" i="5"/>
  <c r="CT122" i="5"/>
  <c r="CJ122" i="5"/>
  <c r="CH122" i="5"/>
  <c r="CF122" i="5"/>
  <c r="CE122" i="5"/>
  <c r="CC122" i="5"/>
  <c r="CA122" i="5"/>
  <c r="BX122" i="5"/>
  <c r="BW122" i="5"/>
  <c r="BU122" i="5"/>
  <c r="BM122" i="5"/>
  <c r="BL122" i="5"/>
  <c r="BJ122" i="5"/>
  <c r="DN121" i="5"/>
  <c r="DM121" i="5"/>
  <c r="DC121" i="5"/>
  <c r="DB121" i="5"/>
  <c r="DA121" i="5"/>
  <c r="CZ121" i="5"/>
  <c r="CV121" i="5"/>
  <c r="CU121" i="5"/>
  <c r="CT121" i="5"/>
  <c r="CJ121" i="5"/>
  <c r="CH121" i="5"/>
  <c r="CF121" i="5"/>
  <c r="CE121" i="5"/>
  <c r="CC121" i="5"/>
  <c r="CA121" i="5"/>
  <c r="BX121" i="5"/>
  <c r="BW121" i="5"/>
  <c r="BU121" i="5"/>
  <c r="BM121" i="5"/>
  <c r="BL121" i="5"/>
  <c r="BJ121" i="5"/>
  <c r="DN120" i="5"/>
  <c r="DM120" i="5"/>
  <c r="DL120" i="5"/>
  <c r="DC120" i="5"/>
  <c r="DB120" i="5"/>
  <c r="DA120" i="5"/>
  <c r="CZ120" i="5"/>
  <c r="CV120" i="5"/>
  <c r="CU120" i="5"/>
  <c r="CT120" i="5"/>
  <c r="CJ120" i="5"/>
  <c r="CH120" i="5"/>
  <c r="CF120" i="5"/>
  <c r="CE120" i="5"/>
  <c r="CC120" i="5"/>
  <c r="CA120" i="5"/>
  <c r="BX120" i="5"/>
  <c r="BW120" i="5"/>
  <c r="BU120" i="5"/>
  <c r="BM120" i="5"/>
  <c r="BL120" i="5"/>
  <c r="BJ120" i="5"/>
  <c r="DN119" i="5"/>
  <c r="DM119" i="5"/>
  <c r="DC119" i="5"/>
  <c r="DB119" i="5"/>
  <c r="DA119" i="5"/>
  <c r="CZ119" i="5"/>
  <c r="CV119" i="5"/>
  <c r="CU119" i="5"/>
  <c r="CT119" i="5"/>
  <c r="CJ119" i="5"/>
  <c r="CH119" i="5"/>
  <c r="CF119" i="5"/>
  <c r="CE119" i="5"/>
  <c r="CC119" i="5"/>
  <c r="CA119" i="5"/>
  <c r="BX119" i="5"/>
  <c r="BW119" i="5"/>
  <c r="BU119" i="5"/>
  <c r="BM119" i="5"/>
  <c r="BL119" i="5"/>
  <c r="BJ119" i="5"/>
  <c r="DN118" i="5"/>
  <c r="DM118" i="5"/>
  <c r="DL118" i="5"/>
  <c r="DC118" i="5"/>
  <c r="DB118" i="5"/>
  <c r="DA118" i="5"/>
  <c r="CZ118" i="5"/>
  <c r="CV118" i="5"/>
  <c r="CU118" i="5"/>
  <c r="CT118" i="5"/>
  <c r="CJ118" i="5"/>
  <c r="CH118" i="5"/>
  <c r="CF118" i="5"/>
  <c r="CE118" i="5"/>
  <c r="CC118" i="5"/>
  <c r="CA118" i="5"/>
  <c r="BX118" i="5"/>
  <c r="BW118" i="5"/>
  <c r="BU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AW118" i="5"/>
  <c r="AU118" i="5"/>
  <c r="AS118" i="5"/>
  <c r="AR118" i="5"/>
  <c r="AQ118" i="5"/>
  <c r="AP118" i="5"/>
  <c r="AO118" i="5"/>
  <c r="AN118" i="5"/>
  <c r="AM118" i="5"/>
  <c r="AE118" i="5"/>
  <c r="AD118" i="5"/>
  <c r="AC118" i="5"/>
  <c r="AB118" i="5"/>
  <c r="AA118" i="5"/>
  <c r="Z118" i="5"/>
  <c r="Y118" i="5"/>
  <c r="V118" i="5"/>
  <c r="U118" i="5"/>
  <c r="T118" i="5"/>
  <c r="S118" i="5"/>
  <c r="R118" i="5"/>
  <c r="Q118" i="5"/>
  <c r="I118" i="5"/>
  <c r="DN117" i="5"/>
  <c r="DM117" i="5"/>
  <c r="DL117" i="5"/>
  <c r="DC117" i="5"/>
  <c r="DB117" i="5"/>
  <c r="DA117" i="5"/>
  <c r="CZ117" i="5"/>
  <c r="CV117" i="5"/>
  <c r="CU117" i="5"/>
  <c r="CT117" i="5"/>
  <c r="CJ117" i="5"/>
  <c r="CH117" i="5"/>
  <c r="CF117" i="5"/>
  <c r="CE117" i="5"/>
  <c r="CC117" i="5"/>
  <c r="CA117" i="5"/>
  <c r="BX117" i="5"/>
  <c r="BW117" i="5"/>
  <c r="BU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AW117" i="5"/>
  <c r="AU117" i="5"/>
  <c r="AS117" i="5"/>
  <c r="AR117" i="5"/>
  <c r="AQ117" i="5"/>
  <c r="AP117" i="5"/>
  <c r="AO117" i="5"/>
  <c r="AN117" i="5"/>
  <c r="AM117" i="5"/>
  <c r="AI117" i="5"/>
  <c r="AE117" i="5"/>
  <c r="AD117" i="5"/>
  <c r="AC117" i="5"/>
  <c r="AB117" i="5"/>
  <c r="AA117" i="5"/>
  <c r="Z117" i="5"/>
  <c r="V117" i="5"/>
  <c r="U117" i="5"/>
  <c r="T117" i="5"/>
  <c r="S117" i="5"/>
  <c r="R117" i="5"/>
  <c r="Q117" i="5"/>
  <c r="J117" i="5"/>
  <c r="DN116" i="5"/>
  <c r="DM116" i="5"/>
  <c r="DL116" i="5"/>
  <c r="DC116" i="5"/>
  <c r="DB116" i="5"/>
  <c r="DA116" i="5"/>
  <c r="CZ116" i="5"/>
  <c r="CV116" i="5"/>
  <c r="CU116" i="5"/>
  <c r="CT116" i="5"/>
  <c r="CJ116" i="5"/>
  <c r="CH116" i="5"/>
  <c r="CF116" i="5"/>
  <c r="CE116" i="5"/>
  <c r="CC116" i="5"/>
  <c r="CA116" i="5"/>
  <c r="BX116" i="5"/>
  <c r="BW116" i="5"/>
  <c r="BU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AW116" i="5"/>
  <c r="AU116" i="5"/>
  <c r="AS116" i="5"/>
  <c r="AR116" i="5"/>
  <c r="AQ116" i="5"/>
  <c r="AP116" i="5"/>
  <c r="AO116" i="5"/>
  <c r="AN116" i="5"/>
  <c r="AM116" i="5"/>
  <c r="AI116" i="5"/>
  <c r="AE116" i="5"/>
  <c r="AD116" i="5"/>
  <c r="AC116" i="5"/>
  <c r="AB116" i="5"/>
  <c r="AA116" i="5"/>
  <c r="Z116" i="5"/>
  <c r="X116" i="5"/>
  <c r="V116" i="5"/>
  <c r="U116" i="5"/>
  <c r="T116" i="5"/>
  <c r="S116" i="5"/>
  <c r="R116" i="5"/>
  <c r="Q116" i="5"/>
  <c r="J116" i="5"/>
  <c r="DN115" i="5"/>
  <c r="DM115" i="5"/>
  <c r="DL115" i="5"/>
  <c r="DC115" i="5"/>
  <c r="DB115" i="5"/>
  <c r="DA115" i="5"/>
  <c r="CZ115" i="5"/>
  <c r="CV115" i="5"/>
  <c r="CU115" i="5"/>
  <c r="CT115" i="5"/>
  <c r="CJ115" i="5"/>
  <c r="CH115" i="5"/>
  <c r="CF115" i="5"/>
  <c r="CE115" i="5"/>
  <c r="CC115" i="5"/>
  <c r="CA115" i="5"/>
  <c r="BX115" i="5"/>
  <c r="BW115" i="5"/>
  <c r="BU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AW115" i="5"/>
  <c r="AU115" i="5"/>
  <c r="AS115" i="5"/>
  <c r="AR115" i="5"/>
  <c r="AQ115" i="5"/>
  <c r="AP115" i="5"/>
  <c r="AO115" i="5"/>
  <c r="AN115" i="5"/>
  <c r="AM115" i="5"/>
  <c r="AI115" i="5"/>
  <c r="AE115" i="5"/>
  <c r="AD115" i="5"/>
  <c r="AC115" i="5"/>
  <c r="AB115" i="5"/>
  <c r="AA115" i="5"/>
  <c r="Z115" i="5"/>
  <c r="W115" i="5"/>
  <c r="V115" i="5"/>
  <c r="U115" i="5"/>
  <c r="T115" i="5"/>
  <c r="S115" i="5"/>
  <c r="R115" i="5"/>
  <c r="Q115" i="5"/>
  <c r="J115" i="5"/>
  <c r="DN114" i="5"/>
  <c r="DM114" i="5"/>
  <c r="DL114" i="5"/>
  <c r="DC114" i="5"/>
  <c r="DB114" i="5"/>
  <c r="DA114" i="5"/>
  <c r="CZ114" i="5"/>
  <c r="CV114" i="5"/>
  <c r="CU114" i="5"/>
  <c r="CT114" i="5"/>
  <c r="CJ114" i="5"/>
  <c r="CH114" i="5"/>
  <c r="CF114" i="5"/>
  <c r="CE114" i="5"/>
  <c r="CC114" i="5"/>
  <c r="CA114" i="5"/>
  <c r="BX114" i="5"/>
  <c r="BW114" i="5"/>
  <c r="BU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AW114" i="5"/>
  <c r="AU114" i="5"/>
  <c r="AS114" i="5"/>
  <c r="AR114" i="5"/>
  <c r="AQ114" i="5"/>
  <c r="AP114" i="5"/>
  <c r="AO114" i="5"/>
  <c r="AN114" i="5"/>
  <c r="AM114" i="5"/>
  <c r="AG114" i="5"/>
  <c r="AE114" i="5"/>
  <c r="AD114" i="5"/>
  <c r="AC114" i="5"/>
  <c r="AB114" i="5"/>
  <c r="AA114" i="5"/>
  <c r="Z114" i="5"/>
  <c r="W114" i="5"/>
  <c r="V114" i="5"/>
  <c r="U114" i="5"/>
  <c r="T114" i="5"/>
  <c r="S114" i="5"/>
  <c r="R114" i="5"/>
  <c r="Q114" i="5"/>
  <c r="J114" i="5"/>
  <c r="I114" i="5"/>
  <c r="H114" i="5"/>
  <c r="DN113" i="5"/>
  <c r="DM113" i="5"/>
  <c r="DL113" i="5"/>
  <c r="DC113" i="5"/>
  <c r="DB113" i="5"/>
  <c r="DA113" i="5"/>
  <c r="CZ113" i="5"/>
  <c r="CV113" i="5"/>
  <c r="CU113" i="5"/>
  <c r="CT113" i="5"/>
  <c r="CJ113" i="5"/>
  <c r="CH113" i="5"/>
  <c r="CF113" i="5"/>
  <c r="CE113" i="5"/>
  <c r="CC113" i="5"/>
  <c r="CA113" i="5"/>
  <c r="BX113" i="5"/>
  <c r="BW113" i="5"/>
  <c r="BU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AW113" i="5"/>
  <c r="AU113" i="5"/>
  <c r="AS113" i="5"/>
  <c r="AR113" i="5"/>
  <c r="AQ113" i="5"/>
  <c r="AP113" i="5"/>
  <c r="AO113" i="5"/>
  <c r="AN113" i="5"/>
  <c r="AM113" i="5"/>
  <c r="AG113" i="5"/>
  <c r="AE113" i="5"/>
  <c r="AD113" i="5"/>
  <c r="AC113" i="5"/>
  <c r="AB113" i="5"/>
  <c r="AA113" i="5"/>
  <c r="Z113" i="5"/>
  <c r="W113" i="5"/>
  <c r="V113" i="5"/>
  <c r="U113" i="5"/>
  <c r="T113" i="5"/>
  <c r="S113" i="5"/>
  <c r="R113" i="5"/>
  <c r="Q113" i="5"/>
  <c r="J113" i="5"/>
  <c r="I113" i="5"/>
  <c r="H113" i="5"/>
  <c r="DN112" i="5"/>
  <c r="DM112" i="5"/>
  <c r="DL112" i="5"/>
  <c r="DC112" i="5"/>
  <c r="DB112" i="5"/>
  <c r="DA112" i="5"/>
  <c r="CZ112" i="5"/>
  <c r="CV112" i="5"/>
  <c r="CU112" i="5"/>
  <c r="CT112" i="5"/>
  <c r="CJ112" i="5"/>
  <c r="CH112" i="5"/>
  <c r="CF112" i="5"/>
  <c r="CE112" i="5"/>
  <c r="CC112" i="5"/>
  <c r="CA112" i="5"/>
  <c r="BX112" i="5"/>
  <c r="BW112" i="5"/>
  <c r="BU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AW112" i="5"/>
  <c r="AU112" i="5"/>
  <c r="AS112" i="5"/>
  <c r="AR112" i="5"/>
  <c r="AQ112" i="5"/>
  <c r="AP112" i="5"/>
  <c r="AO112" i="5"/>
  <c r="AN112" i="5"/>
  <c r="AM112" i="5"/>
  <c r="AG112" i="5"/>
  <c r="AE112" i="5"/>
  <c r="AD112" i="5"/>
  <c r="AC112" i="5"/>
  <c r="AB112" i="5"/>
  <c r="AA112" i="5"/>
  <c r="Z112" i="5"/>
  <c r="V112" i="5"/>
  <c r="U112" i="5"/>
  <c r="T112" i="5"/>
  <c r="S112" i="5"/>
  <c r="R112" i="5"/>
  <c r="Q112" i="5"/>
  <c r="J112" i="5"/>
  <c r="I112" i="5"/>
  <c r="H112" i="5"/>
  <c r="DN111" i="5"/>
  <c r="DM111" i="5"/>
  <c r="DL111" i="5"/>
  <c r="DC111" i="5"/>
  <c r="DB111" i="5"/>
  <c r="DA111" i="5"/>
  <c r="CZ111" i="5"/>
  <c r="CV111" i="5"/>
  <c r="CU111" i="5"/>
  <c r="CT111" i="5"/>
  <c r="CJ111" i="5"/>
  <c r="CH111" i="5"/>
  <c r="CF111" i="5"/>
  <c r="CE111" i="5"/>
  <c r="CC111" i="5"/>
  <c r="CA111" i="5"/>
  <c r="BX111" i="5"/>
  <c r="BW111" i="5"/>
  <c r="BU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AW111" i="5"/>
  <c r="AU111" i="5"/>
  <c r="AS111" i="5"/>
  <c r="AR111" i="5"/>
  <c r="AQ111" i="5"/>
  <c r="AP111" i="5"/>
  <c r="AO111" i="5"/>
  <c r="AN111" i="5"/>
  <c r="AM111" i="5"/>
  <c r="AE111" i="5"/>
  <c r="AD111" i="5"/>
  <c r="AC111" i="5"/>
  <c r="AB111" i="5"/>
  <c r="AA111" i="5"/>
  <c r="Z111" i="5"/>
  <c r="W111" i="5"/>
  <c r="V111" i="5"/>
  <c r="U111" i="5"/>
  <c r="T111" i="5"/>
  <c r="S111" i="5"/>
  <c r="R111" i="5"/>
  <c r="Q111" i="5"/>
  <c r="J111" i="5"/>
  <c r="I111" i="5"/>
  <c r="H111" i="5"/>
  <c r="DN110" i="5"/>
  <c r="DM110" i="5"/>
  <c r="DL110" i="5"/>
  <c r="DC110" i="5"/>
  <c r="DB110" i="5"/>
  <c r="DA110" i="5"/>
  <c r="CZ110" i="5"/>
  <c r="CV110" i="5"/>
  <c r="CU110" i="5"/>
  <c r="CT110" i="5"/>
  <c r="CJ110" i="5"/>
  <c r="CH110" i="5"/>
  <c r="CF110" i="5"/>
  <c r="BG110" i="5"/>
  <c r="BF110" i="5"/>
  <c r="BD110" i="5"/>
  <c r="AQ110" i="5"/>
  <c r="AP110" i="5"/>
  <c r="AN110" i="5"/>
  <c r="DN109" i="5"/>
  <c r="DM109" i="5"/>
  <c r="DL109" i="5"/>
  <c r="DC109" i="5"/>
  <c r="DB109" i="5"/>
  <c r="DA109" i="5"/>
  <c r="CZ109" i="5"/>
  <c r="CV109" i="5"/>
  <c r="CU109" i="5"/>
  <c r="CT109" i="5"/>
  <c r="CJ109" i="5"/>
  <c r="CH109" i="5"/>
  <c r="CF109" i="5"/>
  <c r="CE109" i="5"/>
  <c r="CC109" i="5"/>
  <c r="CA109" i="5"/>
  <c r="BX109" i="5"/>
  <c r="BW109" i="5"/>
  <c r="BU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AW109" i="5"/>
  <c r="AU109" i="5"/>
  <c r="AS109" i="5"/>
  <c r="AR109" i="5"/>
  <c r="AQ109" i="5"/>
  <c r="AP109" i="5"/>
  <c r="AO109" i="5"/>
  <c r="AN109" i="5"/>
  <c r="AM109" i="5"/>
  <c r="AK109" i="5"/>
  <c r="AI109" i="5"/>
  <c r="AG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DN108" i="5"/>
  <c r="DM108" i="5"/>
  <c r="DL108" i="5"/>
  <c r="DC108" i="5"/>
  <c r="DB108" i="5"/>
  <c r="DA108" i="5"/>
  <c r="CZ108" i="5"/>
  <c r="CV108" i="5"/>
  <c r="CU108" i="5"/>
  <c r="CT108" i="5"/>
  <c r="CJ108" i="5"/>
  <c r="CH108" i="5"/>
  <c r="CF108" i="5"/>
  <c r="CE108" i="5"/>
  <c r="CC108" i="5"/>
  <c r="CA108" i="5"/>
  <c r="BX108" i="5"/>
  <c r="BW108" i="5"/>
  <c r="BU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AW108" i="5"/>
  <c r="AU108" i="5"/>
  <c r="AS108" i="5"/>
  <c r="AR108" i="5"/>
  <c r="AQ108" i="5"/>
  <c r="AP108" i="5"/>
  <c r="AO108" i="5"/>
  <c r="AN108" i="5"/>
  <c r="AM108" i="5"/>
  <c r="AE108" i="5"/>
  <c r="AD108" i="5"/>
  <c r="AC108" i="5"/>
  <c r="AB108" i="5"/>
  <c r="AA108" i="5"/>
  <c r="Z108" i="5"/>
  <c r="V108" i="5"/>
  <c r="U108" i="5"/>
  <c r="T108" i="5"/>
  <c r="S108" i="5"/>
  <c r="R108" i="5"/>
  <c r="Q108" i="5"/>
  <c r="J108" i="5"/>
  <c r="I108" i="5"/>
  <c r="H108" i="5"/>
  <c r="DN107" i="5"/>
  <c r="DM107" i="5"/>
  <c r="DL107" i="5"/>
  <c r="DC107" i="5"/>
  <c r="DB107" i="5"/>
  <c r="DA107" i="5"/>
  <c r="CZ107" i="5"/>
  <c r="CV107" i="5"/>
  <c r="CU107" i="5"/>
  <c r="CT107" i="5"/>
  <c r="CJ107" i="5"/>
  <c r="CH107" i="5"/>
  <c r="CF107" i="5"/>
  <c r="CE107" i="5"/>
  <c r="CC107" i="5"/>
  <c r="CA107" i="5"/>
  <c r="BX107" i="5"/>
  <c r="BW107" i="5"/>
  <c r="BU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AW107" i="5"/>
  <c r="AU107" i="5"/>
  <c r="AS107" i="5"/>
  <c r="AR107" i="5"/>
  <c r="AQ107" i="5"/>
  <c r="AP107" i="5"/>
  <c r="AO107" i="5"/>
  <c r="AN107" i="5"/>
  <c r="AM107" i="5"/>
  <c r="AE107" i="5"/>
  <c r="AD107" i="5"/>
  <c r="AC107" i="5"/>
  <c r="AB107" i="5"/>
  <c r="AA107" i="5"/>
  <c r="Z107" i="5"/>
  <c r="W107" i="5"/>
  <c r="V107" i="5"/>
  <c r="U107" i="5"/>
  <c r="T107" i="5"/>
  <c r="S107" i="5"/>
  <c r="R107" i="5"/>
  <c r="Q107" i="5"/>
  <c r="J107" i="5"/>
  <c r="I107" i="5"/>
  <c r="H107" i="5"/>
  <c r="DN106" i="5"/>
  <c r="DM106" i="5"/>
  <c r="DL106" i="5"/>
  <c r="DC106" i="5"/>
  <c r="DB106" i="5"/>
  <c r="DA106" i="5"/>
  <c r="CZ106" i="5"/>
  <c r="CV106" i="5"/>
  <c r="CU106" i="5"/>
  <c r="CT106" i="5"/>
  <c r="CJ106" i="5"/>
  <c r="CH106" i="5"/>
  <c r="CF106" i="5"/>
  <c r="CE106" i="5"/>
  <c r="CC106" i="5"/>
  <c r="CA106" i="5"/>
  <c r="BX106" i="5"/>
  <c r="BW106" i="5"/>
  <c r="BU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AW106" i="5"/>
  <c r="AU106" i="5"/>
  <c r="AR106" i="5"/>
  <c r="AQ106" i="5"/>
  <c r="AP106" i="5"/>
  <c r="AO106" i="5"/>
  <c r="AN106" i="5"/>
  <c r="AM106" i="5"/>
  <c r="AK106" i="5"/>
  <c r="AI106" i="5"/>
  <c r="AG106" i="5"/>
  <c r="AE106" i="5"/>
  <c r="AD106" i="5"/>
  <c r="AC106" i="5"/>
  <c r="AB106" i="5"/>
  <c r="AA106" i="5"/>
  <c r="Z106" i="5"/>
  <c r="W106" i="5"/>
  <c r="V106" i="5"/>
  <c r="U106" i="5"/>
  <c r="T106" i="5"/>
  <c r="S106" i="5"/>
  <c r="R106" i="5"/>
  <c r="Q106" i="5"/>
  <c r="DN105" i="5"/>
  <c r="DM105" i="5"/>
  <c r="DL105" i="5"/>
  <c r="DC105" i="5"/>
  <c r="DB105" i="5"/>
  <c r="DA105" i="5"/>
  <c r="CZ105" i="5"/>
  <c r="CV105" i="5"/>
  <c r="CU105" i="5"/>
  <c r="CT105" i="5"/>
  <c r="CJ105" i="5"/>
  <c r="CH105" i="5"/>
  <c r="CF105" i="5"/>
  <c r="CE105" i="5"/>
  <c r="CC105" i="5"/>
  <c r="CA105" i="5"/>
  <c r="BX105" i="5"/>
  <c r="BW105" i="5"/>
  <c r="BU105" i="5"/>
  <c r="BM105" i="5"/>
  <c r="BL105" i="5"/>
  <c r="BK105" i="5"/>
  <c r="BJ105" i="5"/>
  <c r="BI105" i="5"/>
  <c r="BH105" i="5"/>
  <c r="BG105" i="5"/>
  <c r="BF105" i="5"/>
  <c r="BE105" i="5"/>
  <c r="BD105" i="5"/>
  <c r="BC105" i="5"/>
  <c r="AW105" i="5"/>
  <c r="AU105" i="5"/>
  <c r="AS105" i="5"/>
  <c r="AR105" i="5"/>
  <c r="AQ105" i="5"/>
  <c r="AP105" i="5"/>
  <c r="AO105" i="5"/>
  <c r="AN105" i="5"/>
  <c r="AM105" i="5"/>
  <c r="AI105" i="5"/>
  <c r="AG105" i="5"/>
  <c r="AE105" i="5"/>
  <c r="AD105" i="5"/>
  <c r="AC105" i="5"/>
  <c r="AB105" i="5"/>
  <c r="AA105" i="5"/>
  <c r="Z105" i="5"/>
  <c r="X105" i="5"/>
  <c r="W105" i="5"/>
  <c r="V105" i="5"/>
  <c r="U105" i="5"/>
  <c r="T105" i="5"/>
  <c r="S105" i="5"/>
  <c r="R105" i="5"/>
  <c r="Q105" i="5"/>
  <c r="J105" i="5"/>
  <c r="I105" i="5"/>
  <c r="H105" i="5"/>
  <c r="DN104" i="5"/>
  <c r="DM104" i="5"/>
  <c r="DL104" i="5"/>
  <c r="DC104" i="5"/>
  <c r="DB104" i="5"/>
  <c r="DA104" i="5"/>
  <c r="CZ104" i="5"/>
  <c r="CV104" i="5"/>
  <c r="CU104" i="5"/>
  <c r="CT104" i="5"/>
  <c r="CJ104" i="5"/>
  <c r="CH104" i="5"/>
  <c r="CF104" i="5"/>
  <c r="CE104" i="5"/>
  <c r="CC104" i="5"/>
  <c r="CA104" i="5"/>
  <c r="BX104" i="5"/>
  <c r="BW104" i="5"/>
  <c r="BU104" i="5"/>
  <c r="BM104" i="5"/>
  <c r="BL104" i="5"/>
  <c r="BJ104" i="5"/>
  <c r="BH104" i="5"/>
  <c r="BG104" i="5"/>
  <c r="BF104" i="5"/>
  <c r="BE104" i="5"/>
  <c r="BD104" i="5"/>
  <c r="BC104" i="5"/>
  <c r="AW104" i="5"/>
  <c r="AU104" i="5"/>
  <c r="AS104" i="5"/>
  <c r="AR104" i="5"/>
  <c r="AQ104" i="5"/>
  <c r="AP104" i="5"/>
  <c r="AO104" i="5"/>
  <c r="AN104" i="5"/>
  <c r="AM104" i="5"/>
  <c r="AG104" i="5"/>
  <c r="AE104" i="5"/>
  <c r="AD104" i="5"/>
  <c r="AC104" i="5"/>
  <c r="AB104" i="5"/>
  <c r="AA104" i="5"/>
  <c r="Z104" i="5"/>
  <c r="X104" i="5"/>
  <c r="W104" i="5"/>
  <c r="V104" i="5"/>
  <c r="U104" i="5"/>
  <c r="T104" i="5"/>
  <c r="S104" i="5"/>
  <c r="R104" i="5"/>
  <c r="Q104" i="5"/>
  <c r="J104" i="5"/>
  <c r="I104" i="5"/>
  <c r="H104" i="5"/>
  <c r="DN103" i="5"/>
  <c r="DM103" i="5"/>
  <c r="DL103" i="5"/>
  <c r="DC103" i="5"/>
  <c r="DB103" i="5"/>
  <c r="DA103" i="5"/>
  <c r="CZ103" i="5"/>
  <c r="CV103" i="5"/>
  <c r="CU103" i="5"/>
  <c r="CT103" i="5"/>
  <c r="CJ103" i="5"/>
  <c r="CH103" i="5"/>
  <c r="CF103" i="5"/>
  <c r="CE103" i="5"/>
  <c r="CC103" i="5"/>
  <c r="CA103" i="5"/>
  <c r="BX103" i="5"/>
  <c r="BW103" i="5"/>
  <c r="BU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AW103" i="5"/>
  <c r="AU103" i="5"/>
  <c r="AS103" i="5"/>
  <c r="AR103" i="5"/>
  <c r="AQ103" i="5"/>
  <c r="AP103" i="5"/>
  <c r="AO103" i="5"/>
  <c r="AN103" i="5"/>
  <c r="AM103" i="5"/>
  <c r="AE103" i="5"/>
  <c r="AD103" i="5"/>
  <c r="AC103" i="5"/>
  <c r="AB103" i="5"/>
  <c r="AA103" i="5"/>
  <c r="Z103" i="5"/>
  <c r="V103" i="5"/>
  <c r="U103" i="5"/>
  <c r="T103" i="5"/>
  <c r="S103" i="5"/>
  <c r="R103" i="5"/>
  <c r="Q103" i="5"/>
  <c r="J103" i="5"/>
  <c r="DN102" i="5"/>
  <c r="DM102" i="5"/>
  <c r="DL102" i="5"/>
  <c r="DC102" i="5"/>
  <c r="DB102" i="5"/>
  <c r="DA102" i="5"/>
  <c r="CZ102" i="5"/>
  <c r="CV102" i="5"/>
  <c r="CU102" i="5"/>
  <c r="CT102" i="5"/>
  <c r="CJ102" i="5"/>
  <c r="CH102" i="5"/>
  <c r="CF102" i="5"/>
  <c r="CE102" i="5"/>
  <c r="CC102" i="5"/>
  <c r="CA102" i="5"/>
  <c r="BX102" i="5"/>
  <c r="BW102" i="5"/>
  <c r="BU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AW102" i="5"/>
  <c r="AU102" i="5"/>
  <c r="AS102" i="5"/>
  <c r="AR102" i="5"/>
  <c r="AQ102" i="5"/>
  <c r="AP102" i="5"/>
  <c r="AO102" i="5"/>
  <c r="AN102" i="5"/>
  <c r="AM102" i="5"/>
  <c r="AG102" i="5"/>
  <c r="AE102" i="5"/>
  <c r="AD102" i="5"/>
  <c r="AC102" i="5"/>
  <c r="AB102" i="5"/>
  <c r="AA102" i="5"/>
  <c r="Z102" i="5"/>
  <c r="W102" i="5"/>
  <c r="V102" i="5"/>
  <c r="U102" i="5"/>
  <c r="T102" i="5"/>
  <c r="S102" i="5"/>
  <c r="R102" i="5"/>
  <c r="Q102" i="5"/>
  <c r="J102" i="5"/>
  <c r="I102" i="5"/>
  <c r="H102" i="5"/>
  <c r="DN101" i="5"/>
  <c r="DM101" i="5"/>
  <c r="DL101" i="5"/>
  <c r="DC101" i="5"/>
  <c r="DB101" i="5"/>
  <c r="DA101" i="5"/>
  <c r="CZ101" i="5"/>
  <c r="CV101" i="5"/>
  <c r="CU101" i="5"/>
  <c r="CT101" i="5"/>
  <c r="CJ101" i="5"/>
  <c r="CH101" i="5"/>
  <c r="CF101" i="5"/>
  <c r="CE101" i="5"/>
  <c r="CC101" i="5"/>
  <c r="CA101" i="5"/>
  <c r="BX101" i="5"/>
  <c r="BW101" i="5"/>
  <c r="BU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AW101" i="5"/>
  <c r="AU101" i="5"/>
  <c r="AS101" i="5"/>
  <c r="AR101" i="5"/>
  <c r="AQ101" i="5"/>
  <c r="AP101" i="5"/>
  <c r="AO101" i="5"/>
  <c r="AN101" i="5"/>
  <c r="AM101" i="5"/>
  <c r="AI101" i="5"/>
  <c r="AG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J101" i="5"/>
  <c r="I101" i="5"/>
  <c r="H101" i="5"/>
  <c r="DN100" i="5"/>
  <c r="DM100" i="5"/>
  <c r="DL100" i="5"/>
  <c r="DC100" i="5"/>
  <c r="DB100" i="5"/>
  <c r="DA100" i="5"/>
  <c r="CZ100" i="5"/>
  <c r="CV100" i="5"/>
  <c r="CU100" i="5"/>
  <c r="CT100" i="5"/>
  <c r="CJ100" i="5"/>
  <c r="CH100" i="5"/>
  <c r="CF100" i="5"/>
  <c r="CE100" i="5"/>
  <c r="CC100" i="5"/>
  <c r="CA100" i="5"/>
  <c r="BX100" i="5"/>
  <c r="BW100" i="5"/>
  <c r="BU100" i="5"/>
  <c r="BN100" i="5"/>
  <c r="BM100" i="5"/>
  <c r="BL100" i="5"/>
  <c r="BK100" i="5"/>
  <c r="BJ100" i="5"/>
  <c r="BH100" i="5"/>
  <c r="BG100" i="5"/>
  <c r="BF100" i="5"/>
  <c r="BE100" i="5"/>
  <c r="BD100" i="5"/>
  <c r="BC100" i="5"/>
  <c r="AW100" i="5"/>
  <c r="AU100" i="5"/>
  <c r="AS100" i="5"/>
  <c r="AR100" i="5"/>
  <c r="AQ100" i="5"/>
  <c r="AP100" i="5"/>
  <c r="AO100" i="5"/>
  <c r="AN100" i="5"/>
  <c r="AM100" i="5"/>
  <c r="AG100" i="5"/>
  <c r="AE100" i="5"/>
  <c r="AD100" i="5"/>
  <c r="AC100" i="5"/>
  <c r="AB100" i="5"/>
  <c r="AA100" i="5"/>
  <c r="Z100" i="5"/>
  <c r="W100" i="5"/>
  <c r="V100" i="5"/>
  <c r="U100" i="5"/>
  <c r="T100" i="5"/>
  <c r="S100" i="5"/>
  <c r="R100" i="5"/>
  <c r="Q100" i="5"/>
  <c r="J100" i="5"/>
  <c r="I100" i="5"/>
  <c r="H100" i="5"/>
  <c r="DN99" i="5"/>
  <c r="DM99" i="5"/>
  <c r="DL99" i="5"/>
  <c r="DC99" i="5"/>
  <c r="DB99" i="5"/>
  <c r="DA99" i="5"/>
  <c r="CZ99" i="5"/>
  <c r="CV99" i="5"/>
  <c r="CU99" i="5"/>
  <c r="CT99" i="5"/>
  <c r="CJ99" i="5"/>
  <c r="CH99" i="5"/>
  <c r="CF99" i="5"/>
  <c r="CE99" i="5"/>
  <c r="CC99" i="5"/>
  <c r="CA99" i="5"/>
  <c r="BX99" i="5"/>
  <c r="BW99" i="5"/>
  <c r="BU99" i="5"/>
  <c r="BN99" i="5"/>
  <c r="BM99" i="5"/>
  <c r="BL99" i="5"/>
  <c r="BK99" i="5"/>
  <c r="BJ99" i="5"/>
  <c r="BH99" i="5"/>
  <c r="BG99" i="5"/>
  <c r="BF99" i="5"/>
  <c r="BE99" i="5"/>
  <c r="BD99" i="5"/>
  <c r="BC99" i="5"/>
  <c r="AW99" i="5"/>
  <c r="AU99" i="5"/>
  <c r="AS99" i="5"/>
  <c r="AR99" i="5"/>
  <c r="AQ99" i="5"/>
  <c r="AP99" i="5"/>
  <c r="AO99" i="5"/>
  <c r="AN99" i="5"/>
  <c r="AM99" i="5"/>
  <c r="AE99" i="5"/>
  <c r="AD99" i="5"/>
  <c r="AC99" i="5"/>
  <c r="AB99" i="5"/>
  <c r="AA99" i="5"/>
  <c r="Z99" i="5"/>
  <c r="V99" i="5"/>
  <c r="U99" i="5"/>
  <c r="T99" i="5"/>
  <c r="S99" i="5"/>
  <c r="R99" i="5"/>
  <c r="Q99" i="5"/>
  <c r="J99" i="5"/>
  <c r="I99" i="5"/>
  <c r="H99" i="5"/>
  <c r="DN98" i="5"/>
  <c r="DM98" i="5"/>
  <c r="DL98" i="5"/>
  <c r="DC98" i="5"/>
  <c r="DB98" i="5"/>
  <c r="DA98" i="5"/>
  <c r="CZ98" i="5"/>
  <c r="CV98" i="5"/>
  <c r="CU98" i="5"/>
  <c r="CT98" i="5"/>
  <c r="CJ98" i="5"/>
  <c r="CH98" i="5"/>
  <c r="CF98" i="5"/>
  <c r="CE98" i="5"/>
  <c r="CC98" i="5"/>
  <c r="CA98" i="5"/>
  <c r="BX98" i="5"/>
  <c r="BW98" i="5"/>
  <c r="BU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AW98" i="5"/>
  <c r="AU98" i="5"/>
  <c r="AS98" i="5"/>
  <c r="AR98" i="5"/>
  <c r="AQ98" i="5"/>
  <c r="AP98" i="5"/>
  <c r="AO98" i="5"/>
  <c r="AN98" i="5"/>
  <c r="AM98" i="5"/>
  <c r="AG98" i="5"/>
  <c r="AE98" i="5"/>
  <c r="AD98" i="5"/>
  <c r="AC98" i="5"/>
  <c r="AB98" i="5"/>
  <c r="AA98" i="5"/>
  <c r="Z98" i="5"/>
  <c r="W98" i="5"/>
  <c r="V98" i="5"/>
  <c r="U98" i="5"/>
  <c r="T98" i="5"/>
  <c r="S98" i="5"/>
  <c r="R98" i="5"/>
  <c r="Q98" i="5"/>
  <c r="J98" i="5"/>
  <c r="I98" i="5"/>
  <c r="H98" i="5"/>
  <c r="DN97" i="5"/>
  <c r="DM97" i="5"/>
  <c r="DL97" i="5"/>
  <c r="DC97" i="5"/>
  <c r="DB97" i="5"/>
  <c r="DA97" i="5"/>
  <c r="CZ97" i="5"/>
  <c r="CV97" i="5"/>
  <c r="CU97" i="5"/>
  <c r="CT97" i="5"/>
  <c r="CJ97" i="5"/>
  <c r="CH97" i="5"/>
  <c r="CF97" i="5"/>
  <c r="CE97" i="5"/>
  <c r="CC97" i="5"/>
  <c r="CA97" i="5"/>
  <c r="BX97" i="5"/>
  <c r="BW97" i="5"/>
  <c r="BU97" i="5"/>
  <c r="BN97" i="5"/>
  <c r="BM97" i="5"/>
  <c r="BL97" i="5"/>
  <c r="BK97" i="5"/>
  <c r="BJ97" i="5"/>
  <c r="BH97" i="5"/>
  <c r="BG97" i="5"/>
  <c r="BF97" i="5"/>
  <c r="BE97" i="5"/>
  <c r="BD97" i="5"/>
  <c r="BC97" i="5"/>
  <c r="AW97" i="5"/>
  <c r="AU97" i="5"/>
  <c r="AS97" i="5"/>
  <c r="AR97" i="5"/>
  <c r="AQ97" i="5"/>
  <c r="AP97" i="5"/>
  <c r="AO97" i="5"/>
  <c r="AN97" i="5"/>
  <c r="AM97" i="5"/>
  <c r="AE97" i="5"/>
  <c r="AD97" i="5"/>
  <c r="AC97" i="5"/>
  <c r="AB97" i="5"/>
  <c r="AA97" i="5"/>
  <c r="Z97" i="5"/>
  <c r="W97" i="5"/>
  <c r="V97" i="5"/>
  <c r="U97" i="5"/>
  <c r="T97" i="5"/>
  <c r="S97" i="5"/>
  <c r="R97" i="5"/>
  <c r="Q97" i="5"/>
  <c r="J97" i="5"/>
  <c r="I97" i="5"/>
  <c r="H97" i="5"/>
  <c r="DN96" i="5"/>
  <c r="DM96" i="5"/>
  <c r="DL96" i="5"/>
  <c r="DC96" i="5"/>
  <c r="DB96" i="5"/>
  <c r="DA96" i="5"/>
  <c r="CZ96" i="5"/>
  <c r="CV96" i="5"/>
  <c r="CU96" i="5"/>
  <c r="CT96" i="5"/>
  <c r="CJ96" i="5"/>
  <c r="CH96" i="5"/>
  <c r="CF96" i="5"/>
  <c r="CE96" i="5"/>
  <c r="CC96" i="5"/>
  <c r="CA96" i="5"/>
  <c r="BX96" i="5"/>
  <c r="BW96" i="5"/>
  <c r="BU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AW96" i="5"/>
  <c r="AU96" i="5"/>
  <c r="AS96" i="5"/>
  <c r="AR96" i="5"/>
  <c r="AQ96" i="5"/>
  <c r="AP96" i="5"/>
  <c r="AO96" i="5"/>
  <c r="AN96" i="5"/>
  <c r="AM96" i="5"/>
  <c r="AG96" i="5"/>
  <c r="AE96" i="5"/>
  <c r="AD96" i="5"/>
  <c r="AC96" i="5"/>
  <c r="AB96" i="5"/>
  <c r="AA96" i="5"/>
  <c r="Z96" i="5"/>
  <c r="W96" i="5"/>
  <c r="V96" i="5"/>
  <c r="U96" i="5"/>
  <c r="T96" i="5"/>
  <c r="S96" i="5"/>
  <c r="R96" i="5"/>
  <c r="Q96" i="5"/>
  <c r="J96" i="5"/>
  <c r="I96" i="5"/>
  <c r="H96" i="5"/>
  <c r="DN95" i="5"/>
  <c r="DM95" i="5"/>
  <c r="DL95" i="5"/>
  <c r="DC95" i="5"/>
  <c r="DB95" i="5"/>
  <c r="DA95" i="5"/>
  <c r="CZ95" i="5"/>
  <c r="CV95" i="5"/>
  <c r="CU95" i="5"/>
  <c r="CT95" i="5"/>
  <c r="CJ95" i="5"/>
  <c r="CH95" i="5"/>
  <c r="CF95" i="5"/>
  <c r="CE95" i="5"/>
  <c r="CC95" i="5"/>
  <c r="CA95" i="5"/>
  <c r="BX95" i="5"/>
  <c r="BW95" i="5"/>
  <c r="BU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AW95" i="5"/>
  <c r="AU95" i="5"/>
  <c r="AS95" i="5"/>
  <c r="AR95" i="5"/>
  <c r="AQ95" i="5"/>
  <c r="AP95" i="5"/>
  <c r="AO95" i="5"/>
  <c r="AN95" i="5"/>
  <c r="AM95" i="5"/>
  <c r="AI95" i="5"/>
  <c r="AG95" i="5"/>
  <c r="AE95" i="5"/>
  <c r="AD95" i="5"/>
  <c r="AC95" i="5"/>
  <c r="AB95" i="5"/>
  <c r="AA95" i="5"/>
  <c r="Z95" i="5"/>
  <c r="X95" i="5"/>
  <c r="W95" i="5"/>
  <c r="V95" i="5"/>
  <c r="U95" i="5"/>
  <c r="T95" i="5"/>
  <c r="S95" i="5"/>
  <c r="R95" i="5"/>
  <c r="Q95" i="5"/>
  <c r="J95" i="5"/>
  <c r="I95" i="5"/>
  <c r="H95" i="5"/>
  <c r="DN94" i="5"/>
  <c r="DM94" i="5"/>
  <c r="DL94" i="5"/>
  <c r="DC94" i="5"/>
  <c r="DB94" i="5"/>
  <c r="DA94" i="5"/>
  <c r="CZ94" i="5"/>
  <c r="CV94" i="5"/>
  <c r="CU94" i="5"/>
  <c r="CT94" i="5"/>
  <c r="CJ94" i="5"/>
  <c r="CH94" i="5"/>
  <c r="CF94" i="5"/>
  <c r="CE94" i="5"/>
  <c r="CC94" i="5"/>
  <c r="CA94" i="5"/>
  <c r="BX94" i="5"/>
  <c r="BW94" i="5"/>
  <c r="BU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AW94" i="5"/>
  <c r="AU94" i="5"/>
  <c r="AS94" i="5"/>
  <c r="AR94" i="5"/>
  <c r="AQ94" i="5"/>
  <c r="AP94" i="5"/>
  <c r="AO94" i="5"/>
  <c r="AN94" i="5"/>
  <c r="AM94" i="5"/>
  <c r="AK94" i="5"/>
  <c r="AG94" i="5"/>
  <c r="AE94" i="5"/>
  <c r="AD94" i="5"/>
  <c r="AC94" i="5"/>
  <c r="AB94" i="5"/>
  <c r="AA94" i="5"/>
  <c r="Z94" i="5"/>
  <c r="W94" i="5"/>
  <c r="V94" i="5"/>
  <c r="U94" i="5"/>
  <c r="T94" i="5"/>
  <c r="S94" i="5"/>
  <c r="R94" i="5"/>
  <c r="Q94" i="5"/>
  <c r="J94" i="5"/>
  <c r="I94" i="5"/>
  <c r="H94" i="5"/>
  <c r="DN93" i="5"/>
  <c r="DM93" i="5"/>
  <c r="DL93" i="5"/>
  <c r="DC93" i="5"/>
  <c r="DB93" i="5"/>
  <c r="DA93" i="5"/>
  <c r="CZ93" i="5"/>
  <c r="CV93" i="5"/>
  <c r="CU93" i="5"/>
  <c r="CT93" i="5"/>
  <c r="CJ93" i="5"/>
  <c r="CH93" i="5"/>
  <c r="CF93" i="5"/>
  <c r="CE93" i="5"/>
  <c r="CC93" i="5"/>
  <c r="CB93" i="5"/>
  <c r="CA93" i="5"/>
  <c r="BX93" i="5"/>
  <c r="BW93" i="5"/>
  <c r="BU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AW93" i="5"/>
  <c r="AU93" i="5"/>
  <c r="AS93" i="5"/>
  <c r="AR93" i="5"/>
  <c r="AQ93" i="5"/>
  <c r="AP93" i="5"/>
  <c r="AO93" i="5"/>
  <c r="AN93" i="5"/>
  <c r="AM93" i="5"/>
  <c r="AI93" i="5"/>
  <c r="AG93" i="5"/>
  <c r="AE93" i="5"/>
  <c r="AD93" i="5"/>
  <c r="AC93" i="5"/>
  <c r="AB93" i="5"/>
  <c r="AA93" i="5"/>
  <c r="Z93" i="5"/>
  <c r="X93" i="5"/>
  <c r="V93" i="5"/>
  <c r="U93" i="5"/>
  <c r="T93" i="5"/>
  <c r="S93" i="5"/>
  <c r="R93" i="5"/>
  <c r="Q93" i="5"/>
  <c r="J93" i="5"/>
  <c r="I93" i="5"/>
  <c r="H93" i="5"/>
  <c r="DN92" i="5"/>
  <c r="DM92" i="5"/>
  <c r="DL92" i="5"/>
  <c r="DC92" i="5"/>
  <c r="DB92" i="5"/>
  <c r="DA92" i="5"/>
  <c r="CZ92" i="5"/>
  <c r="CV92" i="5"/>
  <c r="CU92" i="5"/>
  <c r="CT92" i="5"/>
  <c r="CJ92" i="5"/>
  <c r="CH92" i="5"/>
  <c r="CF92" i="5"/>
  <c r="CE92" i="5"/>
  <c r="CC92" i="5"/>
  <c r="CA92" i="5"/>
  <c r="BX92" i="5"/>
  <c r="BW92" i="5"/>
  <c r="BU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AW92" i="5"/>
  <c r="AU92" i="5"/>
  <c r="AS92" i="5"/>
  <c r="AR92" i="5"/>
  <c r="AQ92" i="5"/>
  <c r="AP92" i="5"/>
  <c r="AO92" i="5"/>
  <c r="AN92" i="5"/>
  <c r="AM92" i="5"/>
  <c r="AG92" i="5"/>
  <c r="AE92" i="5"/>
  <c r="AD92" i="5"/>
  <c r="AC92" i="5"/>
  <c r="AB92" i="5"/>
  <c r="AA92" i="5"/>
  <c r="Z92" i="5"/>
  <c r="W92" i="5"/>
  <c r="V92" i="5"/>
  <c r="U92" i="5"/>
  <c r="T92" i="5"/>
  <c r="S92" i="5"/>
  <c r="R92" i="5"/>
  <c r="Q92" i="5"/>
  <c r="J92" i="5"/>
  <c r="I92" i="5"/>
  <c r="H92" i="5"/>
  <c r="DN91" i="5"/>
  <c r="DM91" i="5"/>
  <c r="DL91" i="5"/>
  <c r="DC91" i="5"/>
  <c r="DB91" i="5"/>
  <c r="DA91" i="5"/>
  <c r="CZ91" i="5"/>
  <c r="CV91" i="5"/>
  <c r="CU91" i="5"/>
  <c r="CT91" i="5"/>
  <c r="CJ91" i="5"/>
  <c r="CH91" i="5"/>
  <c r="CF91" i="5"/>
  <c r="CE91" i="5"/>
  <c r="CC91" i="5"/>
  <c r="CA91" i="5"/>
  <c r="BX91" i="5"/>
  <c r="BW91" i="5"/>
  <c r="BU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AW91" i="5"/>
  <c r="AU91" i="5"/>
  <c r="AS91" i="5"/>
  <c r="AR91" i="5"/>
  <c r="AQ91" i="5"/>
  <c r="AP91" i="5"/>
  <c r="AO91" i="5"/>
  <c r="AN91" i="5"/>
  <c r="AM91" i="5"/>
  <c r="AI91" i="5"/>
  <c r="AG91" i="5"/>
  <c r="AE91" i="5"/>
  <c r="AD91" i="5"/>
  <c r="AC91" i="5"/>
  <c r="AB91" i="5"/>
  <c r="AA91" i="5"/>
  <c r="Z91" i="5"/>
  <c r="W91" i="5"/>
  <c r="V91" i="5"/>
  <c r="U91" i="5"/>
  <c r="T91" i="5"/>
  <c r="S91" i="5"/>
  <c r="R91" i="5"/>
  <c r="Q91" i="5"/>
  <c r="J91" i="5"/>
  <c r="I91" i="5"/>
  <c r="H91" i="5"/>
  <c r="DN90" i="5"/>
  <c r="DM90" i="5"/>
  <c r="DL90" i="5"/>
  <c r="DC90" i="5"/>
  <c r="DB90" i="5"/>
  <c r="DA90" i="5"/>
  <c r="CZ90" i="5"/>
  <c r="CV90" i="5"/>
  <c r="CU90" i="5"/>
  <c r="CT90" i="5"/>
  <c r="CJ90" i="5"/>
  <c r="CH90" i="5"/>
  <c r="CF90" i="5"/>
  <c r="CE90" i="5"/>
  <c r="CC90" i="5"/>
  <c r="CA90" i="5"/>
  <c r="BX90" i="5"/>
  <c r="BW90" i="5"/>
  <c r="BU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AW90" i="5"/>
  <c r="AU90" i="5"/>
  <c r="AS90" i="5"/>
  <c r="AR90" i="5"/>
  <c r="AQ90" i="5"/>
  <c r="AP90" i="5"/>
  <c r="AO90" i="5"/>
  <c r="AN90" i="5"/>
  <c r="AM90" i="5"/>
  <c r="AG90" i="5"/>
  <c r="AE90" i="5"/>
  <c r="AD90" i="5"/>
  <c r="AC90" i="5"/>
  <c r="AB90" i="5"/>
  <c r="AA90" i="5"/>
  <c r="Z90" i="5"/>
  <c r="W90" i="5"/>
  <c r="V90" i="5"/>
  <c r="U90" i="5"/>
  <c r="T90" i="5"/>
  <c r="S90" i="5"/>
  <c r="R90" i="5"/>
  <c r="Q90" i="5"/>
  <c r="J90" i="5"/>
  <c r="I90" i="5"/>
  <c r="H90" i="5"/>
  <c r="DN89" i="5"/>
  <c r="DM89" i="5"/>
  <c r="DL89" i="5"/>
  <c r="DC89" i="5"/>
  <c r="DB89" i="5"/>
  <c r="DA89" i="5"/>
  <c r="CZ89" i="5"/>
  <c r="CV89" i="5"/>
  <c r="CU89" i="5"/>
  <c r="CT89" i="5"/>
  <c r="CJ89" i="5"/>
  <c r="CH89" i="5"/>
  <c r="CF89" i="5"/>
  <c r="CE89" i="5"/>
  <c r="CC89" i="5"/>
  <c r="CA89" i="5"/>
  <c r="BX89" i="5"/>
  <c r="BW89" i="5"/>
  <c r="BU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AW89" i="5"/>
  <c r="AU89" i="5"/>
  <c r="AS89" i="5"/>
  <c r="AR89" i="5"/>
  <c r="AQ89" i="5"/>
  <c r="AP89" i="5"/>
  <c r="AO89" i="5"/>
  <c r="AN89" i="5"/>
  <c r="AM89" i="5"/>
  <c r="AI89" i="5"/>
  <c r="AG89" i="5"/>
  <c r="AE89" i="5"/>
  <c r="AD89" i="5"/>
  <c r="AC89" i="5"/>
  <c r="AB89" i="5"/>
  <c r="AA89" i="5"/>
  <c r="Z89" i="5"/>
  <c r="X89" i="5"/>
  <c r="W89" i="5"/>
  <c r="V89" i="5"/>
  <c r="U89" i="5"/>
  <c r="T89" i="5"/>
  <c r="S89" i="5"/>
  <c r="R89" i="5"/>
  <c r="Q89" i="5"/>
  <c r="J89" i="5"/>
  <c r="I89" i="5"/>
  <c r="H89" i="5"/>
  <c r="DN88" i="5"/>
  <c r="DM88" i="5"/>
  <c r="DL88" i="5"/>
  <c r="DC88" i="5"/>
  <c r="DB88" i="5"/>
  <c r="DA88" i="5"/>
  <c r="CZ88" i="5"/>
  <c r="CV88" i="5"/>
  <c r="CU88" i="5"/>
  <c r="CT88" i="5"/>
  <c r="CJ88" i="5"/>
  <c r="CH88" i="5"/>
  <c r="CF88" i="5"/>
  <c r="CE88" i="5"/>
  <c r="CC88" i="5"/>
  <c r="CA88" i="5"/>
  <c r="BX88" i="5"/>
  <c r="BW88" i="5"/>
  <c r="BU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AW88" i="5"/>
  <c r="AU88" i="5"/>
  <c r="AS88" i="5"/>
  <c r="AR88" i="5"/>
  <c r="AQ88" i="5"/>
  <c r="AP88" i="5"/>
  <c r="AO88" i="5"/>
  <c r="AN88" i="5"/>
  <c r="AM88" i="5"/>
  <c r="AG88" i="5"/>
  <c r="AE88" i="5"/>
  <c r="AD88" i="5"/>
  <c r="AC88" i="5"/>
  <c r="AB88" i="5"/>
  <c r="AA88" i="5"/>
  <c r="Z88" i="5"/>
  <c r="W88" i="5"/>
  <c r="V88" i="5"/>
  <c r="U88" i="5"/>
  <c r="T88" i="5"/>
  <c r="S88" i="5"/>
  <c r="R88" i="5"/>
  <c r="Q88" i="5"/>
  <c r="J88" i="5"/>
  <c r="I88" i="5"/>
  <c r="H88" i="5"/>
  <c r="DN87" i="5"/>
  <c r="DM87" i="5"/>
  <c r="DL87" i="5"/>
  <c r="DC87" i="5"/>
  <c r="DB87" i="5"/>
  <c r="DA87" i="5"/>
  <c r="CZ87" i="5"/>
  <c r="CV87" i="5"/>
  <c r="CU87" i="5"/>
  <c r="CT87" i="5"/>
  <c r="CJ87" i="5"/>
  <c r="CH87" i="5"/>
  <c r="CF87" i="5"/>
  <c r="CE87" i="5"/>
  <c r="CC87" i="5"/>
  <c r="CA87" i="5"/>
  <c r="BX87" i="5"/>
  <c r="BW87" i="5"/>
  <c r="BU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AW87" i="5"/>
  <c r="AU87" i="5"/>
  <c r="AS87" i="5"/>
  <c r="AR87" i="5"/>
  <c r="AQ87" i="5"/>
  <c r="AP87" i="5"/>
  <c r="AO87" i="5"/>
  <c r="AN87" i="5"/>
  <c r="AM87" i="5"/>
  <c r="AI87" i="5"/>
  <c r="AE87" i="5"/>
  <c r="AD87" i="5"/>
  <c r="AC87" i="5"/>
  <c r="AB87" i="5"/>
  <c r="AA87" i="5"/>
  <c r="Z87" i="5"/>
  <c r="X87" i="5"/>
  <c r="V87" i="5"/>
  <c r="U87" i="5"/>
  <c r="T87" i="5"/>
  <c r="S87" i="5"/>
  <c r="R87" i="5"/>
  <c r="Q87" i="5"/>
  <c r="J87" i="5"/>
  <c r="I87" i="5"/>
  <c r="H87" i="5"/>
  <c r="DN86" i="5"/>
  <c r="DM86" i="5"/>
  <c r="DL86" i="5"/>
  <c r="DC86" i="5"/>
  <c r="DB86" i="5"/>
  <c r="DA86" i="5"/>
  <c r="CZ86" i="5"/>
  <c r="CV86" i="5"/>
  <c r="CU86" i="5"/>
  <c r="CT86" i="5"/>
  <c r="CJ86" i="5"/>
  <c r="CH86" i="5"/>
  <c r="CF86" i="5"/>
  <c r="CE86" i="5"/>
  <c r="CC86" i="5"/>
  <c r="CA86" i="5"/>
  <c r="BX86" i="5"/>
  <c r="BW86" i="5"/>
  <c r="BU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AW86" i="5"/>
  <c r="AU86" i="5"/>
  <c r="AS86" i="5"/>
  <c r="AR86" i="5"/>
  <c r="AQ86" i="5"/>
  <c r="AP86" i="5"/>
  <c r="AO86" i="5"/>
  <c r="AN86" i="5"/>
  <c r="AM86" i="5"/>
  <c r="AI86" i="5"/>
  <c r="AG86" i="5"/>
  <c r="AE86" i="5"/>
  <c r="AD86" i="5"/>
  <c r="AC86" i="5"/>
  <c r="AB86" i="5"/>
  <c r="AA86" i="5"/>
  <c r="Z86" i="5"/>
  <c r="X86" i="5"/>
  <c r="W86" i="5"/>
  <c r="V86" i="5"/>
  <c r="U86" i="5"/>
  <c r="T86" i="5"/>
  <c r="S86" i="5"/>
  <c r="R86" i="5"/>
  <c r="Q86" i="5"/>
  <c r="J86" i="5"/>
  <c r="I86" i="5"/>
  <c r="H86" i="5"/>
  <c r="DN85" i="5"/>
  <c r="DM85" i="5"/>
  <c r="DL85" i="5"/>
  <c r="DC85" i="5"/>
  <c r="DB85" i="5"/>
  <c r="DA85" i="5"/>
  <c r="CZ85" i="5"/>
  <c r="CV85" i="5"/>
  <c r="CU85" i="5"/>
  <c r="CT85" i="5"/>
  <c r="CJ85" i="5"/>
  <c r="CH85" i="5"/>
  <c r="CF85" i="5"/>
  <c r="CE85" i="5"/>
  <c r="CC85" i="5"/>
  <c r="CA85" i="5"/>
  <c r="BX85" i="5"/>
  <c r="BW85" i="5"/>
  <c r="BU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AW85" i="5"/>
  <c r="AU85" i="5"/>
  <c r="AS85" i="5"/>
  <c r="AR85" i="5"/>
  <c r="AQ85" i="5"/>
  <c r="AP85" i="5"/>
  <c r="AO85" i="5"/>
  <c r="AN85" i="5"/>
  <c r="AM85" i="5"/>
  <c r="AE85" i="5"/>
  <c r="AD85" i="5"/>
  <c r="AC85" i="5"/>
  <c r="AB85" i="5"/>
  <c r="AA85" i="5"/>
  <c r="Z85" i="5"/>
  <c r="V85" i="5"/>
  <c r="U85" i="5"/>
  <c r="T85" i="5"/>
  <c r="S85" i="5"/>
  <c r="R85" i="5"/>
  <c r="Q85" i="5"/>
  <c r="J85" i="5"/>
  <c r="DN84" i="5"/>
  <c r="DM84" i="5"/>
  <c r="DL84" i="5"/>
  <c r="DC84" i="5"/>
  <c r="DB84" i="5"/>
  <c r="DA84" i="5"/>
  <c r="CZ84" i="5"/>
  <c r="CV84" i="5"/>
  <c r="CU84" i="5"/>
  <c r="CT84" i="5"/>
  <c r="CJ84" i="5"/>
  <c r="CH84" i="5"/>
  <c r="CF84" i="5"/>
  <c r="CE84" i="5"/>
  <c r="CC84" i="5"/>
  <c r="CA84" i="5"/>
  <c r="BX84" i="5"/>
  <c r="BW84" i="5"/>
  <c r="BU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AW84" i="5"/>
  <c r="AU84" i="5"/>
  <c r="AS84" i="5"/>
  <c r="AR84" i="5"/>
  <c r="AQ84" i="5"/>
  <c r="AP84" i="5"/>
  <c r="AO84" i="5"/>
  <c r="AN84" i="5"/>
  <c r="AM84" i="5"/>
  <c r="AI84" i="5"/>
  <c r="AG84" i="5"/>
  <c r="AE84" i="5"/>
  <c r="AD84" i="5"/>
  <c r="AC84" i="5"/>
  <c r="AB84" i="5"/>
  <c r="AA84" i="5"/>
  <c r="Z84" i="5"/>
  <c r="X84" i="5"/>
  <c r="W84" i="5"/>
  <c r="V84" i="5"/>
  <c r="U84" i="5"/>
  <c r="T84" i="5"/>
  <c r="S84" i="5"/>
  <c r="R84" i="5"/>
  <c r="Q84" i="5"/>
  <c r="J84" i="5"/>
  <c r="I84" i="5"/>
  <c r="H84" i="5"/>
  <c r="DN83" i="5"/>
  <c r="DM83" i="5"/>
  <c r="DL83" i="5"/>
  <c r="DC83" i="5"/>
  <c r="DB83" i="5"/>
  <c r="DA83" i="5"/>
  <c r="CZ83" i="5"/>
  <c r="CV83" i="5"/>
  <c r="CU83" i="5"/>
  <c r="CT83" i="5"/>
  <c r="CJ83" i="5"/>
  <c r="CH83" i="5"/>
  <c r="CG83" i="5"/>
  <c r="CF83" i="5"/>
  <c r="CE83" i="5"/>
  <c r="CC83" i="5"/>
  <c r="CA83" i="5"/>
  <c r="BX83" i="5"/>
  <c r="BW83" i="5"/>
  <c r="BU83" i="5"/>
  <c r="BN83" i="5"/>
  <c r="BM83" i="5"/>
  <c r="BL83" i="5"/>
  <c r="BJ83" i="5"/>
  <c r="BH83" i="5"/>
  <c r="BG83" i="5"/>
  <c r="BF83" i="5"/>
  <c r="BE83" i="5"/>
  <c r="BD83" i="5"/>
  <c r="BC83" i="5"/>
  <c r="AW83" i="5"/>
  <c r="AU83" i="5"/>
  <c r="AS83" i="5"/>
  <c r="AR83" i="5"/>
  <c r="AQ83" i="5"/>
  <c r="AP83" i="5"/>
  <c r="AO83" i="5"/>
  <c r="AN83" i="5"/>
  <c r="AM83" i="5"/>
  <c r="AI83" i="5"/>
  <c r="AG83" i="5"/>
  <c r="AE83" i="5"/>
  <c r="AD83" i="5"/>
  <c r="AC83" i="5"/>
  <c r="AB83" i="5"/>
  <c r="AA83" i="5"/>
  <c r="Z83" i="5"/>
  <c r="X83" i="5"/>
  <c r="W83" i="5"/>
  <c r="V83" i="5"/>
  <c r="U83" i="5"/>
  <c r="T83" i="5"/>
  <c r="S83" i="5"/>
  <c r="R83" i="5"/>
  <c r="Q83" i="5"/>
  <c r="J83" i="5"/>
  <c r="I83" i="5"/>
  <c r="H83" i="5"/>
  <c r="DN82" i="5"/>
  <c r="DM82" i="5"/>
  <c r="DL82" i="5"/>
  <c r="DC82" i="5"/>
  <c r="DB82" i="5"/>
  <c r="DA82" i="5"/>
  <c r="CZ82" i="5"/>
  <c r="CV82" i="5"/>
  <c r="CU82" i="5"/>
  <c r="CT82" i="5"/>
  <c r="CJ82" i="5"/>
  <c r="CH82" i="5"/>
  <c r="CF82" i="5"/>
  <c r="CE82" i="5"/>
  <c r="CC82" i="5"/>
  <c r="CA82" i="5"/>
  <c r="BX82" i="5"/>
  <c r="BW82" i="5"/>
  <c r="BU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AW82" i="5"/>
  <c r="AU82" i="5"/>
  <c r="AS82" i="5"/>
  <c r="AR82" i="5"/>
  <c r="AQ82" i="5"/>
  <c r="AP82" i="5"/>
  <c r="AO82" i="5"/>
  <c r="AN82" i="5"/>
  <c r="AM82" i="5"/>
  <c r="AI82" i="5"/>
  <c r="AG82" i="5"/>
  <c r="AE82" i="5"/>
  <c r="AD82" i="5"/>
  <c r="AC82" i="5"/>
  <c r="AB82" i="5"/>
  <c r="AA82" i="5"/>
  <c r="Z82" i="5"/>
  <c r="X82" i="5"/>
  <c r="W82" i="5"/>
  <c r="V82" i="5"/>
  <c r="U82" i="5"/>
  <c r="T82" i="5"/>
  <c r="S82" i="5"/>
  <c r="R82" i="5"/>
  <c r="Q82" i="5"/>
  <c r="J82" i="5"/>
  <c r="I82" i="5"/>
  <c r="H82" i="5"/>
  <c r="DN81" i="5"/>
  <c r="DM81" i="5"/>
  <c r="DL81" i="5"/>
  <c r="DC81" i="5"/>
  <c r="DB81" i="5"/>
  <c r="DA81" i="5"/>
  <c r="CZ81" i="5"/>
  <c r="CV81" i="5"/>
  <c r="CU81" i="5"/>
  <c r="CT81" i="5"/>
  <c r="CJ81" i="5"/>
  <c r="CH81" i="5"/>
  <c r="CG81" i="5"/>
  <c r="CF81" i="5"/>
  <c r="CE81" i="5"/>
  <c r="CC81" i="5"/>
  <c r="CA81" i="5"/>
  <c r="BX81" i="5"/>
  <c r="BW81" i="5"/>
  <c r="BU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AW81" i="5"/>
  <c r="AU81" i="5"/>
  <c r="AS81" i="5"/>
  <c r="AR81" i="5"/>
  <c r="AQ81" i="5"/>
  <c r="AP81" i="5"/>
  <c r="AO81" i="5"/>
  <c r="AN81" i="5"/>
  <c r="AM81" i="5"/>
  <c r="AI81" i="5"/>
  <c r="AG81" i="5"/>
  <c r="AE81" i="5"/>
  <c r="AD81" i="5"/>
  <c r="AC81" i="5"/>
  <c r="AB81" i="5"/>
  <c r="AA81" i="5"/>
  <c r="Z81" i="5"/>
  <c r="W81" i="5"/>
  <c r="V81" i="5"/>
  <c r="U81" i="5"/>
  <c r="T81" i="5"/>
  <c r="S81" i="5"/>
  <c r="R81" i="5"/>
  <c r="Q81" i="5"/>
  <c r="J81" i="5"/>
  <c r="I81" i="5"/>
  <c r="H81" i="5"/>
  <c r="DN80" i="5"/>
  <c r="DM80" i="5"/>
  <c r="DL80" i="5"/>
  <c r="DC80" i="5"/>
  <c r="DB80" i="5"/>
  <c r="DA80" i="5"/>
  <c r="CZ80" i="5"/>
  <c r="CV80" i="5"/>
  <c r="CU80" i="5"/>
  <c r="CT80" i="5"/>
  <c r="CJ80" i="5"/>
  <c r="CH80" i="5"/>
  <c r="CF80" i="5"/>
  <c r="CE80" i="5"/>
  <c r="CC80" i="5"/>
  <c r="CA80" i="5"/>
  <c r="BX80" i="5"/>
  <c r="BW80" i="5"/>
  <c r="BU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AW80" i="5"/>
  <c r="AU80" i="5"/>
  <c r="AS80" i="5"/>
  <c r="AR80" i="5"/>
  <c r="AQ80" i="5"/>
  <c r="AP80" i="5"/>
  <c r="AO80" i="5"/>
  <c r="AN80" i="5"/>
  <c r="AM80" i="5"/>
  <c r="AI80" i="5"/>
  <c r="AG80" i="5"/>
  <c r="AE80" i="5"/>
  <c r="AD80" i="5"/>
  <c r="AC80" i="5"/>
  <c r="AB80" i="5"/>
  <c r="AA80" i="5"/>
  <c r="Z80" i="5"/>
  <c r="X80" i="5"/>
  <c r="V80" i="5"/>
  <c r="U80" i="5"/>
  <c r="T80" i="5"/>
  <c r="S80" i="5"/>
  <c r="R80" i="5"/>
  <c r="Q80" i="5"/>
  <c r="J80" i="5"/>
  <c r="I80" i="5"/>
  <c r="H80" i="5"/>
  <c r="DN79" i="5"/>
  <c r="DM79" i="5"/>
  <c r="DL79" i="5"/>
  <c r="DC79" i="5"/>
  <c r="DB79" i="5"/>
  <c r="DA79" i="5"/>
  <c r="CZ79" i="5"/>
  <c r="CV79" i="5"/>
  <c r="CU79" i="5"/>
  <c r="CT79" i="5"/>
  <c r="CJ79" i="5"/>
  <c r="CH79" i="5"/>
  <c r="CF79" i="5"/>
  <c r="CE79" i="5"/>
  <c r="CC79" i="5"/>
  <c r="CA79" i="5"/>
  <c r="BX79" i="5"/>
  <c r="BW79" i="5"/>
  <c r="BU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AW79" i="5"/>
  <c r="AU79" i="5"/>
  <c r="AS79" i="5"/>
  <c r="AR79" i="5"/>
  <c r="AQ79" i="5"/>
  <c r="AP79" i="5"/>
  <c r="AO79" i="5"/>
  <c r="AN79" i="5"/>
  <c r="AM79" i="5"/>
  <c r="AG79" i="5"/>
  <c r="AE79" i="5"/>
  <c r="AD79" i="5"/>
  <c r="AC79" i="5"/>
  <c r="AB79" i="5"/>
  <c r="AA79" i="5"/>
  <c r="Z79" i="5"/>
  <c r="V79" i="5"/>
  <c r="U79" i="5"/>
  <c r="T79" i="5"/>
  <c r="S79" i="5"/>
  <c r="R79" i="5"/>
  <c r="Q79" i="5"/>
  <c r="DN78" i="5"/>
  <c r="DM78" i="5"/>
  <c r="DC78" i="5"/>
  <c r="DB78" i="5"/>
  <c r="DA78" i="5"/>
  <c r="CZ78" i="5"/>
  <c r="CV78" i="5"/>
  <c r="CU78" i="5"/>
  <c r="CT78" i="5"/>
  <c r="CJ78" i="5"/>
  <c r="CH78" i="5"/>
  <c r="CF78" i="5"/>
  <c r="CE78" i="5"/>
  <c r="CC78" i="5"/>
  <c r="CA78" i="5"/>
  <c r="BX78" i="5"/>
  <c r="BW78" i="5"/>
  <c r="BU78" i="5"/>
  <c r="BM78" i="5"/>
  <c r="BL78" i="5"/>
  <c r="BJ78" i="5"/>
  <c r="DN77" i="5"/>
  <c r="DM77" i="5"/>
  <c r="DC77" i="5"/>
  <c r="DB77" i="5"/>
  <c r="DA77" i="5"/>
  <c r="CZ77" i="5"/>
  <c r="CV77" i="5"/>
  <c r="CU77" i="5"/>
  <c r="CT77" i="5"/>
  <c r="CJ77" i="5"/>
  <c r="CH77" i="5"/>
  <c r="CF77" i="5"/>
  <c r="CE77" i="5"/>
  <c r="CC77" i="5"/>
  <c r="CA77" i="5"/>
  <c r="BX77" i="5"/>
  <c r="BW77" i="5"/>
  <c r="BU77" i="5"/>
  <c r="BM77" i="5"/>
  <c r="BL77" i="5"/>
  <c r="BJ77" i="5"/>
  <c r="BG77" i="5"/>
  <c r="BF77" i="5"/>
  <c r="BD77" i="5"/>
  <c r="AQ77" i="5"/>
  <c r="AP77" i="5"/>
  <c r="AN77" i="5"/>
  <c r="AD77" i="5"/>
  <c r="AC77" i="5"/>
  <c r="AA77" i="5"/>
  <c r="U77" i="5"/>
  <c r="T77" i="5"/>
  <c r="R77" i="5"/>
  <c r="DN76" i="5"/>
  <c r="DM76" i="5"/>
  <c r="DL76" i="5"/>
  <c r="DC76" i="5"/>
  <c r="DB76" i="5"/>
  <c r="DA76" i="5"/>
  <c r="CZ76" i="5"/>
  <c r="CV76" i="5"/>
  <c r="CU76" i="5"/>
  <c r="CT76" i="5"/>
  <c r="CJ76" i="5"/>
  <c r="CH76" i="5"/>
  <c r="CF76" i="5"/>
  <c r="CE76" i="5"/>
  <c r="CC76" i="5"/>
  <c r="CA76" i="5"/>
  <c r="BX76" i="5"/>
  <c r="BW76" i="5"/>
  <c r="BU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AW76" i="5"/>
  <c r="AU76" i="5"/>
  <c r="AS76" i="5"/>
  <c r="AR76" i="5"/>
  <c r="AQ76" i="5"/>
  <c r="AP76" i="5"/>
  <c r="AO76" i="5"/>
  <c r="AN76" i="5"/>
  <c r="AM76" i="5"/>
  <c r="AE76" i="5"/>
  <c r="AD76" i="5"/>
  <c r="AC76" i="5"/>
  <c r="AB76" i="5"/>
  <c r="AA76" i="5"/>
  <c r="Z76" i="5"/>
  <c r="V76" i="5"/>
  <c r="U76" i="5"/>
  <c r="T76" i="5"/>
  <c r="S76" i="5"/>
  <c r="R76" i="5"/>
  <c r="Q76" i="5"/>
  <c r="DN75" i="5"/>
  <c r="DM75" i="5"/>
  <c r="DC75" i="5"/>
  <c r="DB75" i="5"/>
  <c r="DA75" i="5"/>
  <c r="CZ75" i="5"/>
  <c r="CV75" i="5"/>
  <c r="CU75" i="5"/>
  <c r="CT75" i="5"/>
  <c r="CJ75" i="5"/>
  <c r="CH75" i="5"/>
  <c r="CF75" i="5"/>
  <c r="CE75" i="5"/>
  <c r="CC75" i="5"/>
  <c r="CA75" i="5"/>
  <c r="BX75" i="5"/>
  <c r="BW75" i="5"/>
  <c r="BU75" i="5"/>
  <c r="BM75" i="5"/>
  <c r="BL75" i="5"/>
  <c r="BJ75" i="5"/>
  <c r="BG75" i="5"/>
  <c r="BF75" i="5"/>
  <c r="BD75" i="5"/>
  <c r="AQ75" i="5"/>
  <c r="AP75" i="5"/>
  <c r="AN75" i="5"/>
  <c r="AD75" i="5"/>
  <c r="AC75" i="5"/>
  <c r="AA75" i="5"/>
  <c r="U75" i="5"/>
  <c r="T75" i="5"/>
  <c r="R75" i="5"/>
  <c r="DN74" i="5"/>
  <c r="DM74" i="5"/>
  <c r="DL74" i="5"/>
  <c r="DC74" i="5"/>
  <c r="DB74" i="5"/>
  <c r="DA74" i="5"/>
  <c r="CZ74" i="5"/>
  <c r="CV74" i="5"/>
  <c r="CU74" i="5"/>
  <c r="CT74" i="5"/>
  <c r="CJ74" i="5"/>
  <c r="CH74" i="5"/>
  <c r="CF74" i="5"/>
  <c r="CE74" i="5"/>
  <c r="CC74" i="5"/>
  <c r="CA74" i="5"/>
  <c r="BX74" i="5"/>
  <c r="BW74" i="5"/>
  <c r="BU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AW74" i="5"/>
  <c r="AU74" i="5"/>
  <c r="AS74" i="5"/>
  <c r="AR74" i="5"/>
  <c r="AQ74" i="5"/>
  <c r="AP74" i="5"/>
  <c r="AO74" i="5"/>
  <c r="AN74" i="5"/>
  <c r="AM74" i="5"/>
  <c r="AE74" i="5"/>
  <c r="AD74" i="5"/>
  <c r="AC74" i="5"/>
  <c r="AB74" i="5"/>
  <c r="AA74" i="5"/>
  <c r="Z74" i="5"/>
  <c r="Y74" i="5"/>
  <c r="V74" i="5"/>
  <c r="U74" i="5"/>
  <c r="T74" i="5"/>
  <c r="S74" i="5"/>
  <c r="R74" i="5"/>
  <c r="Q74" i="5"/>
  <c r="I74" i="5"/>
  <c r="DN73" i="5"/>
  <c r="DM73" i="5"/>
  <c r="DL73" i="5"/>
  <c r="DC73" i="5"/>
  <c r="DB73" i="5"/>
  <c r="DA73" i="5"/>
  <c r="CZ73" i="5"/>
  <c r="CV73" i="5"/>
  <c r="CU73" i="5"/>
  <c r="CT73" i="5"/>
  <c r="CJ73" i="5"/>
  <c r="CH73" i="5"/>
  <c r="CF73" i="5"/>
  <c r="CE73" i="5"/>
  <c r="CC73" i="5"/>
  <c r="CA73" i="5"/>
  <c r="BX73" i="5"/>
  <c r="BW73" i="5"/>
  <c r="BU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AW73" i="5"/>
  <c r="AU73" i="5"/>
  <c r="AS73" i="5"/>
  <c r="AR73" i="5"/>
  <c r="AQ73" i="5"/>
  <c r="AP73" i="5"/>
  <c r="AO73" i="5"/>
  <c r="AN73" i="5"/>
  <c r="AM73" i="5"/>
  <c r="AI73" i="5"/>
  <c r="AE73" i="5"/>
  <c r="AD73" i="5"/>
  <c r="AC73" i="5"/>
  <c r="AB73" i="5"/>
  <c r="AA73" i="5"/>
  <c r="Z73" i="5"/>
  <c r="W73" i="5"/>
  <c r="V73" i="5"/>
  <c r="U73" i="5"/>
  <c r="T73" i="5"/>
  <c r="S73" i="5"/>
  <c r="R73" i="5"/>
  <c r="Q73" i="5"/>
  <c r="J73" i="5"/>
  <c r="DN72" i="5"/>
  <c r="DM72" i="5"/>
  <c r="DL72" i="5"/>
  <c r="DC72" i="5"/>
  <c r="DB72" i="5"/>
  <c r="DA72" i="5"/>
  <c r="CZ72" i="5"/>
  <c r="CV72" i="5"/>
  <c r="CU72" i="5"/>
  <c r="CT72" i="5"/>
  <c r="CJ72" i="5"/>
  <c r="CH72" i="5"/>
  <c r="CF72" i="5"/>
  <c r="CE72" i="5"/>
  <c r="CC72" i="5"/>
  <c r="CA72" i="5"/>
  <c r="BX72" i="5"/>
  <c r="BW72" i="5"/>
  <c r="BU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AW72" i="5"/>
  <c r="AU72" i="5"/>
  <c r="AS72" i="5"/>
  <c r="AR72" i="5"/>
  <c r="AQ72" i="5"/>
  <c r="AP72" i="5"/>
  <c r="AO72" i="5"/>
  <c r="AN72" i="5"/>
  <c r="AM72" i="5"/>
  <c r="AI72" i="5"/>
  <c r="AE72" i="5"/>
  <c r="AD72" i="5"/>
  <c r="AC72" i="5"/>
  <c r="AB72" i="5"/>
  <c r="AA72" i="5"/>
  <c r="Z72" i="5"/>
  <c r="X72" i="5"/>
  <c r="V72" i="5"/>
  <c r="U72" i="5"/>
  <c r="T72" i="5"/>
  <c r="S72" i="5"/>
  <c r="R72" i="5"/>
  <c r="Q72" i="5"/>
  <c r="J72" i="5"/>
  <c r="DN71" i="5"/>
  <c r="DM71" i="5"/>
  <c r="DL71" i="5"/>
  <c r="DC71" i="5"/>
  <c r="DB71" i="5"/>
  <c r="DA71" i="5"/>
  <c r="CZ71" i="5"/>
  <c r="CV71" i="5"/>
  <c r="CU71" i="5"/>
  <c r="CT71" i="5"/>
  <c r="CJ71" i="5"/>
  <c r="CH71" i="5"/>
  <c r="CF71" i="5"/>
  <c r="CE71" i="5"/>
  <c r="CC71" i="5"/>
  <c r="CA71" i="5"/>
  <c r="BX71" i="5"/>
  <c r="BW71" i="5"/>
  <c r="BU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AW71" i="5"/>
  <c r="AU71" i="5"/>
  <c r="AS71" i="5"/>
  <c r="AR71" i="5"/>
  <c r="AQ71" i="5"/>
  <c r="AP71" i="5"/>
  <c r="AO71" i="5"/>
  <c r="AN71" i="5"/>
  <c r="AM71" i="5"/>
  <c r="AG71" i="5"/>
  <c r="AE71" i="5"/>
  <c r="AD71" i="5"/>
  <c r="AC71" i="5"/>
  <c r="AB71" i="5"/>
  <c r="AA71" i="5"/>
  <c r="Z71" i="5"/>
  <c r="W71" i="5"/>
  <c r="V71" i="5"/>
  <c r="U71" i="5"/>
  <c r="T71" i="5"/>
  <c r="S71" i="5"/>
  <c r="R71" i="5"/>
  <c r="Q71" i="5"/>
  <c r="J71" i="5"/>
  <c r="I71" i="5"/>
  <c r="H71" i="5"/>
  <c r="DN70" i="5"/>
  <c r="DM70" i="5"/>
  <c r="DL70" i="5"/>
  <c r="DC70" i="5"/>
  <c r="DB70" i="5"/>
  <c r="DA70" i="5"/>
  <c r="CZ70" i="5"/>
  <c r="CV70" i="5"/>
  <c r="CU70" i="5"/>
  <c r="CT70" i="5"/>
  <c r="CJ70" i="5"/>
  <c r="CH70" i="5"/>
  <c r="CF70" i="5"/>
  <c r="CE70" i="5"/>
  <c r="CC70" i="5"/>
  <c r="CA70" i="5"/>
  <c r="BX70" i="5"/>
  <c r="BW70" i="5"/>
  <c r="BU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AW70" i="5"/>
  <c r="AU70" i="5"/>
  <c r="AS70" i="5"/>
  <c r="AR70" i="5"/>
  <c r="AQ70" i="5"/>
  <c r="AP70" i="5"/>
  <c r="AO70" i="5"/>
  <c r="AN70" i="5"/>
  <c r="AM70" i="5"/>
  <c r="AE70" i="5"/>
  <c r="AD70" i="5"/>
  <c r="AC70" i="5"/>
  <c r="AB70" i="5"/>
  <c r="AA70" i="5"/>
  <c r="Z70" i="5"/>
  <c r="V70" i="5"/>
  <c r="U70" i="5"/>
  <c r="T70" i="5"/>
  <c r="S70" i="5"/>
  <c r="R70" i="5"/>
  <c r="Q70" i="5"/>
  <c r="J70" i="5"/>
  <c r="I70" i="5"/>
  <c r="H70" i="5"/>
  <c r="DN69" i="5"/>
  <c r="DM69" i="5"/>
  <c r="DL69" i="5"/>
  <c r="DC69" i="5"/>
  <c r="DB69" i="5"/>
  <c r="DA69" i="5"/>
  <c r="CZ69" i="5"/>
  <c r="CV69" i="5"/>
  <c r="CU69" i="5"/>
  <c r="CT69" i="5"/>
  <c r="CJ69" i="5"/>
  <c r="CH69" i="5"/>
  <c r="CF69" i="5"/>
  <c r="CE69" i="5"/>
  <c r="CC69" i="5"/>
  <c r="CA69" i="5"/>
  <c r="BX69" i="5"/>
  <c r="BW69" i="5"/>
  <c r="BU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AW69" i="5"/>
  <c r="AU69" i="5"/>
  <c r="AS69" i="5"/>
  <c r="AR69" i="5"/>
  <c r="AQ69" i="5"/>
  <c r="AP69" i="5"/>
  <c r="AO69" i="5"/>
  <c r="AN69" i="5"/>
  <c r="AM69" i="5"/>
  <c r="AG69" i="5"/>
  <c r="AE69" i="5"/>
  <c r="AD69" i="5"/>
  <c r="AC69" i="5"/>
  <c r="AB69" i="5"/>
  <c r="AA69" i="5"/>
  <c r="Z69" i="5"/>
  <c r="W69" i="5"/>
  <c r="V69" i="5"/>
  <c r="U69" i="5"/>
  <c r="T69" i="5"/>
  <c r="S69" i="5"/>
  <c r="R69" i="5"/>
  <c r="Q69" i="5"/>
  <c r="J69" i="5"/>
  <c r="I69" i="5"/>
  <c r="H69" i="5"/>
  <c r="DN68" i="5"/>
  <c r="DM68" i="5"/>
  <c r="DL68" i="5"/>
  <c r="DC68" i="5"/>
  <c r="DB68" i="5"/>
  <c r="DA68" i="5"/>
  <c r="CZ68" i="5"/>
  <c r="CV68" i="5"/>
  <c r="CU68" i="5"/>
  <c r="CT68" i="5"/>
  <c r="CJ68" i="5"/>
  <c r="CH68" i="5"/>
  <c r="CF68" i="5"/>
  <c r="CE68" i="5"/>
  <c r="CC68" i="5"/>
  <c r="CA68" i="5"/>
  <c r="BX68" i="5"/>
  <c r="BW68" i="5"/>
  <c r="BU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AW68" i="5"/>
  <c r="AU68" i="5"/>
  <c r="AS68" i="5"/>
  <c r="AR68" i="5"/>
  <c r="AQ68" i="5"/>
  <c r="AP68" i="5"/>
  <c r="AO68" i="5"/>
  <c r="AN68" i="5"/>
  <c r="AM68" i="5"/>
  <c r="AE68" i="5"/>
  <c r="AD68" i="5"/>
  <c r="AC68" i="5"/>
  <c r="AB68" i="5"/>
  <c r="AA68" i="5"/>
  <c r="Z68" i="5"/>
  <c r="W68" i="5"/>
  <c r="V68" i="5"/>
  <c r="U68" i="5"/>
  <c r="T68" i="5"/>
  <c r="S68" i="5"/>
  <c r="R68" i="5"/>
  <c r="Q68" i="5"/>
  <c r="J68" i="5"/>
  <c r="I68" i="5"/>
  <c r="H68" i="5"/>
  <c r="DN67" i="5"/>
  <c r="DM67" i="5"/>
  <c r="DL67" i="5"/>
  <c r="DC67" i="5"/>
  <c r="DB67" i="5"/>
  <c r="DA67" i="5"/>
  <c r="CZ67" i="5"/>
  <c r="CV67" i="5"/>
  <c r="CU67" i="5"/>
  <c r="CT67" i="5"/>
  <c r="CJ67" i="5"/>
  <c r="CH67" i="5"/>
  <c r="CF67" i="5"/>
  <c r="BG67" i="5"/>
  <c r="BF67" i="5"/>
  <c r="BD67" i="5"/>
  <c r="AQ67" i="5"/>
  <c r="AP67" i="5"/>
  <c r="AN67" i="5"/>
  <c r="DN66" i="5"/>
  <c r="DM66" i="5"/>
  <c r="DL66" i="5"/>
  <c r="DC66" i="5"/>
  <c r="DB66" i="5"/>
  <c r="DA66" i="5"/>
  <c r="CZ66" i="5"/>
  <c r="CV66" i="5"/>
  <c r="CU66" i="5"/>
  <c r="CT66" i="5"/>
  <c r="CJ66" i="5"/>
  <c r="CH66" i="5"/>
  <c r="CF66" i="5"/>
  <c r="CE66" i="5"/>
  <c r="CC66" i="5"/>
  <c r="CA66" i="5"/>
  <c r="BX66" i="5"/>
  <c r="BW66" i="5"/>
  <c r="BU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AW66" i="5"/>
  <c r="AU66" i="5"/>
  <c r="AS66" i="5"/>
  <c r="AR66" i="5"/>
  <c r="AQ66" i="5"/>
  <c r="AP66" i="5"/>
  <c r="AO66" i="5"/>
  <c r="AN66" i="5"/>
  <c r="AM66" i="5"/>
  <c r="AE66" i="5"/>
  <c r="AD66" i="5"/>
  <c r="AC66" i="5"/>
  <c r="AB66" i="5"/>
  <c r="AA66" i="5"/>
  <c r="Z66" i="5"/>
  <c r="V66" i="5"/>
  <c r="U66" i="5"/>
  <c r="T66" i="5"/>
  <c r="S66" i="5"/>
  <c r="R66" i="5"/>
  <c r="Q66" i="5"/>
  <c r="DN65" i="5"/>
  <c r="DM65" i="5"/>
  <c r="DL65" i="5"/>
  <c r="DC65" i="5"/>
  <c r="DB65" i="5"/>
  <c r="DA65" i="5"/>
  <c r="CZ65" i="5"/>
  <c r="CV65" i="5"/>
  <c r="CU65" i="5"/>
  <c r="CT65" i="5"/>
  <c r="CJ65" i="5"/>
  <c r="CH65" i="5"/>
  <c r="CF65" i="5"/>
  <c r="CE65" i="5"/>
  <c r="CC65" i="5"/>
  <c r="CA65" i="5"/>
  <c r="BX65" i="5"/>
  <c r="BW65" i="5"/>
  <c r="BU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AW65" i="5"/>
  <c r="AU65" i="5"/>
  <c r="AS65" i="5"/>
  <c r="AR65" i="5"/>
  <c r="AQ65" i="5"/>
  <c r="AP65" i="5"/>
  <c r="AO65" i="5"/>
  <c r="AN65" i="5"/>
  <c r="AM65" i="5"/>
  <c r="AI65" i="5"/>
  <c r="AE65" i="5"/>
  <c r="AD65" i="5"/>
  <c r="AC65" i="5"/>
  <c r="AB65" i="5"/>
  <c r="AA65" i="5"/>
  <c r="Z65" i="5"/>
  <c r="X65" i="5"/>
  <c r="V65" i="5"/>
  <c r="U65" i="5"/>
  <c r="T65" i="5"/>
  <c r="S65" i="5"/>
  <c r="R65" i="5"/>
  <c r="Q65" i="5"/>
  <c r="DN64" i="5"/>
  <c r="DM64" i="5"/>
  <c r="DL64" i="5"/>
  <c r="DC64" i="5"/>
  <c r="DB64" i="5"/>
  <c r="DA64" i="5"/>
  <c r="CZ64" i="5"/>
  <c r="CV64" i="5"/>
  <c r="CU64" i="5"/>
  <c r="CT64" i="5"/>
  <c r="CJ64" i="5"/>
  <c r="CH64" i="5"/>
  <c r="CF64" i="5"/>
  <c r="CE64" i="5"/>
  <c r="CC64" i="5"/>
  <c r="CA64" i="5"/>
  <c r="BX64" i="5"/>
  <c r="BW64" i="5"/>
  <c r="BU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AW64" i="5"/>
  <c r="AU64" i="5"/>
  <c r="AS64" i="5"/>
  <c r="AR64" i="5"/>
  <c r="AQ64" i="5"/>
  <c r="AP64" i="5"/>
  <c r="AO64" i="5"/>
  <c r="AN64" i="5"/>
  <c r="AM64" i="5"/>
  <c r="AG64" i="5"/>
  <c r="AE64" i="5"/>
  <c r="AD64" i="5"/>
  <c r="AC64" i="5"/>
  <c r="AB64" i="5"/>
  <c r="AA64" i="5"/>
  <c r="Z64" i="5"/>
  <c r="W64" i="5"/>
  <c r="V64" i="5"/>
  <c r="U64" i="5"/>
  <c r="T64" i="5"/>
  <c r="S64" i="5"/>
  <c r="R64" i="5"/>
  <c r="Q64" i="5"/>
  <c r="H64" i="5"/>
  <c r="DN63" i="5"/>
  <c r="DM63" i="5"/>
  <c r="DL63" i="5"/>
  <c r="DC63" i="5"/>
  <c r="DB63" i="5"/>
  <c r="DA63" i="5"/>
  <c r="CZ63" i="5"/>
  <c r="CV63" i="5"/>
  <c r="CU63" i="5"/>
  <c r="CT63" i="5"/>
  <c r="CJ63" i="5"/>
  <c r="CH63" i="5"/>
  <c r="CF63" i="5"/>
  <c r="CE63" i="5"/>
  <c r="CC63" i="5"/>
  <c r="CA63" i="5"/>
  <c r="BX63" i="5"/>
  <c r="BW63" i="5"/>
  <c r="BU63" i="5"/>
  <c r="BM63" i="5"/>
  <c r="BL63" i="5"/>
  <c r="BJ63" i="5"/>
  <c r="BI63" i="5"/>
  <c r="BH63" i="5"/>
  <c r="BG63" i="5"/>
  <c r="BF63" i="5"/>
  <c r="BE63" i="5"/>
  <c r="BD63" i="5"/>
  <c r="BC63" i="5"/>
  <c r="AW63" i="5"/>
  <c r="AU63" i="5"/>
  <c r="AS63" i="5"/>
  <c r="AR63" i="5"/>
  <c r="AQ63" i="5"/>
  <c r="AP63" i="5"/>
  <c r="AO63" i="5"/>
  <c r="AN63" i="5"/>
  <c r="AM63" i="5"/>
  <c r="AG63" i="5"/>
  <c r="AE63" i="5"/>
  <c r="AD63" i="5"/>
  <c r="AC63" i="5"/>
  <c r="AB63" i="5"/>
  <c r="AA63" i="5"/>
  <c r="Z63" i="5"/>
  <c r="X63" i="5"/>
  <c r="W63" i="5"/>
  <c r="V63" i="5"/>
  <c r="U63" i="5"/>
  <c r="T63" i="5"/>
  <c r="S63" i="5"/>
  <c r="R63" i="5"/>
  <c r="Q63" i="5"/>
  <c r="H63" i="5"/>
  <c r="DN62" i="5"/>
  <c r="DM62" i="5"/>
  <c r="DL62" i="5"/>
  <c r="DC62" i="5"/>
  <c r="DB62" i="5"/>
  <c r="DA62" i="5"/>
  <c r="CZ62" i="5"/>
  <c r="CV62" i="5"/>
  <c r="CU62" i="5"/>
  <c r="CT62" i="5"/>
  <c r="CJ62" i="5"/>
  <c r="CH62" i="5"/>
  <c r="CF62" i="5"/>
  <c r="CE62" i="5"/>
  <c r="CC62" i="5"/>
  <c r="CA62" i="5"/>
  <c r="BX62" i="5"/>
  <c r="BW62" i="5"/>
  <c r="BU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AW62" i="5"/>
  <c r="AU62" i="5"/>
  <c r="AS62" i="5"/>
  <c r="AR62" i="5"/>
  <c r="AQ62" i="5"/>
  <c r="AP62" i="5"/>
  <c r="AO62" i="5"/>
  <c r="AN62" i="5"/>
  <c r="AM62" i="5"/>
  <c r="AG62" i="5"/>
  <c r="AE62" i="5"/>
  <c r="AD62" i="5"/>
  <c r="AC62" i="5"/>
  <c r="AB62" i="5"/>
  <c r="AA62" i="5"/>
  <c r="Z62" i="5"/>
  <c r="W62" i="5"/>
  <c r="V62" i="5"/>
  <c r="U62" i="5"/>
  <c r="T62" i="5"/>
  <c r="S62" i="5"/>
  <c r="R62" i="5"/>
  <c r="Q62" i="5"/>
  <c r="DN61" i="5"/>
  <c r="DM61" i="5"/>
  <c r="DL61" i="5"/>
  <c r="DC61" i="5"/>
  <c r="DB61" i="5"/>
  <c r="DA61" i="5"/>
  <c r="CZ61" i="5"/>
  <c r="CV61" i="5"/>
  <c r="CU61" i="5"/>
  <c r="CT61" i="5"/>
  <c r="CJ61" i="5"/>
  <c r="CH61" i="5"/>
  <c r="CF61" i="5"/>
  <c r="CE61" i="5"/>
  <c r="CC61" i="5"/>
  <c r="CA61" i="5"/>
  <c r="BX61" i="5"/>
  <c r="BW61" i="5"/>
  <c r="BU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AW61" i="5"/>
  <c r="AU61" i="5"/>
  <c r="AS61" i="5"/>
  <c r="AR61" i="5"/>
  <c r="AQ61" i="5"/>
  <c r="AP61" i="5"/>
  <c r="AO61" i="5"/>
  <c r="AN61" i="5"/>
  <c r="AM61" i="5"/>
  <c r="AI61" i="5"/>
  <c r="AG61" i="5"/>
  <c r="AE61" i="5"/>
  <c r="AD61" i="5"/>
  <c r="AC61" i="5"/>
  <c r="AB61" i="5"/>
  <c r="AA61" i="5"/>
  <c r="Z61" i="5"/>
  <c r="X61" i="5"/>
  <c r="W61" i="5"/>
  <c r="V61" i="5"/>
  <c r="U61" i="5"/>
  <c r="T61" i="5"/>
  <c r="S61" i="5"/>
  <c r="R61" i="5"/>
  <c r="Q61" i="5"/>
  <c r="I61" i="5"/>
  <c r="H61" i="5"/>
  <c r="DN60" i="5"/>
  <c r="DM60" i="5"/>
  <c r="DL60" i="5"/>
  <c r="DC60" i="5"/>
  <c r="DB60" i="5"/>
  <c r="DA60" i="5"/>
  <c r="CZ60" i="5"/>
  <c r="CV60" i="5"/>
  <c r="CU60" i="5"/>
  <c r="CT60" i="5"/>
  <c r="CJ60" i="5"/>
  <c r="CH60" i="5"/>
  <c r="CF60" i="5"/>
  <c r="CE60" i="5"/>
  <c r="CC60" i="5"/>
  <c r="CA60" i="5"/>
  <c r="BX60" i="5"/>
  <c r="BW60" i="5"/>
  <c r="BU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AW60" i="5"/>
  <c r="AU60" i="5"/>
  <c r="AS60" i="5"/>
  <c r="AR60" i="5"/>
  <c r="AQ60" i="5"/>
  <c r="AP60" i="5"/>
  <c r="AO60" i="5"/>
  <c r="AN60" i="5"/>
  <c r="AM60" i="5"/>
  <c r="AI60" i="5"/>
  <c r="AG60" i="5"/>
  <c r="AE60" i="5"/>
  <c r="AD60" i="5"/>
  <c r="AC60" i="5"/>
  <c r="AB60" i="5"/>
  <c r="AA60" i="5"/>
  <c r="Z60" i="5"/>
  <c r="X60" i="5"/>
  <c r="V60" i="5"/>
  <c r="U60" i="5"/>
  <c r="T60" i="5"/>
  <c r="S60" i="5"/>
  <c r="R60" i="5"/>
  <c r="Q60" i="5"/>
  <c r="I60" i="5"/>
  <c r="H60" i="5"/>
  <c r="DN59" i="5"/>
  <c r="DM59" i="5"/>
  <c r="DL59" i="5"/>
  <c r="DC59" i="5"/>
  <c r="DB59" i="5"/>
  <c r="DA59" i="5"/>
  <c r="CZ59" i="5"/>
  <c r="CV59" i="5"/>
  <c r="CU59" i="5"/>
  <c r="CT59" i="5"/>
  <c r="CJ59" i="5"/>
  <c r="CH59" i="5"/>
  <c r="CF59" i="5"/>
  <c r="CE59" i="5"/>
  <c r="CC59" i="5"/>
  <c r="CA59" i="5"/>
  <c r="BX59" i="5"/>
  <c r="BW59" i="5"/>
  <c r="BU59" i="5"/>
  <c r="BN59" i="5"/>
  <c r="BM59" i="5"/>
  <c r="BL59" i="5"/>
  <c r="BK59" i="5"/>
  <c r="BJ59" i="5"/>
  <c r="BH59" i="5"/>
  <c r="BG59" i="5"/>
  <c r="BF59" i="5"/>
  <c r="BE59" i="5"/>
  <c r="BD59" i="5"/>
  <c r="BC59" i="5"/>
  <c r="AW59" i="5"/>
  <c r="AU59" i="5"/>
  <c r="AS59" i="5"/>
  <c r="AR59" i="5"/>
  <c r="AQ59" i="5"/>
  <c r="AP59" i="5"/>
  <c r="AO59" i="5"/>
  <c r="AN59" i="5"/>
  <c r="AM59" i="5"/>
  <c r="AG59" i="5"/>
  <c r="AE59" i="5"/>
  <c r="AD59" i="5"/>
  <c r="AC59" i="5"/>
  <c r="AB59" i="5"/>
  <c r="AA59" i="5"/>
  <c r="Z59" i="5"/>
  <c r="V59" i="5"/>
  <c r="U59" i="5"/>
  <c r="T59" i="5"/>
  <c r="S59" i="5"/>
  <c r="R59" i="5"/>
  <c r="Q59" i="5"/>
  <c r="I59" i="5"/>
  <c r="H59" i="5"/>
  <c r="DN58" i="5"/>
  <c r="DM58" i="5"/>
  <c r="DL58" i="5"/>
  <c r="DC58" i="5"/>
  <c r="DB58" i="5"/>
  <c r="DA58" i="5"/>
  <c r="CZ58" i="5"/>
  <c r="CV58" i="5"/>
  <c r="CU58" i="5"/>
  <c r="CT58" i="5"/>
  <c r="CJ58" i="5"/>
  <c r="CH58" i="5"/>
  <c r="CF58" i="5"/>
  <c r="CE58" i="5"/>
  <c r="CC58" i="5"/>
  <c r="CA58" i="5"/>
  <c r="BX58" i="5"/>
  <c r="BW58" i="5"/>
  <c r="BU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AW58" i="5"/>
  <c r="AU58" i="5"/>
  <c r="AS58" i="5"/>
  <c r="AR58" i="5"/>
  <c r="AQ58" i="5"/>
  <c r="AP58" i="5"/>
  <c r="AO58" i="5"/>
  <c r="AN58" i="5"/>
  <c r="AM58" i="5"/>
  <c r="AI58" i="5"/>
  <c r="AG58" i="5"/>
  <c r="AE58" i="5"/>
  <c r="AD58" i="5"/>
  <c r="AC58" i="5"/>
  <c r="AB58" i="5"/>
  <c r="AA58" i="5"/>
  <c r="Z58" i="5"/>
  <c r="W58" i="5"/>
  <c r="V58" i="5"/>
  <c r="U58" i="5"/>
  <c r="T58" i="5"/>
  <c r="S58" i="5"/>
  <c r="R58" i="5"/>
  <c r="Q58" i="5"/>
  <c r="H58" i="5"/>
  <c r="DN57" i="5"/>
  <c r="DM57" i="5"/>
  <c r="DL57" i="5"/>
  <c r="DC57" i="5"/>
  <c r="DB57" i="5"/>
  <c r="DA57" i="5"/>
  <c r="CZ57" i="5"/>
  <c r="CV57" i="5"/>
  <c r="CU57" i="5"/>
  <c r="CT57" i="5"/>
  <c r="CJ57" i="5"/>
  <c r="CH57" i="5"/>
  <c r="CF57" i="5"/>
  <c r="CE57" i="5"/>
  <c r="CC57" i="5"/>
  <c r="CA57" i="5"/>
  <c r="BX57" i="5"/>
  <c r="BW57" i="5"/>
  <c r="BU57" i="5"/>
  <c r="BN57" i="5"/>
  <c r="BM57" i="5"/>
  <c r="BL57" i="5"/>
  <c r="BK57" i="5"/>
  <c r="BJ57" i="5"/>
  <c r="BH57" i="5"/>
  <c r="BG57" i="5"/>
  <c r="BF57" i="5"/>
  <c r="BE57" i="5"/>
  <c r="BD57" i="5"/>
  <c r="BC57" i="5"/>
  <c r="AW57" i="5"/>
  <c r="AU57" i="5"/>
  <c r="AS57" i="5"/>
  <c r="AR57" i="5"/>
  <c r="AQ57" i="5"/>
  <c r="AP57" i="5"/>
  <c r="AO57" i="5"/>
  <c r="AN57" i="5"/>
  <c r="AM57" i="5"/>
  <c r="AG57" i="5"/>
  <c r="AE57" i="5"/>
  <c r="AD57" i="5"/>
  <c r="AC57" i="5"/>
  <c r="AB57" i="5"/>
  <c r="AA57" i="5"/>
  <c r="Z57" i="5"/>
  <c r="V57" i="5"/>
  <c r="U57" i="5"/>
  <c r="T57" i="5"/>
  <c r="S57" i="5"/>
  <c r="R57" i="5"/>
  <c r="Q57" i="5"/>
  <c r="H57" i="5"/>
  <c r="DN56" i="5"/>
  <c r="DM56" i="5"/>
  <c r="DL56" i="5"/>
  <c r="DC56" i="5"/>
  <c r="DB56" i="5"/>
  <c r="DA56" i="5"/>
  <c r="CZ56" i="5"/>
  <c r="CV56" i="5"/>
  <c r="CU56" i="5"/>
  <c r="CT56" i="5"/>
  <c r="CJ56" i="5"/>
  <c r="CH56" i="5"/>
  <c r="CF56" i="5"/>
  <c r="CE56" i="5"/>
  <c r="CC56" i="5"/>
  <c r="CA56" i="5"/>
  <c r="BX56" i="5"/>
  <c r="BW56" i="5"/>
  <c r="BU56" i="5"/>
  <c r="BN56" i="5"/>
  <c r="BM56" i="5"/>
  <c r="BL56" i="5"/>
  <c r="BK56" i="5"/>
  <c r="BJ56" i="5"/>
  <c r="BH56" i="5"/>
  <c r="BG56" i="5"/>
  <c r="BF56" i="5"/>
  <c r="BE56" i="5"/>
  <c r="BD56" i="5"/>
  <c r="BC56" i="5"/>
  <c r="AW56" i="5"/>
  <c r="AU56" i="5"/>
  <c r="AS56" i="5"/>
  <c r="AR56" i="5"/>
  <c r="AQ56" i="5"/>
  <c r="AP56" i="5"/>
  <c r="AO56" i="5"/>
  <c r="AN56" i="5"/>
  <c r="AM56" i="5"/>
  <c r="AG56" i="5"/>
  <c r="AE56" i="5"/>
  <c r="AD56" i="5"/>
  <c r="AC56" i="5"/>
  <c r="AB56" i="5"/>
  <c r="AA56" i="5"/>
  <c r="Z56" i="5"/>
  <c r="V56" i="5"/>
  <c r="U56" i="5"/>
  <c r="T56" i="5"/>
  <c r="S56" i="5"/>
  <c r="R56" i="5"/>
  <c r="Q56" i="5"/>
  <c r="H56" i="5"/>
  <c r="DN55" i="5"/>
  <c r="DM55" i="5"/>
  <c r="DL55" i="5"/>
  <c r="DC55" i="5"/>
  <c r="DB55" i="5"/>
  <c r="DA55" i="5"/>
  <c r="CZ55" i="5"/>
  <c r="CV55" i="5"/>
  <c r="CU55" i="5"/>
  <c r="CT55" i="5"/>
  <c r="CJ55" i="5"/>
  <c r="CH55" i="5"/>
  <c r="CF55" i="5"/>
  <c r="CE55" i="5"/>
  <c r="CC55" i="5"/>
  <c r="CA55" i="5"/>
  <c r="BX55" i="5"/>
  <c r="BW55" i="5"/>
  <c r="BU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AW55" i="5"/>
  <c r="AU55" i="5"/>
  <c r="AS55" i="5"/>
  <c r="AR55" i="5"/>
  <c r="AQ55" i="5"/>
  <c r="AP55" i="5"/>
  <c r="AO55" i="5"/>
  <c r="AN55" i="5"/>
  <c r="AM55" i="5"/>
  <c r="AG55" i="5"/>
  <c r="AE55" i="5"/>
  <c r="AD55" i="5"/>
  <c r="AC55" i="5"/>
  <c r="AB55" i="5"/>
  <c r="AA55" i="5"/>
  <c r="Z55" i="5"/>
  <c r="W55" i="5"/>
  <c r="V55" i="5"/>
  <c r="U55" i="5"/>
  <c r="T55" i="5"/>
  <c r="S55" i="5"/>
  <c r="R55" i="5"/>
  <c r="Q55" i="5"/>
  <c r="H55" i="5"/>
  <c r="DN54" i="5"/>
  <c r="DM54" i="5"/>
  <c r="DL54" i="5"/>
  <c r="DC54" i="5"/>
  <c r="DB54" i="5"/>
  <c r="DA54" i="5"/>
  <c r="CZ54" i="5"/>
  <c r="CV54" i="5"/>
  <c r="CU54" i="5"/>
  <c r="CT54" i="5"/>
  <c r="CJ54" i="5"/>
  <c r="CH54" i="5"/>
  <c r="CF54" i="5"/>
  <c r="CE54" i="5"/>
  <c r="CC54" i="5"/>
  <c r="CA54" i="5"/>
  <c r="BX54" i="5"/>
  <c r="BW54" i="5"/>
  <c r="BU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AW54" i="5"/>
  <c r="AU54" i="5"/>
  <c r="AS54" i="5"/>
  <c r="AR54" i="5"/>
  <c r="AQ54" i="5"/>
  <c r="AP54" i="5"/>
  <c r="AO54" i="5"/>
  <c r="AN54" i="5"/>
  <c r="AM54" i="5"/>
  <c r="AI54" i="5"/>
  <c r="AG54" i="5"/>
  <c r="AE54" i="5"/>
  <c r="AD54" i="5"/>
  <c r="AC54" i="5"/>
  <c r="AB54" i="5"/>
  <c r="AA54" i="5"/>
  <c r="Z54" i="5"/>
  <c r="X54" i="5"/>
  <c r="W54" i="5"/>
  <c r="V54" i="5"/>
  <c r="U54" i="5"/>
  <c r="T54" i="5"/>
  <c r="S54" i="5"/>
  <c r="R54" i="5"/>
  <c r="Q54" i="5"/>
  <c r="H54" i="5"/>
  <c r="DN53" i="5"/>
  <c r="DM53" i="5"/>
  <c r="DL53" i="5"/>
  <c r="DC53" i="5"/>
  <c r="DB53" i="5"/>
  <c r="DA53" i="5"/>
  <c r="CZ53" i="5"/>
  <c r="CV53" i="5"/>
  <c r="CU53" i="5"/>
  <c r="CT53" i="5"/>
  <c r="CJ53" i="5"/>
  <c r="CH53" i="5"/>
  <c r="CF53" i="5"/>
  <c r="CE53" i="5"/>
  <c r="CC53" i="5"/>
  <c r="CA53" i="5"/>
  <c r="BX53" i="5"/>
  <c r="BW53" i="5"/>
  <c r="BU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AW53" i="5"/>
  <c r="AU53" i="5"/>
  <c r="AS53" i="5"/>
  <c r="AR53" i="5"/>
  <c r="AQ53" i="5"/>
  <c r="AP53" i="5"/>
  <c r="AO53" i="5"/>
  <c r="AN53" i="5"/>
  <c r="AM53" i="5"/>
  <c r="AE53" i="5"/>
  <c r="AD53" i="5"/>
  <c r="AC53" i="5"/>
  <c r="AB53" i="5"/>
  <c r="AA53" i="5"/>
  <c r="Z53" i="5"/>
  <c r="V53" i="5"/>
  <c r="U53" i="5"/>
  <c r="T53" i="5"/>
  <c r="S53" i="5"/>
  <c r="R53" i="5"/>
  <c r="Q53" i="5"/>
  <c r="H53" i="5"/>
  <c r="DN52" i="5"/>
  <c r="DM52" i="5"/>
  <c r="DL52" i="5"/>
  <c r="DC52" i="5"/>
  <c r="DB52" i="5"/>
  <c r="DA52" i="5"/>
  <c r="CZ52" i="5"/>
  <c r="CV52" i="5"/>
  <c r="CU52" i="5"/>
  <c r="CT52" i="5"/>
  <c r="CJ52" i="5"/>
  <c r="CH52" i="5"/>
  <c r="CF52" i="5"/>
  <c r="CE52" i="5"/>
  <c r="CC52" i="5"/>
  <c r="CA52" i="5"/>
  <c r="BX52" i="5"/>
  <c r="BW52" i="5"/>
  <c r="BU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AW52" i="5"/>
  <c r="AU52" i="5"/>
  <c r="AS52" i="5"/>
  <c r="AR52" i="5"/>
  <c r="AQ52" i="5"/>
  <c r="AP52" i="5"/>
  <c r="AO52" i="5"/>
  <c r="AN52" i="5"/>
  <c r="AM52" i="5"/>
  <c r="AE52" i="5"/>
  <c r="AD52" i="5"/>
  <c r="AC52" i="5"/>
  <c r="AB52" i="5"/>
  <c r="AA52" i="5"/>
  <c r="Z52" i="5"/>
  <c r="X52" i="5"/>
  <c r="W52" i="5"/>
  <c r="V52" i="5"/>
  <c r="U52" i="5"/>
  <c r="T52" i="5"/>
  <c r="S52" i="5"/>
  <c r="R52" i="5"/>
  <c r="Q52" i="5"/>
  <c r="H52" i="5"/>
  <c r="DN51" i="5"/>
  <c r="DM51" i="5"/>
  <c r="DL51" i="5"/>
  <c r="DC51" i="5"/>
  <c r="DB51" i="5"/>
  <c r="DA51" i="5"/>
  <c r="CZ51" i="5"/>
  <c r="CV51" i="5"/>
  <c r="CU51" i="5"/>
  <c r="CT51" i="5"/>
  <c r="CJ51" i="5"/>
  <c r="CH51" i="5"/>
  <c r="CF51" i="5"/>
  <c r="CE51" i="5"/>
  <c r="CC51" i="5"/>
  <c r="CA51" i="5"/>
  <c r="BX51" i="5"/>
  <c r="BW51" i="5"/>
  <c r="BU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AW51" i="5"/>
  <c r="AU51" i="5"/>
  <c r="AS51" i="5"/>
  <c r="AR51" i="5"/>
  <c r="AQ51" i="5"/>
  <c r="AP51" i="5"/>
  <c r="AO51" i="5"/>
  <c r="AN51" i="5"/>
  <c r="AM51" i="5"/>
  <c r="AI51" i="5"/>
  <c r="AG51" i="5"/>
  <c r="AE51" i="5"/>
  <c r="AD51" i="5"/>
  <c r="AC51" i="5"/>
  <c r="AB51" i="5"/>
  <c r="AA51" i="5"/>
  <c r="Z51" i="5"/>
  <c r="X51" i="5"/>
  <c r="W51" i="5"/>
  <c r="V51" i="5"/>
  <c r="U51" i="5"/>
  <c r="T51" i="5"/>
  <c r="S51" i="5"/>
  <c r="R51" i="5"/>
  <c r="Q51" i="5"/>
  <c r="H51" i="5"/>
  <c r="DN50" i="5"/>
  <c r="DM50" i="5"/>
  <c r="DL50" i="5"/>
  <c r="DC50" i="5"/>
  <c r="DB50" i="5"/>
  <c r="DA50" i="5"/>
  <c r="CZ50" i="5"/>
  <c r="CV50" i="5"/>
  <c r="CU50" i="5"/>
  <c r="CT50" i="5"/>
  <c r="CJ50" i="5"/>
  <c r="CH50" i="5"/>
  <c r="CF50" i="5"/>
  <c r="CE50" i="5"/>
  <c r="CC50" i="5"/>
  <c r="CA50" i="5"/>
  <c r="BX50" i="5"/>
  <c r="BW50" i="5"/>
  <c r="BU50" i="5"/>
  <c r="BN50" i="5"/>
  <c r="BM50" i="5"/>
  <c r="BL50" i="5"/>
  <c r="BJ50" i="5"/>
  <c r="BI50" i="5"/>
  <c r="BH50" i="5"/>
  <c r="BG50" i="5"/>
  <c r="BF50" i="5"/>
  <c r="BE50" i="5"/>
  <c r="BD50" i="5"/>
  <c r="BC50" i="5"/>
  <c r="AW50" i="5"/>
  <c r="AU50" i="5"/>
  <c r="AS50" i="5"/>
  <c r="AR50" i="5"/>
  <c r="AQ50" i="5"/>
  <c r="AP50" i="5"/>
  <c r="AO50" i="5"/>
  <c r="AN50" i="5"/>
  <c r="AM50" i="5"/>
  <c r="AI50" i="5"/>
  <c r="AE50" i="5"/>
  <c r="AD50" i="5"/>
  <c r="AC50" i="5"/>
  <c r="AB50" i="5"/>
  <c r="AA50" i="5"/>
  <c r="Z50" i="5"/>
  <c r="X50" i="5"/>
  <c r="V50" i="5"/>
  <c r="U50" i="5"/>
  <c r="T50" i="5"/>
  <c r="S50" i="5"/>
  <c r="R50" i="5"/>
  <c r="Q50" i="5"/>
  <c r="DN49" i="5"/>
  <c r="DM49" i="5"/>
  <c r="DL49" i="5"/>
  <c r="DC49" i="5"/>
  <c r="DB49" i="5"/>
  <c r="DA49" i="5"/>
  <c r="CZ49" i="5"/>
  <c r="CV49" i="5"/>
  <c r="CU49" i="5"/>
  <c r="CT49" i="5"/>
  <c r="CJ49" i="5"/>
  <c r="CH49" i="5"/>
  <c r="CF49" i="5"/>
  <c r="CE49" i="5"/>
  <c r="CC49" i="5"/>
  <c r="CA49" i="5"/>
  <c r="BX49" i="5"/>
  <c r="BW49" i="5"/>
  <c r="BU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AW49" i="5"/>
  <c r="AU49" i="5"/>
  <c r="AS49" i="5"/>
  <c r="AR49" i="5"/>
  <c r="AQ49" i="5"/>
  <c r="AP49" i="5"/>
  <c r="AO49" i="5"/>
  <c r="AN49" i="5"/>
  <c r="AM49" i="5"/>
  <c r="AG49" i="5"/>
  <c r="AE49" i="5"/>
  <c r="AD49" i="5"/>
  <c r="AC49" i="5"/>
  <c r="AB49" i="5"/>
  <c r="AA49" i="5"/>
  <c r="Z49" i="5"/>
  <c r="X49" i="5"/>
  <c r="V49" i="5"/>
  <c r="U49" i="5"/>
  <c r="T49" i="5"/>
  <c r="S49" i="5"/>
  <c r="R49" i="5"/>
  <c r="Q49" i="5"/>
  <c r="H49" i="5"/>
  <c r="DN48" i="5"/>
  <c r="DM48" i="5"/>
  <c r="DL48" i="5"/>
  <c r="DC48" i="5"/>
  <c r="DB48" i="5"/>
  <c r="DA48" i="5"/>
  <c r="CZ48" i="5"/>
  <c r="CV48" i="5"/>
  <c r="CU48" i="5"/>
  <c r="CT48" i="5"/>
  <c r="CJ48" i="5"/>
  <c r="CH48" i="5"/>
  <c r="CF48" i="5"/>
  <c r="CE48" i="5"/>
  <c r="CC48" i="5"/>
  <c r="CA48" i="5"/>
  <c r="BX48" i="5"/>
  <c r="BW48" i="5"/>
  <c r="BU48" i="5"/>
  <c r="BM48" i="5"/>
  <c r="BL48" i="5"/>
  <c r="BJ48" i="5"/>
  <c r="BH48" i="5"/>
  <c r="BG48" i="5"/>
  <c r="BF48" i="5"/>
  <c r="BE48" i="5"/>
  <c r="BD48" i="5"/>
  <c r="BC48" i="5"/>
  <c r="AR48" i="5"/>
  <c r="AQ48" i="5"/>
  <c r="AP48" i="5"/>
  <c r="AO48" i="5"/>
  <c r="AN48" i="5"/>
  <c r="AM48" i="5"/>
  <c r="AE48" i="5"/>
  <c r="AD48" i="5"/>
  <c r="AC48" i="5"/>
  <c r="AB48" i="5"/>
  <c r="AA48" i="5"/>
  <c r="Z48" i="5"/>
  <c r="V48" i="5"/>
  <c r="U48" i="5"/>
  <c r="T48" i="5"/>
  <c r="S48" i="5"/>
  <c r="R48" i="5"/>
  <c r="Q48" i="5"/>
  <c r="DN47" i="5"/>
  <c r="DM47" i="5"/>
  <c r="DL47" i="5"/>
  <c r="DC47" i="5"/>
  <c r="DB47" i="5"/>
  <c r="DA47" i="5"/>
  <c r="CZ47" i="5"/>
  <c r="CV47" i="5"/>
  <c r="CU47" i="5"/>
  <c r="CT47" i="5"/>
  <c r="CJ47" i="5"/>
  <c r="CH47" i="5"/>
  <c r="CF47" i="5"/>
  <c r="CE47" i="5"/>
  <c r="CC47" i="5"/>
  <c r="CA47" i="5"/>
  <c r="BX47" i="5"/>
  <c r="BW47" i="5"/>
  <c r="BU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AW47" i="5"/>
  <c r="AU47" i="5"/>
  <c r="AS47" i="5"/>
  <c r="AR47" i="5"/>
  <c r="AQ47" i="5"/>
  <c r="AP47" i="5"/>
  <c r="AO47" i="5"/>
  <c r="AN47" i="5"/>
  <c r="AM47" i="5"/>
  <c r="AG47" i="5"/>
  <c r="AE47" i="5"/>
  <c r="AD47" i="5"/>
  <c r="AC47" i="5"/>
  <c r="AB47" i="5"/>
  <c r="AA47" i="5"/>
  <c r="Z47" i="5"/>
  <c r="V47" i="5"/>
  <c r="U47" i="5"/>
  <c r="T47" i="5"/>
  <c r="S47" i="5"/>
  <c r="R47" i="5"/>
  <c r="Q47" i="5"/>
  <c r="H47" i="5"/>
  <c r="DN46" i="5"/>
  <c r="DM46" i="5"/>
  <c r="DL46" i="5"/>
  <c r="DC46" i="5"/>
  <c r="DB46" i="5"/>
  <c r="DA46" i="5"/>
  <c r="CZ46" i="5"/>
  <c r="CV46" i="5"/>
  <c r="CU46" i="5"/>
  <c r="CT46" i="5"/>
  <c r="CJ46" i="5"/>
  <c r="CH46" i="5"/>
  <c r="CF46" i="5"/>
  <c r="CE46" i="5"/>
  <c r="CC46" i="5"/>
  <c r="CA46" i="5"/>
  <c r="BX46" i="5"/>
  <c r="BW46" i="5"/>
  <c r="BU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AW46" i="5"/>
  <c r="AU46" i="5"/>
  <c r="AS46" i="5"/>
  <c r="AR46" i="5"/>
  <c r="AQ46" i="5"/>
  <c r="AP46" i="5"/>
  <c r="AO46" i="5"/>
  <c r="AN46" i="5"/>
  <c r="AM46" i="5"/>
  <c r="AG46" i="5"/>
  <c r="AE46" i="5"/>
  <c r="AD46" i="5"/>
  <c r="AC46" i="5"/>
  <c r="AB46" i="5"/>
  <c r="AA46" i="5"/>
  <c r="Z46" i="5"/>
  <c r="V46" i="5"/>
  <c r="U46" i="5"/>
  <c r="T46" i="5"/>
  <c r="S46" i="5"/>
  <c r="R46" i="5"/>
  <c r="Q46" i="5"/>
  <c r="H46" i="5"/>
  <c r="DN45" i="5"/>
  <c r="DM45" i="5"/>
  <c r="DL45" i="5"/>
  <c r="DC45" i="5"/>
  <c r="DB45" i="5"/>
  <c r="DA45" i="5"/>
  <c r="CZ45" i="5"/>
  <c r="CV45" i="5"/>
  <c r="CU45" i="5"/>
  <c r="CT45" i="5"/>
  <c r="CJ45" i="5"/>
  <c r="CH45" i="5"/>
  <c r="CF45" i="5"/>
  <c r="CE45" i="5"/>
  <c r="CC45" i="5"/>
  <c r="CA45" i="5"/>
  <c r="BX45" i="5"/>
  <c r="BW45" i="5"/>
  <c r="BU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AW45" i="5"/>
  <c r="AU45" i="5"/>
  <c r="AS45" i="5"/>
  <c r="AR45" i="5"/>
  <c r="AQ45" i="5"/>
  <c r="AP45" i="5"/>
  <c r="AO45" i="5"/>
  <c r="AN45" i="5"/>
  <c r="AM45" i="5"/>
  <c r="AG45" i="5"/>
  <c r="AE45" i="5"/>
  <c r="AD45" i="5"/>
  <c r="AC45" i="5"/>
  <c r="AB45" i="5"/>
  <c r="AA45" i="5"/>
  <c r="Z45" i="5"/>
  <c r="V45" i="5"/>
  <c r="U45" i="5"/>
  <c r="T45" i="5"/>
  <c r="S45" i="5"/>
  <c r="R45" i="5"/>
  <c r="Q45" i="5"/>
  <c r="I45" i="5"/>
  <c r="H45" i="5"/>
  <c r="DN44" i="5"/>
  <c r="DM44" i="5"/>
  <c r="DL44" i="5"/>
  <c r="DC44" i="5"/>
  <c r="DB44" i="5"/>
  <c r="DA44" i="5"/>
  <c r="CZ44" i="5"/>
  <c r="CV44" i="5"/>
  <c r="CU44" i="5"/>
  <c r="CT44" i="5"/>
  <c r="CJ44" i="5"/>
  <c r="CH44" i="5"/>
  <c r="CF44" i="5"/>
  <c r="CE44" i="5"/>
  <c r="CC44" i="5"/>
  <c r="CA44" i="5"/>
  <c r="BX44" i="5"/>
  <c r="BW44" i="5"/>
  <c r="BU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AW44" i="5"/>
  <c r="AU44" i="5"/>
  <c r="AS44" i="5"/>
  <c r="AR44" i="5"/>
  <c r="AQ44" i="5"/>
  <c r="AP44" i="5"/>
  <c r="AO44" i="5"/>
  <c r="AN44" i="5"/>
  <c r="AM44" i="5"/>
  <c r="AG44" i="5"/>
  <c r="AE44" i="5"/>
  <c r="AD44" i="5"/>
  <c r="AC44" i="5"/>
  <c r="AB44" i="5"/>
  <c r="AA44" i="5"/>
  <c r="Z44" i="5"/>
  <c r="V44" i="5"/>
  <c r="U44" i="5"/>
  <c r="T44" i="5"/>
  <c r="S44" i="5"/>
  <c r="R44" i="5"/>
  <c r="Q44" i="5"/>
  <c r="DN43" i="5"/>
  <c r="DM43" i="5"/>
  <c r="DL43" i="5"/>
  <c r="DC43" i="5"/>
  <c r="DB43" i="5"/>
  <c r="DA43" i="5"/>
  <c r="CZ43" i="5"/>
  <c r="CV43" i="5"/>
  <c r="CU43" i="5"/>
  <c r="CT43" i="5"/>
  <c r="CJ43" i="5"/>
  <c r="CH43" i="5"/>
  <c r="CF43" i="5"/>
  <c r="CE43" i="5"/>
  <c r="CC43" i="5"/>
  <c r="CA43" i="5"/>
  <c r="BX43" i="5"/>
  <c r="BW43" i="5"/>
  <c r="BU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AW43" i="5"/>
  <c r="AU43" i="5"/>
  <c r="AS43" i="5"/>
  <c r="AR43" i="5"/>
  <c r="AQ43" i="5"/>
  <c r="AP43" i="5"/>
  <c r="AO43" i="5"/>
  <c r="AN43" i="5"/>
  <c r="AM43" i="5"/>
  <c r="AG43" i="5"/>
  <c r="AE43" i="5"/>
  <c r="AD43" i="5"/>
  <c r="AC43" i="5"/>
  <c r="AB43" i="5"/>
  <c r="AA43" i="5"/>
  <c r="Z43" i="5"/>
  <c r="W43" i="5"/>
  <c r="V43" i="5"/>
  <c r="U43" i="5"/>
  <c r="T43" i="5"/>
  <c r="S43" i="5"/>
  <c r="R43" i="5"/>
  <c r="Q43" i="5"/>
  <c r="I43" i="5"/>
  <c r="H43" i="5"/>
  <c r="DN42" i="5"/>
  <c r="DM42" i="5"/>
  <c r="DL42" i="5"/>
  <c r="DC42" i="5"/>
  <c r="DB42" i="5"/>
  <c r="DA42" i="5"/>
  <c r="CZ42" i="5"/>
  <c r="CV42" i="5"/>
  <c r="CU42" i="5"/>
  <c r="CT42" i="5"/>
  <c r="CJ42" i="5"/>
  <c r="CH42" i="5"/>
  <c r="CF42" i="5"/>
  <c r="CE42" i="5"/>
  <c r="CC42" i="5"/>
  <c r="CA42" i="5"/>
  <c r="BX42" i="5"/>
  <c r="BW42" i="5"/>
  <c r="BU42" i="5"/>
  <c r="BN42" i="5"/>
  <c r="BM42" i="5"/>
  <c r="BL42" i="5"/>
  <c r="BK42" i="5"/>
  <c r="BJ42" i="5"/>
  <c r="BH42" i="5"/>
  <c r="BG42" i="5"/>
  <c r="BF42" i="5"/>
  <c r="BE42" i="5"/>
  <c r="BD42" i="5"/>
  <c r="BC42" i="5"/>
  <c r="AW42" i="5"/>
  <c r="AU42" i="5"/>
  <c r="AS42" i="5"/>
  <c r="AR42" i="5"/>
  <c r="AQ42" i="5"/>
  <c r="AP42" i="5"/>
  <c r="AO42" i="5"/>
  <c r="AN42" i="5"/>
  <c r="AM42" i="5"/>
  <c r="AG42" i="5"/>
  <c r="AE42" i="5"/>
  <c r="AD42" i="5"/>
  <c r="AC42" i="5"/>
  <c r="AB42" i="5"/>
  <c r="AA42" i="5"/>
  <c r="Z42" i="5"/>
  <c r="V42" i="5"/>
  <c r="U42" i="5"/>
  <c r="T42" i="5"/>
  <c r="S42" i="5"/>
  <c r="R42" i="5"/>
  <c r="Q42" i="5"/>
  <c r="H42" i="5"/>
  <c r="DN41" i="5"/>
  <c r="DM41" i="5"/>
  <c r="DL41" i="5"/>
  <c r="DC41" i="5"/>
  <c r="DB41" i="5"/>
  <c r="DA41" i="5"/>
  <c r="CZ41" i="5"/>
  <c r="CV41" i="5"/>
  <c r="CU41" i="5"/>
  <c r="CT41" i="5"/>
  <c r="CJ41" i="5"/>
  <c r="CH41" i="5"/>
  <c r="CF41" i="5"/>
  <c r="CE41" i="5"/>
  <c r="CC41" i="5"/>
  <c r="CA41" i="5"/>
  <c r="BX41" i="5"/>
  <c r="BW41" i="5"/>
  <c r="BU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AW41" i="5"/>
  <c r="AU41" i="5"/>
  <c r="AS41" i="5"/>
  <c r="AR41" i="5"/>
  <c r="AQ41" i="5"/>
  <c r="AP41" i="5"/>
  <c r="AO41" i="5"/>
  <c r="AN41" i="5"/>
  <c r="AM41" i="5"/>
  <c r="AG41" i="5"/>
  <c r="AE41" i="5"/>
  <c r="AD41" i="5"/>
  <c r="AC41" i="5"/>
  <c r="AB41" i="5"/>
  <c r="AA41" i="5"/>
  <c r="Z41" i="5"/>
  <c r="W41" i="5"/>
  <c r="V41" i="5"/>
  <c r="U41" i="5"/>
  <c r="T41" i="5"/>
  <c r="S41" i="5"/>
  <c r="R41" i="5"/>
  <c r="Q41" i="5"/>
  <c r="I41" i="5"/>
  <c r="H41" i="5"/>
  <c r="DN40" i="5"/>
  <c r="DM40" i="5"/>
  <c r="DL40" i="5"/>
  <c r="DC40" i="5"/>
  <c r="DB40" i="5"/>
  <c r="DA40" i="5"/>
  <c r="CZ40" i="5"/>
  <c r="CV40" i="5"/>
  <c r="CU40" i="5"/>
  <c r="CT40" i="5"/>
  <c r="CJ40" i="5"/>
  <c r="CH40" i="5"/>
  <c r="CG40" i="5"/>
  <c r="CF40" i="5"/>
  <c r="CE40" i="5"/>
  <c r="CC40" i="5"/>
  <c r="CA40" i="5"/>
  <c r="BX40" i="5"/>
  <c r="BW40" i="5"/>
  <c r="BU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AW40" i="5"/>
  <c r="AU40" i="5"/>
  <c r="AS40" i="5"/>
  <c r="AR40" i="5"/>
  <c r="AQ40" i="5"/>
  <c r="AP40" i="5"/>
  <c r="AO40" i="5"/>
  <c r="AN40" i="5"/>
  <c r="AM40" i="5"/>
  <c r="AI40" i="5"/>
  <c r="AG40" i="5"/>
  <c r="AE40" i="5"/>
  <c r="AD40" i="5"/>
  <c r="AC40" i="5"/>
  <c r="AB40" i="5"/>
  <c r="AA40" i="5"/>
  <c r="Z40" i="5"/>
  <c r="X40" i="5"/>
  <c r="W40" i="5"/>
  <c r="V40" i="5"/>
  <c r="U40" i="5"/>
  <c r="T40" i="5"/>
  <c r="S40" i="5"/>
  <c r="R40" i="5"/>
  <c r="Q40" i="5"/>
  <c r="H40" i="5"/>
  <c r="DN39" i="5"/>
  <c r="DM39" i="5"/>
  <c r="DL39" i="5"/>
  <c r="DC39" i="5"/>
  <c r="DB39" i="5"/>
  <c r="DA39" i="5"/>
  <c r="CZ39" i="5"/>
  <c r="CV39" i="5"/>
  <c r="CU39" i="5"/>
  <c r="CT39" i="5"/>
  <c r="CJ39" i="5"/>
  <c r="CH39" i="5"/>
  <c r="CF39" i="5"/>
  <c r="CE39" i="5"/>
  <c r="CC39" i="5"/>
  <c r="CA39" i="5"/>
  <c r="BX39" i="5"/>
  <c r="BW39" i="5"/>
  <c r="BU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AW39" i="5"/>
  <c r="AU39" i="5"/>
  <c r="AS39" i="5"/>
  <c r="AR39" i="5"/>
  <c r="AQ39" i="5"/>
  <c r="AP39" i="5"/>
  <c r="AO39" i="5"/>
  <c r="AN39" i="5"/>
  <c r="AM39" i="5"/>
  <c r="AG39" i="5"/>
  <c r="AE39" i="5"/>
  <c r="AD39" i="5"/>
  <c r="AC39" i="5"/>
  <c r="AB39" i="5"/>
  <c r="AA39" i="5"/>
  <c r="Z39" i="5"/>
  <c r="W39" i="5"/>
  <c r="V39" i="5"/>
  <c r="U39" i="5"/>
  <c r="T39" i="5"/>
  <c r="S39" i="5"/>
  <c r="R39" i="5"/>
  <c r="Q39" i="5"/>
  <c r="H39" i="5"/>
  <c r="DN38" i="5"/>
  <c r="DM38" i="5"/>
  <c r="DL38" i="5"/>
  <c r="DC38" i="5"/>
  <c r="DB38" i="5"/>
  <c r="DA38" i="5"/>
  <c r="CZ38" i="5"/>
  <c r="CV38" i="5"/>
  <c r="CU38" i="5"/>
  <c r="CT38" i="5"/>
  <c r="CJ38" i="5"/>
  <c r="CH38" i="5"/>
  <c r="CF38" i="5"/>
  <c r="CE38" i="5"/>
  <c r="CC38" i="5"/>
  <c r="CA38" i="5"/>
  <c r="BX38" i="5"/>
  <c r="BW38" i="5"/>
  <c r="BU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AW38" i="5"/>
  <c r="AU38" i="5"/>
  <c r="AS38" i="5"/>
  <c r="AR38" i="5"/>
  <c r="AQ38" i="5"/>
  <c r="AP38" i="5"/>
  <c r="AO38" i="5"/>
  <c r="AN38" i="5"/>
  <c r="AM38" i="5"/>
  <c r="AG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H38" i="5"/>
  <c r="DN37" i="5"/>
  <c r="DM37" i="5"/>
  <c r="DL37" i="5"/>
  <c r="DC37" i="5"/>
  <c r="DB37" i="5"/>
  <c r="DA37" i="5"/>
  <c r="CZ37" i="5"/>
  <c r="CV37" i="5"/>
  <c r="CU37" i="5"/>
  <c r="CT37" i="5"/>
  <c r="CJ37" i="5"/>
  <c r="CH37" i="5"/>
  <c r="CF37" i="5"/>
  <c r="CE37" i="5"/>
  <c r="CC37" i="5"/>
  <c r="CA37" i="5"/>
  <c r="BX37" i="5"/>
  <c r="BW37" i="5"/>
  <c r="BU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AW37" i="5"/>
  <c r="AU37" i="5"/>
  <c r="AS37" i="5"/>
  <c r="AR37" i="5"/>
  <c r="AQ37" i="5"/>
  <c r="AP37" i="5"/>
  <c r="AO37" i="5"/>
  <c r="AN37" i="5"/>
  <c r="AM37" i="5"/>
  <c r="AG37" i="5"/>
  <c r="AE37" i="5"/>
  <c r="AD37" i="5"/>
  <c r="AC37" i="5"/>
  <c r="AB37" i="5"/>
  <c r="AA37" i="5"/>
  <c r="Z37" i="5"/>
  <c r="X37" i="5"/>
  <c r="V37" i="5"/>
  <c r="U37" i="5"/>
  <c r="T37" i="5"/>
  <c r="S37" i="5"/>
  <c r="R37" i="5"/>
  <c r="Q37" i="5"/>
  <c r="H37" i="5"/>
  <c r="DN36" i="5"/>
  <c r="DM36" i="5"/>
  <c r="DL36" i="5"/>
  <c r="DC36" i="5"/>
  <c r="DB36" i="5"/>
  <c r="DA36" i="5"/>
  <c r="CZ36" i="5"/>
  <c r="CV36" i="5"/>
  <c r="CU36" i="5"/>
  <c r="CT36" i="5"/>
  <c r="CJ36" i="5"/>
  <c r="CH36" i="5"/>
  <c r="CF36" i="5"/>
  <c r="CE36" i="5"/>
  <c r="CC36" i="5"/>
  <c r="CA36" i="5"/>
  <c r="BX36" i="5"/>
  <c r="BW36" i="5"/>
  <c r="BU36" i="5"/>
  <c r="BM36" i="5"/>
  <c r="BL36" i="5"/>
  <c r="BJ36" i="5"/>
  <c r="DN35" i="5"/>
  <c r="DM35" i="5"/>
  <c r="DL35" i="5"/>
  <c r="DC35" i="5"/>
  <c r="DB35" i="5"/>
  <c r="DA35" i="5"/>
  <c r="CZ35" i="5"/>
  <c r="CV35" i="5"/>
  <c r="CU35" i="5"/>
  <c r="CT35" i="5"/>
  <c r="CJ35" i="5"/>
  <c r="CH35" i="5"/>
  <c r="CF35" i="5"/>
  <c r="CE35" i="5"/>
  <c r="CC35" i="5"/>
  <c r="CA35" i="5"/>
  <c r="BX35" i="5"/>
  <c r="BW35" i="5"/>
  <c r="BU35" i="5"/>
  <c r="BM35" i="5"/>
  <c r="BL35" i="5"/>
  <c r="BJ35" i="5"/>
  <c r="BI35" i="5"/>
  <c r="BH35" i="5"/>
  <c r="BG35" i="5"/>
  <c r="BF35" i="5"/>
  <c r="BE35" i="5"/>
  <c r="BD35" i="5"/>
  <c r="BC35" i="5"/>
  <c r="AR35" i="5"/>
  <c r="AQ35" i="5"/>
  <c r="AP35" i="5"/>
  <c r="AO35" i="5"/>
  <c r="AN35" i="5"/>
  <c r="AM35" i="5"/>
  <c r="AE35" i="5"/>
  <c r="AD35" i="5"/>
  <c r="AC35" i="5"/>
  <c r="AB35" i="5"/>
  <c r="AA35" i="5"/>
  <c r="Z35" i="5"/>
  <c r="V35" i="5"/>
  <c r="U35" i="5"/>
  <c r="T35" i="5"/>
  <c r="S35" i="5"/>
  <c r="R35" i="5"/>
  <c r="Q35" i="5"/>
  <c r="DN34" i="5"/>
  <c r="DM34" i="5"/>
  <c r="DL34" i="5"/>
  <c r="DC34" i="5"/>
  <c r="DB34" i="5"/>
  <c r="DA34" i="5"/>
  <c r="CZ34" i="5"/>
  <c r="CV34" i="5"/>
  <c r="CU34" i="5"/>
  <c r="CT34" i="5"/>
  <c r="CJ34" i="5"/>
  <c r="CH34" i="5"/>
  <c r="CF34" i="5"/>
  <c r="CE34" i="5"/>
  <c r="CC34" i="5"/>
  <c r="CA34" i="5"/>
  <c r="BX34" i="5"/>
  <c r="BW34" i="5"/>
  <c r="BU34" i="5"/>
  <c r="BM34" i="5"/>
  <c r="BL34" i="5"/>
  <c r="BJ34" i="5"/>
  <c r="BI34" i="5"/>
  <c r="BH34" i="5"/>
  <c r="BG34" i="5"/>
  <c r="BF34" i="5"/>
  <c r="BE34" i="5"/>
  <c r="BD34" i="5"/>
  <c r="BC34" i="5"/>
  <c r="AR34" i="5"/>
  <c r="AQ34" i="5"/>
  <c r="AP34" i="5"/>
  <c r="AO34" i="5"/>
  <c r="AN34" i="5"/>
  <c r="AM34" i="5"/>
  <c r="AE34" i="5"/>
  <c r="AD34" i="5"/>
  <c r="AC34" i="5"/>
  <c r="AB34" i="5"/>
  <c r="AA34" i="5"/>
  <c r="Z34" i="5"/>
  <c r="V34" i="5"/>
  <c r="U34" i="5"/>
  <c r="T34" i="5"/>
  <c r="S34" i="5"/>
  <c r="R34" i="5"/>
  <c r="Q34" i="5"/>
  <c r="DN33" i="5"/>
  <c r="DM33" i="5"/>
  <c r="DC33" i="5"/>
  <c r="DB33" i="5"/>
  <c r="DA33" i="5"/>
  <c r="CZ33" i="5"/>
  <c r="CV33" i="5"/>
  <c r="CU33" i="5"/>
  <c r="CT33" i="5"/>
  <c r="CJ33" i="5"/>
  <c r="CH33" i="5"/>
  <c r="CF33" i="5"/>
  <c r="CE33" i="5"/>
  <c r="CC33" i="5"/>
  <c r="CA33" i="5"/>
  <c r="BX33" i="5"/>
  <c r="BW33" i="5"/>
  <c r="BU33" i="5"/>
  <c r="BM33" i="5"/>
  <c r="BL33" i="5"/>
  <c r="BJ33" i="5"/>
  <c r="BI33" i="5"/>
  <c r="BH33" i="5"/>
  <c r="BG33" i="5"/>
  <c r="BF33" i="5"/>
  <c r="BE33" i="5"/>
  <c r="BD33" i="5"/>
  <c r="BC33" i="5"/>
  <c r="AR33" i="5"/>
  <c r="AQ33" i="5"/>
  <c r="AP33" i="5"/>
  <c r="AO33" i="5"/>
  <c r="AN33" i="5"/>
  <c r="AM33" i="5"/>
  <c r="AE33" i="5"/>
  <c r="AD33" i="5"/>
  <c r="AC33" i="5"/>
  <c r="AB33" i="5"/>
  <c r="AA33" i="5"/>
  <c r="Z33" i="5"/>
  <c r="V33" i="5"/>
  <c r="U33" i="5"/>
  <c r="T33" i="5"/>
  <c r="S33" i="5"/>
  <c r="R33" i="5"/>
  <c r="Q33" i="5"/>
  <c r="DN32" i="5"/>
  <c r="DM32" i="5"/>
  <c r="DL32" i="5"/>
  <c r="DB32" i="5"/>
  <c r="DA32" i="5"/>
  <c r="CZ32" i="5"/>
  <c r="CV32" i="5"/>
  <c r="CU32" i="5"/>
  <c r="CT32" i="5"/>
  <c r="CJ32" i="5"/>
  <c r="CH32" i="5"/>
  <c r="CF32" i="5"/>
  <c r="CE32" i="5"/>
  <c r="CC32" i="5"/>
  <c r="CA32" i="5"/>
  <c r="BX32" i="5"/>
  <c r="BW32" i="5"/>
  <c r="BU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AW32" i="5"/>
  <c r="AU32" i="5"/>
  <c r="AS32" i="5"/>
  <c r="AR32" i="5"/>
  <c r="AQ32" i="5"/>
  <c r="AP32" i="5"/>
  <c r="AO32" i="5"/>
  <c r="AN32" i="5"/>
  <c r="AM32" i="5"/>
  <c r="AE32" i="5"/>
  <c r="AD32" i="5"/>
  <c r="AC32" i="5"/>
  <c r="AB32" i="5"/>
  <c r="AA32" i="5"/>
  <c r="Z32" i="5"/>
  <c r="Y32" i="5"/>
  <c r="V32" i="5"/>
  <c r="U32" i="5"/>
  <c r="T32" i="5"/>
  <c r="S32" i="5"/>
  <c r="R32" i="5"/>
  <c r="Q32" i="5"/>
  <c r="P32" i="5"/>
  <c r="DN31" i="5"/>
  <c r="DM31" i="5"/>
  <c r="DL31" i="5"/>
  <c r="DB31" i="5"/>
  <c r="DA31" i="5"/>
  <c r="CZ31" i="5"/>
  <c r="CV31" i="5"/>
  <c r="CU31" i="5"/>
  <c r="CT31" i="5"/>
  <c r="CJ31" i="5"/>
  <c r="CH31" i="5"/>
  <c r="CF31" i="5"/>
  <c r="CE31" i="5"/>
  <c r="CC31" i="5"/>
  <c r="CA31" i="5"/>
  <c r="BX31" i="5"/>
  <c r="BW31" i="5"/>
  <c r="BU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AW31" i="5"/>
  <c r="AU31" i="5"/>
  <c r="AS31" i="5"/>
  <c r="AR31" i="5"/>
  <c r="AQ31" i="5"/>
  <c r="AP31" i="5"/>
  <c r="AO31" i="5"/>
  <c r="AN31" i="5"/>
  <c r="AM31" i="5"/>
  <c r="AG31" i="5"/>
  <c r="AE31" i="5"/>
  <c r="AD31" i="5"/>
  <c r="AC31" i="5"/>
  <c r="AB31" i="5"/>
  <c r="AA31" i="5"/>
  <c r="Z31" i="5"/>
  <c r="X31" i="5"/>
  <c r="V31" i="5"/>
  <c r="U31" i="5"/>
  <c r="T31" i="5"/>
  <c r="S31" i="5"/>
  <c r="R31" i="5"/>
  <c r="Q31" i="5"/>
  <c r="DN30" i="5"/>
  <c r="DM30" i="5"/>
  <c r="DL30" i="5"/>
  <c r="DB30" i="5"/>
  <c r="DA30" i="5"/>
  <c r="CZ30" i="5"/>
  <c r="CV30" i="5"/>
  <c r="CU30" i="5"/>
  <c r="CT30" i="5"/>
  <c r="CJ30" i="5"/>
  <c r="CH30" i="5"/>
  <c r="CF30" i="5"/>
  <c r="CE30" i="5"/>
  <c r="CC30" i="5"/>
  <c r="CA30" i="5"/>
  <c r="BX30" i="5"/>
  <c r="BW30" i="5"/>
  <c r="BU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AW30" i="5"/>
  <c r="AU30" i="5"/>
  <c r="AS30" i="5"/>
  <c r="AR30" i="5"/>
  <c r="AQ30" i="5"/>
  <c r="AP30" i="5"/>
  <c r="AO30" i="5"/>
  <c r="AN30" i="5"/>
  <c r="AM30" i="5"/>
  <c r="AG30" i="5"/>
  <c r="AE30" i="5"/>
  <c r="AD30" i="5"/>
  <c r="AC30" i="5"/>
  <c r="AB30" i="5"/>
  <c r="AA30" i="5"/>
  <c r="Z30" i="5"/>
  <c r="W30" i="5"/>
  <c r="V30" i="5"/>
  <c r="U30" i="5"/>
  <c r="T30" i="5"/>
  <c r="S30" i="5"/>
  <c r="R30" i="5"/>
  <c r="Q30" i="5"/>
  <c r="DN29" i="5"/>
  <c r="DM29" i="5"/>
  <c r="DL29" i="5"/>
  <c r="DB29" i="5"/>
  <c r="DA29" i="5"/>
  <c r="CZ29" i="5"/>
  <c r="CV29" i="5"/>
  <c r="CU29" i="5"/>
  <c r="CT29" i="5"/>
  <c r="CJ29" i="5"/>
  <c r="CH29" i="5"/>
  <c r="CF29" i="5"/>
  <c r="CE29" i="5"/>
  <c r="CC29" i="5"/>
  <c r="CA29" i="5"/>
  <c r="BX29" i="5"/>
  <c r="BW29" i="5"/>
  <c r="BU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AW29" i="5"/>
  <c r="AU29" i="5"/>
  <c r="AS29" i="5"/>
  <c r="AR29" i="5"/>
  <c r="AQ29" i="5"/>
  <c r="AP29" i="5"/>
  <c r="AO29" i="5"/>
  <c r="AN29" i="5"/>
  <c r="AM29" i="5"/>
  <c r="AG29" i="5"/>
  <c r="AE29" i="5"/>
  <c r="AD29" i="5"/>
  <c r="AC29" i="5"/>
  <c r="AB29" i="5"/>
  <c r="AA29" i="5"/>
  <c r="Z29" i="5"/>
  <c r="W29" i="5"/>
  <c r="V29" i="5"/>
  <c r="U29" i="5"/>
  <c r="T29" i="5"/>
  <c r="S29" i="5"/>
  <c r="R29" i="5"/>
  <c r="Q29" i="5"/>
  <c r="H29" i="5"/>
  <c r="DN28" i="5"/>
  <c r="DM28" i="5"/>
  <c r="DL28" i="5"/>
  <c r="DB28" i="5"/>
  <c r="DA28" i="5"/>
  <c r="CZ28" i="5"/>
  <c r="CV28" i="5"/>
  <c r="CU28" i="5"/>
  <c r="CT28" i="5"/>
  <c r="CJ28" i="5"/>
  <c r="CH28" i="5"/>
  <c r="CF28" i="5"/>
  <c r="CE28" i="5"/>
  <c r="CC28" i="5"/>
  <c r="CA28" i="5"/>
  <c r="BX28" i="5"/>
  <c r="BW28" i="5"/>
  <c r="BU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AW28" i="5"/>
  <c r="AU28" i="5"/>
  <c r="AS28" i="5"/>
  <c r="AR28" i="5"/>
  <c r="AQ28" i="5"/>
  <c r="AP28" i="5"/>
  <c r="AO28" i="5"/>
  <c r="AN28" i="5"/>
  <c r="AM28" i="5"/>
  <c r="AE28" i="5"/>
  <c r="AD28" i="5"/>
  <c r="AC28" i="5"/>
  <c r="AB28" i="5"/>
  <c r="AA28" i="5"/>
  <c r="Z28" i="5"/>
  <c r="V28" i="5"/>
  <c r="U28" i="5"/>
  <c r="T28" i="5"/>
  <c r="S28" i="5"/>
  <c r="R28" i="5"/>
  <c r="Q28" i="5"/>
  <c r="DN27" i="5"/>
  <c r="DM27" i="5"/>
  <c r="DL27" i="5"/>
  <c r="DB27" i="5"/>
  <c r="DA27" i="5"/>
  <c r="CZ27" i="5"/>
  <c r="CV27" i="5"/>
  <c r="CU27" i="5"/>
  <c r="CT27" i="5"/>
  <c r="CJ27" i="5"/>
  <c r="CH27" i="5"/>
  <c r="CF27" i="5"/>
  <c r="CE27" i="5"/>
  <c r="CC27" i="5"/>
  <c r="CA27" i="5"/>
  <c r="BX27" i="5"/>
  <c r="BW27" i="5"/>
  <c r="BU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AW27" i="5"/>
  <c r="AU27" i="5"/>
  <c r="AS27" i="5"/>
  <c r="AR27" i="5"/>
  <c r="AQ27" i="5"/>
  <c r="AP27" i="5"/>
  <c r="AO27" i="5"/>
  <c r="AN27" i="5"/>
  <c r="AM27" i="5"/>
  <c r="AG27" i="5"/>
  <c r="AE27" i="5"/>
  <c r="AD27" i="5"/>
  <c r="AC27" i="5"/>
  <c r="AB27" i="5"/>
  <c r="AA27" i="5"/>
  <c r="Z27" i="5"/>
  <c r="V27" i="5"/>
  <c r="U27" i="5"/>
  <c r="T27" i="5"/>
  <c r="S27" i="5"/>
  <c r="R27" i="5"/>
  <c r="Q27" i="5"/>
  <c r="H27" i="5"/>
  <c r="DN26" i="5"/>
  <c r="DM26" i="5"/>
  <c r="DL26" i="5"/>
  <c r="DB26" i="5"/>
  <c r="DA26" i="5"/>
  <c r="CZ26" i="5"/>
  <c r="CV26" i="5"/>
  <c r="CU26" i="5"/>
  <c r="CT26" i="5"/>
  <c r="CJ26" i="5"/>
  <c r="CH26" i="5"/>
  <c r="CF26" i="5"/>
  <c r="CE26" i="5"/>
  <c r="CC26" i="5"/>
  <c r="CA26" i="5"/>
  <c r="BX26" i="5"/>
  <c r="BW26" i="5"/>
  <c r="BU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AW26" i="5"/>
  <c r="AU26" i="5"/>
  <c r="AS26" i="5"/>
  <c r="AR26" i="5"/>
  <c r="AQ26" i="5"/>
  <c r="AP26" i="5"/>
  <c r="AO26" i="5"/>
  <c r="AN26" i="5"/>
  <c r="AM26" i="5"/>
  <c r="AG26" i="5"/>
  <c r="AE26" i="5"/>
  <c r="AD26" i="5"/>
  <c r="AC26" i="5"/>
  <c r="AB26" i="5"/>
  <c r="AA26" i="5"/>
  <c r="Z26" i="5"/>
  <c r="W26" i="5"/>
  <c r="V26" i="5"/>
  <c r="U26" i="5"/>
  <c r="T26" i="5"/>
  <c r="S26" i="5"/>
  <c r="R26" i="5"/>
  <c r="Q26" i="5"/>
  <c r="H26" i="5"/>
  <c r="DI25" i="5"/>
  <c r="DB25" i="5"/>
  <c r="DA25" i="5"/>
  <c r="CZ25" i="5"/>
  <c r="CV25" i="5"/>
  <c r="CU25" i="5"/>
  <c r="CT25" i="5"/>
  <c r="CJ25" i="5"/>
  <c r="CH25" i="5"/>
  <c r="CF25" i="5"/>
  <c r="BG25" i="5"/>
  <c r="BF25" i="5"/>
  <c r="BD25" i="5"/>
  <c r="AQ25" i="5"/>
  <c r="AP25" i="5"/>
  <c r="AN25" i="5"/>
  <c r="DB24" i="5"/>
  <c r="DA24" i="5"/>
  <c r="CZ24" i="5"/>
  <c r="CV24" i="5"/>
  <c r="CU24" i="5"/>
  <c r="CT24" i="5"/>
  <c r="CJ24" i="5"/>
  <c r="CH24" i="5"/>
  <c r="CF24" i="5"/>
  <c r="CE24" i="5"/>
  <c r="CC24" i="5"/>
  <c r="CA24" i="5"/>
  <c r="BX24" i="5"/>
  <c r="BW24" i="5"/>
  <c r="BU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AW24" i="5"/>
  <c r="AU24" i="5"/>
  <c r="AS24" i="5"/>
  <c r="AR24" i="5"/>
  <c r="AQ24" i="5"/>
  <c r="AP24" i="5"/>
  <c r="AO24" i="5"/>
  <c r="AN24" i="5"/>
  <c r="AM24" i="5"/>
  <c r="AI24" i="5"/>
  <c r="AG24" i="5"/>
  <c r="AE24" i="5"/>
  <c r="AD24" i="5"/>
  <c r="AC24" i="5"/>
  <c r="AB24" i="5"/>
  <c r="AA24" i="5"/>
  <c r="Z24" i="5"/>
  <c r="X24" i="5"/>
  <c r="V24" i="5"/>
  <c r="U24" i="5"/>
  <c r="T24" i="5"/>
  <c r="S24" i="5"/>
  <c r="R24" i="5"/>
  <c r="Q24" i="5"/>
  <c r="I24" i="5"/>
  <c r="H24" i="5"/>
  <c r="DB23" i="5"/>
  <c r="DA23" i="5"/>
  <c r="CZ23" i="5"/>
  <c r="CV23" i="5"/>
  <c r="CU23" i="5"/>
  <c r="CT23" i="5"/>
  <c r="CJ23" i="5"/>
  <c r="CH23" i="5"/>
  <c r="CF23" i="5"/>
  <c r="CE23" i="5"/>
  <c r="CC23" i="5"/>
  <c r="CA23" i="5"/>
  <c r="BX23" i="5"/>
  <c r="BW23" i="5"/>
  <c r="BU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AW23" i="5"/>
  <c r="AU23" i="5"/>
  <c r="AS23" i="5"/>
  <c r="AR23" i="5"/>
  <c r="AQ23" i="5"/>
  <c r="AP23" i="5"/>
  <c r="AO23" i="5"/>
  <c r="AN23" i="5"/>
  <c r="AM23" i="5"/>
  <c r="AI23" i="5"/>
  <c r="AG23" i="5"/>
  <c r="AE23" i="5"/>
  <c r="AD23" i="5"/>
  <c r="AC23" i="5"/>
  <c r="AB23" i="5"/>
  <c r="AA23" i="5"/>
  <c r="Z23" i="5"/>
  <c r="W23" i="5"/>
  <c r="V23" i="5"/>
  <c r="U23" i="5"/>
  <c r="T23" i="5"/>
  <c r="S23" i="5"/>
  <c r="R23" i="5"/>
  <c r="Q23" i="5"/>
  <c r="H23" i="5"/>
  <c r="DB22" i="5"/>
  <c r="DA22" i="5"/>
  <c r="CZ22" i="5"/>
  <c r="CV22" i="5"/>
  <c r="CU22" i="5"/>
  <c r="CT22" i="5"/>
  <c r="CJ22" i="5"/>
  <c r="CH22" i="5"/>
  <c r="CF22" i="5"/>
  <c r="CE22" i="5"/>
  <c r="CC22" i="5"/>
  <c r="CA22" i="5"/>
  <c r="BX22" i="5"/>
  <c r="BW22" i="5"/>
  <c r="BU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AW22" i="5"/>
  <c r="AU22" i="5"/>
  <c r="AS22" i="5"/>
  <c r="AR22" i="5"/>
  <c r="AQ22" i="5"/>
  <c r="AP22" i="5"/>
  <c r="AO22" i="5"/>
  <c r="AN22" i="5"/>
  <c r="AM22" i="5"/>
  <c r="AI22" i="5"/>
  <c r="AG22" i="5"/>
  <c r="AE22" i="5"/>
  <c r="AD22" i="5"/>
  <c r="AC22" i="5"/>
  <c r="AB22" i="5"/>
  <c r="AA22" i="5"/>
  <c r="Z22" i="5"/>
  <c r="W22" i="5"/>
  <c r="V22" i="5"/>
  <c r="U22" i="5"/>
  <c r="T22" i="5"/>
  <c r="S22" i="5"/>
  <c r="R22" i="5"/>
  <c r="Q22" i="5"/>
  <c r="H22" i="5"/>
  <c r="DB21" i="5"/>
  <c r="DA21" i="5"/>
  <c r="CZ21" i="5"/>
  <c r="CV21" i="5"/>
  <c r="CU21" i="5"/>
  <c r="CT21" i="5"/>
  <c r="CJ21" i="5"/>
  <c r="CH21" i="5"/>
  <c r="CF21" i="5"/>
  <c r="CE21" i="5"/>
  <c r="CC21" i="5"/>
  <c r="CA21" i="5"/>
  <c r="BX21" i="5"/>
  <c r="BW21" i="5"/>
  <c r="BU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AW21" i="5"/>
  <c r="AU21" i="5"/>
  <c r="AS21" i="5"/>
  <c r="AR21" i="5"/>
  <c r="AQ21" i="5"/>
  <c r="AP21" i="5"/>
  <c r="AO21" i="5"/>
  <c r="AN21" i="5"/>
  <c r="AM21" i="5"/>
  <c r="AI21" i="5"/>
  <c r="AG21" i="5"/>
  <c r="AE21" i="5"/>
  <c r="AD21" i="5"/>
  <c r="AC21" i="5"/>
  <c r="AB21" i="5"/>
  <c r="AA21" i="5"/>
  <c r="Z21" i="5"/>
  <c r="X21" i="5"/>
  <c r="V21" i="5"/>
  <c r="U21" i="5"/>
  <c r="T21" i="5"/>
  <c r="S21" i="5"/>
  <c r="R21" i="5"/>
  <c r="Q21" i="5"/>
  <c r="I21" i="5"/>
  <c r="H21" i="5"/>
  <c r="DB20" i="5"/>
  <c r="DA20" i="5"/>
  <c r="CZ20" i="5"/>
  <c r="CV20" i="5"/>
  <c r="CU20" i="5"/>
  <c r="CT20" i="5"/>
  <c r="CJ20" i="5"/>
  <c r="CH20" i="5"/>
  <c r="CF20" i="5"/>
  <c r="CE20" i="5"/>
  <c r="CC20" i="5"/>
  <c r="CA20" i="5"/>
  <c r="BX20" i="5"/>
  <c r="BW20" i="5"/>
  <c r="BU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AW20" i="5"/>
  <c r="AU20" i="5"/>
  <c r="AS20" i="5"/>
  <c r="AR20" i="5"/>
  <c r="AQ20" i="5"/>
  <c r="AP20" i="5"/>
  <c r="AO20" i="5"/>
  <c r="AN20" i="5"/>
  <c r="AM20" i="5"/>
  <c r="AE20" i="5"/>
  <c r="AD20" i="5"/>
  <c r="AC20" i="5"/>
  <c r="AB20" i="5"/>
  <c r="AA20" i="5"/>
  <c r="Z20" i="5"/>
  <c r="W20" i="5"/>
  <c r="V20" i="5"/>
  <c r="U20" i="5"/>
  <c r="T20" i="5"/>
  <c r="S20" i="5"/>
  <c r="R20" i="5"/>
  <c r="Q20" i="5"/>
  <c r="H20" i="5"/>
  <c r="DB19" i="5"/>
  <c r="DA19" i="5"/>
  <c r="CZ19" i="5"/>
  <c r="CV19" i="5"/>
  <c r="CU19" i="5"/>
  <c r="CT19" i="5"/>
  <c r="CJ19" i="5"/>
  <c r="CH19" i="5"/>
  <c r="CF19" i="5"/>
  <c r="CE19" i="5"/>
  <c r="CC19" i="5"/>
  <c r="CA19" i="5"/>
  <c r="BX19" i="5"/>
  <c r="BW19" i="5"/>
  <c r="BU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AW19" i="5"/>
  <c r="AU19" i="5"/>
  <c r="AS19" i="5"/>
  <c r="AR19" i="5"/>
  <c r="AQ19" i="5"/>
  <c r="AP19" i="5"/>
  <c r="AO19" i="5"/>
  <c r="AN19" i="5"/>
  <c r="AM19" i="5"/>
  <c r="AI19" i="5"/>
  <c r="AE19" i="5"/>
  <c r="AD19" i="5"/>
  <c r="AC19" i="5"/>
  <c r="AB19" i="5"/>
  <c r="AA19" i="5"/>
  <c r="Z19" i="5"/>
  <c r="X19" i="5"/>
  <c r="V19" i="5"/>
  <c r="U19" i="5"/>
  <c r="T19" i="5"/>
  <c r="S19" i="5"/>
  <c r="R19" i="5"/>
  <c r="Q19" i="5"/>
  <c r="DB18" i="5"/>
  <c r="DA18" i="5"/>
  <c r="CZ18" i="5"/>
  <c r="CV18" i="5"/>
  <c r="CU18" i="5"/>
  <c r="CT18" i="5"/>
  <c r="CJ18" i="5"/>
  <c r="CH18" i="5"/>
  <c r="CF18" i="5"/>
  <c r="CE18" i="5"/>
  <c r="CC18" i="5"/>
  <c r="CA18" i="5"/>
  <c r="BX18" i="5"/>
  <c r="BW18" i="5"/>
  <c r="BU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AW18" i="5"/>
  <c r="AU18" i="5"/>
  <c r="AS18" i="5"/>
  <c r="AR18" i="5"/>
  <c r="AQ18" i="5"/>
  <c r="AP18" i="5"/>
  <c r="AO18" i="5"/>
  <c r="AN18" i="5"/>
  <c r="AM18" i="5"/>
  <c r="AG18" i="5"/>
  <c r="AE18" i="5"/>
  <c r="AD18" i="5"/>
  <c r="AC18" i="5"/>
  <c r="AB18" i="5"/>
  <c r="AA18" i="5"/>
  <c r="Z18" i="5"/>
  <c r="V18" i="5"/>
  <c r="U18" i="5"/>
  <c r="T18" i="5"/>
  <c r="S18" i="5"/>
  <c r="R18" i="5"/>
  <c r="Q18" i="5"/>
  <c r="H18" i="5"/>
  <c r="DB17" i="5"/>
  <c r="DA17" i="5"/>
  <c r="CZ17" i="5"/>
  <c r="CV17" i="5"/>
  <c r="CU17" i="5"/>
  <c r="CT17" i="5"/>
  <c r="CJ17" i="5"/>
  <c r="CI17" i="5"/>
  <c r="CH17" i="5"/>
  <c r="CG17" i="5"/>
  <c r="CF17" i="5"/>
  <c r="CE17" i="5"/>
  <c r="CC17" i="5"/>
  <c r="CA17" i="5"/>
  <c r="BX17" i="5"/>
  <c r="BW17" i="5"/>
  <c r="BU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AW17" i="5"/>
  <c r="AU17" i="5"/>
  <c r="AS17" i="5"/>
  <c r="AR17" i="5"/>
  <c r="AQ17" i="5"/>
  <c r="AP17" i="5"/>
  <c r="AO17" i="5"/>
  <c r="AN17" i="5"/>
  <c r="AM17" i="5"/>
  <c r="AI17" i="5"/>
  <c r="AG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H17" i="5"/>
  <c r="DB16" i="5"/>
  <c r="DA16" i="5"/>
  <c r="CZ16" i="5"/>
  <c r="CV16" i="5"/>
  <c r="CU16" i="5"/>
  <c r="CT16" i="5"/>
  <c r="CJ16" i="5"/>
  <c r="CH16" i="5"/>
  <c r="CF16" i="5"/>
  <c r="CE16" i="5"/>
  <c r="CC16" i="5"/>
  <c r="CA16" i="5"/>
  <c r="BX16" i="5"/>
  <c r="BW16" i="5"/>
  <c r="BU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AW16" i="5"/>
  <c r="AU16" i="5"/>
  <c r="AS16" i="5"/>
  <c r="AR16" i="5"/>
  <c r="AQ16" i="5"/>
  <c r="AP16" i="5"/>
  <c r="AO16" i="5"/>
  <c r="AN16" i="5"/>
  <c r="AM16" i="5"/>
  <c r="AG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H16" i="5"/>
  <c r="DB15" i="5"/>
  <c r="DA15" i="5"/>
  <c r="CZ15" i="5"/>
  <c r="CV15" i="5"/>
  <c r="CU15" i="5"/>
  <c r="CT15" i="5"/>
  <c r="CJ15" i="5"/>
  <c r="CH15" i="5"/>
  <c r="CF15" i="5"/>
  <c r="CE15" i="5"/>
  <c r="CC15" i="5"/>
  <c r="CA15" i="5"/>
  <c r="BX15" i="5"/>
  <c r="BW15" i="5"/>
  <c r="BU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AW15" i="5"/>
  <c r="AU15" i="5"/>
  <c r="AS15" i="5"/>
  <c r="AR15" i="5"/>
  <c r="AQ15" i="5"/>
  <c r="AP15" i="5"/>
  <c r="AO15" i="5"/>
  <c r="AN15" i="5"/>
  <c r="AM15" i="5"/>
  <c r="AG15" i="5"/>
  <c r="AE15" i="5"/>
  <c r="AD15" i="5"/>
  <c r="AC15" i="5"/>
  <c r="AB15" i="5"/>
  <c r="AA15" i="5"/>
  <c r="Z15" i="5"/>
  <c r="V15" i="5"/>
  <c r="U15" i="5"/>
  <c r="T15" i="5"/>
  <c r="S15" i="5"/>
  <c r="R15" i="5"/>
  <c r="Q15" i="5"/>
  <c r="H15" i="5"/>
  <c r="DA14" i="5"/>
  <c r="CZ14" i="5"/>
  <c r="CV14" i="5"/>
  <c r="CU14" i="5"/>
  <c r="CT14" i="5"/>
  <c r="CJ14" i="5"/>
  <c r="CH14" i="5"/>
  <c r="CF14" i="5"/>
  <c r="CE14" i="5"/>
  <c r="CC14" i="5"/>
  <c r="CA14" i="5"/>
  <c r="BX14" i="5"/>
  <c r="BW14" i="5"/>
  <c r="BU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AW14" i="5"/>
  <c r="AU14" i="5"/>
  <c r="AS14" i="5"/>
  <c r="AR14" i="5"/>
  <c r="AQ14" i="5"/>
  <c r="AP14" i="5"/>
  <c r="AO14" i="5"/>
  <c r="AN14" i="5"/>
  <c r="AM14" i="5"/>
  <c r="AG14" i="5"/>
  <c r="AE14" i="5"/>
  <c r="AD14" i="5"/>
  <c r="AC14" i="5"/>
  <c r="AB14" i="5"/>
  <c r="AA14" i="5"/>
  <c r="Z14" i="5"/>
  <c r="V14" i="5"/>
  <c r="U14" i="5"/>
  <c r="T14" i="5"/>
  <c r="S14" i="5"/>
  <c r="R14" i="5"/>
  <c r="Q14" i="5"/>
  <c r="H14" i="5"/>
  <c r="DA13" i="5"/>
  <c r="CZ13" i="5"/>
  <c r="CV13" i="5"/>
  <c r="CU13" i="5"/>
  <c r="CT13" i="5"/>
  <c r="CJ13" i="5"/>
  <c r="CH13" i="5"/>
  <c r="CF13" i="5"/>
  <c r="CE13" i="5"/>
  <c r="CC13" i="5"/>
  <c r="CA13" i="5"/>
  <c r="BX13" i="5"/>
  <c r="BW13" i="5"/>
  <c r="BU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AW13" i="5"/>
  <c r="AU13" i="5"/>
  <c r="AS13" i="5"/>
  <c r="AR13" i="5"/>
  <c r="AQ13" i="5"/>
  <c r="AP13" i="5"/>
  <c r="AO13" i="5"/>
  <c r="AN13" i="5"/>
  <c r="AM13" i="5"/>
  <c r="AE13" i="5"/>
  <c r="AD13" i="5"/>
  <c r="AC13" i="5"/>
  <c r="AB13" i="5"/>
  <c r="AA13" i="5"/>
  <c r="Z13" i="5"/>
  <c r="V13" i="5"/>
  <c r="U13" i="5"/>
  <c r="T13" i="5"/>
  <c r="S13" i="5"/>
  <c r="R13" i="5"/>
  <c r="Q13" i="5"/>
  <c r="H13" i="5"/>
  <c r="DA12" i="5"/>
  <c r="CZ12" i="5"/>
  <c r="CV12" i="5"/>
  <c r="CU12" i="5"/>
  <c r="CT12" i="5"/>
  <c r="CJ12" i="5"/>
  <c r="CH12" i="5"/>
  <c r="CF12" i="5"/>
  <c r="CE12" i="5"/>
  <c r="CC12" i="5"/>
  <c r="CA12" i="5"/>
  <c r="BX12" i="5"/>
  <c r="BW12" i="5"/>
  <c r="BU12" i="5"/>
  <c r="BM12" i="5"/>
  <c r="BL12" i="5"/>
  <c r="BJ12" i="5"/>
  <c r="DA11" i="5"/>
  <c r="CZ11" i="5"/>
  <c r="CV11" i="5"/>
  <c r="CU11" i="5"/>
  <c r="CT11" i="5"/>
  <c r="CJ11" i="5"/>
  <c r="CH11" i="5"/>
  <c r="CF11" i="5"/>
  <c r="CE11" i="5"/>
  <c r="CC11" i="5"/>
  <c r="CA11" i="5"/>
  <c r="BX11" i="5"/>
  <c r="BW11" i="5"/>
  <c r="BU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AS11" i="5"/>
  <c r="AR11" i="5"/>
  <c r="AQ11" i="5"/>
  <c r="AP11" i="5"/>
  <c r="AO11" i="5"/>
  <c r="AN11" i="5"/>
  <c r="AM11" i="5"/>
  <c r="AE11" i="5"/>
  <c r="AD11" i="5"/>
  <c r="AC11" i="5"/>
  <c r="AB11" i="5"/>
  <c r="AA11" i="5"/>
  <c r="Z11" i="5"/>
  <c r="V11" i="5"/>
  <c r="U11" i="5"/>
  <c r="T11" i="5"/>
  <c r="S11" i="5"/>
  <c r="R11" i="5"/>
  <c r="Q11" i="5"/>
  <c r="DA10" i="5"/>
  <c r="CZ10" i="5"/>
  <c r="CV10" i="5"/>
  <c r="CU10" i="5"/>
  <c r="CT10" i="5"/>
  <c r="CJ10" i="5"/>
  <c r="CH10" i="5"/>
  <c r="CF10" i="5"/>
  <c r="CE10" i="5"/>
  <c r="CC10" i="5"/>
  <c r="CA10" i="5"/>
  <c r="BX10" i="5"/>
  <c r="BW10" i="5"/>
  <c r="BU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AW10" i="5"/>
  <c r="AU10" i="5"/>
  <c r="AS10" i="5"/>
  <c r="AR10" i="5"/>
  <c r="AQ10" i="5"/>
  <c r="AP10" i="5"/>
  <c r="AO10" i="5"/>
  <c r="AN10" i="5"/>
  <c r="AM10" i="5"/>
  <c r="AE10" i="5"/>
  <c r="AD10" i="5"/>
  <c r="AC10" i="5"/>
  <c r="AB10" i="5"/>
  <c r="AA10" i="5"/>
  <c r="Z10" i="5"/>
  <c r="V10" i="5"/>
  <c r="U10" i="5"/>
  <c r="T10" i="5"/>
  <c r="S10" i="5"/>
  <c r="R10" i="5"/>
  <c r="Q10" i="5"/>
  <c r="DA9" i="5"/>
  <c r="CZ9" i="5"/>
  <c r="CV9" i="5"/>
  <c r="CU9" i="5"/>
  <c r="CT9" i="5"/>
  <c r="CJ9" i="5"/>
  <c r="CH9" i="5"/>
  <c r="CF9" i="5"/>
  <c r="CE9" i="5"/>
  <c r="CC9" i="5"/>
  <c r="CA9" i="5"/>
  <c r="BX9" i="5"/>
  <c r="BW9" i="5"/>
  <c r="BU9" i="5"/>
  <c r="BN9" i="5"/>
  <c r="BM9" i="5"/>
  <c r="BL9" i="5"/>
  <c r="BK9" i="5"/>
  <c r="BJ9" i="5"/>
  <c r="BI9" i="5"/>
  <c r="BH9" i="5"/>
  <c r="BG9" i="5"/>
  <c r="BF9" i="5"/>
  <c r="BE9" i="5"/>
  <c r="BD9" i="5"/>
  <c r="BC9" i="5"/>
  <c r="AW9" i="5"/>
  <c r="AU9" i="5"/>
  <c r="AS9" i="5"/>
  <c r="AR9" i="5"/>
  <c r="AQ9" i="5"/>
  <c r="AP9" i="5"/>
  <c r="AO9" i="5"/>
  <c r="AN9" i="5"/>
  <c r="AM9" i="5"/>
  <c r="AE9" i="5"/>
  <c r="AD9" i="5"/>
  <c r="AC9" i="5"/>
  <c r="AB9" i="5"/>
  <c r="AA9" i="5"/>
  <c r="Z9" i="5"/>
  <c r="V9" i="5"/>
  <c r="U9" i="5"/>
  <c r="T9" i="5"/>
  <c r="S9" i="5"/>
  <c r="R9" i="5"/>
  <c r="Q9" i="5"/>
  <c r="DA8" i="5"/>
  <c r="CZ8" i="5"/>
  <c r="CV8" i="5"/>
  <c r="CU8" i="5"/>
  <c r="CT8" i="5"/>
  <c r="CJ8" i="5"/>
  <c r="CH8" i="5"/>
  <c r="CF8" i="5"/>
  <c r="CE8" i="5"/>
  <c r="CC8" i="5"/>
  <c r="CA8" i="5"/>
  <c r="BX8" i="5"/>
  <c r="BW8" i="5"/>
  <c r="BU8" i="5"/>
  <c r="BN8" i="5"/>
  <c r="BM8" i="5"/>
  <c r="BL8" i="5"/>
  <c r="BK8" i="5"/>
  <c r="BJ8" i="5"/>
  <c r="BI8" i="5"/>
  <c r="BH8" i="5"/>
  <c r="BG8" i="5"/>
  <c r="BF8" i="5"/>
  <c r="BE8" i="5"/>
  <c r="BD8" i="5"/>
  <c r="BC8" i="5"/>
  <c r="AW8" i="5"/>
  <c r="AU8" i="5"/>
  <c r="AS8" i="5"/>
  <c r="AR8" i="5"/>
  <c r="AQ8" i="5"/>
  <c r="AP8" i="5"/>
  <c r="AO8" i="5"/>
  <c r="AN8" i="5"/>
  <c r="AM8" i="5"/>
  <c r="AI8" i="5"/>
  <c r="AE8" i="5"/>
  <c r="AD8" i="5"/>
  <c r="AC8" i="5"/>
  <c r="AB8" i="5"/>
  <c r="AA8" i="5"/>
  <c r="Z8" i="5"/>
  <c r="X8" i="5"/>
  <c r="V8" i="5"/>
  <c r="U8" i="5"/>
  <c r="T8" i="5"/>
  <c r="S8" i="5"/>
  <c r="R8" i="5"/>
  <c r="Q8" i="5"/>
  <c r="DA7" i="5"/>
  <c r="CZ7" i="5"/>
  <c r="CV7" i="5"/>
  <c r="CU7" i="5"/>
  <c r="CT7" i="5"/>
  <c r="CJ7" i="5"/>
  <c r="CH7" i="5"/>
  <c r="CF7" i="5"/>
  <c r="CE7" i="5"/>
  <c r="CC7" i="5"/>
  <c r="CA7" i="5"/>
  <c r="BX7" i="5"/>
  <c r="BW7" i="5"/>
  <c r="BU7" i="5"/>
  <c r="BN7" i="5"/>
  <c r="BM7" i="5"/>
  <c r="BL7" i="5"/>
  <c r="BK7" i="5"/>
  <c r="BJ7" i="5"/>
  <c r="BI7" i="5"/>
  <c r="BH7" i="5"/>
  <c r="BG7" i="5"/>
  <c r="BF7" i="5"/>
  <c r="BE7" i="5"/>
  <c r="BD7" i="5"/>
  <c r="BC7" i="5"/>
  <c r="AW7" i="5"/>
  <c r="AU7" i="5"/>
  <c r="AS7" i="5"/>
  <c r="AR7" i="5"/>
  <c r="AQ7" i="5"/>
  <c r="AP7" i="5"/>
  <c r="AO7" i="5"/>
  <c r="AN7" i="5"/>
  <c r="AM7" i="5"/>
  <c r="AI7" i="5"/>
  <c r="AE7" i="5"/>
  <c r="AD7" i="5"/>
  <c r="AC7" i="5"/>
  <c r="AB7" i="5"/>
  <c r="AA7" i="5"/>
  <c r="Z7" i="5"/>
  <c r="X7" i="5"/>
  <c r="V7" i="5"/>
  <c r="U7" i="5"/>
  <c r="T7" i="5"/>
  <c r="S7" i="5"/>
  <c r="R7" i="5"/>
  <c r="Q7" i="5"/>
  <c r="CZ6" i="5"/>
  <c r="CV6" i="5"/>
  <c r="CU6" i="5"/>
  <c r="CT6" i="5"/>
  <c r="CJ6" i="5"/>
  <c r="CH6" i="5"/>
  <c r="CF6" i="5"/>
  <c r="CE6" i="5"/>
  <c r="CC6" i="5"/>
  <c r="CA6" i="5"/>
  <c r="BX6" i="5"/>
  <c r="BW6" i="5"/>
  <c r="BU6" i="5"/>
  <c r="BN6" i="5"/>
  <c r="BM6" i="5"/>
  <c r="BL6" i="5"/>
  <c r="BK6" i="5"/>
  <c r="BJ6" i="5"/>
  <c r="BI6" i="5"/>
  <c r="BH6" i="5"/>
  <c r="BG6" i="5"/>
  <c r="BF6" i="5"/>
  <c r="BE6" i="5"/>
  <c r="BD6" i="5"/>
  <c r="BC6" i="5"/>
  <c r="AW6" i="5"/>
  <c r="AU6" i="5"/>
  <c r="AS6" i="5"/>
  <c r="AR6" i="5"/>
  <c r="AQ6" i="5"/>
  <c r="AP6" i="5"/>
  <c r="AO6" i="5"/>
  <c r="AN6" i="5"/>
  <c r="AM6" i="5"/>
  <c r="AG6" i="5"/>
  <c r="AE6" i="5"/>
  <c r="AD6" i="5"/>
  <c r="AC6" i="5"/>
  <c r="AB6" i="5"/>
  <c r="AA6" i="5"/>
  <c r="Z6" i="5"/>
  <c r="W6" i="5"/>
  <c r="V6" i="5"/>
  <c r="U6" i="5"/>
  <c r="T6" i="5"/>
  <c r="S6" i="5"/>
  <c r="R6" i="5"/>
  <c r="Q6" i="5"/>
  <c r="H6" i="5"/>
  <c r="CZ5" i="5"/>
  <c r="CV5" i="5"/>
  <c r="CU5" i="5"/>
  <c r="CT5" i="5"/>
  <c r="CJ5" i="5"/>
  <c r="CH5" i="5"/>
  <c r="CF5" i="5"/>
  <c r="CE5" i="5"/>
  <c r="CC5" i="5"/>
  <c r="CA5" i="5"/>
  <c r="BX5" i="5"/>
  <c r="BW5" i="5"/>
  <c r="BU5" i="5"/>
  <c r="BN5" i="5"/>
  <c r="BM5" i="5"/>
  <c r="BL5" i="5"/>
  <c r="BK5" i="5"/>
  <c r="BJ5" i="5"/>
  <c r="BI5" i="5"/>
  <c r="BH5" i="5"/>
  <c r="BG5" i="5"/>
  <c r="BF5" i="5"/>
  <c r="BE5" i="5"/>
  <c r="BD5" i="5"/>
  <c r="BC5" i="5"/>
  <c r="AW5" i="5"/>
  <c r="AU5" i="5"/>
  <c r="AS5" i="5"/>
  <c r="AR5" i="5"/>
  <c r="AQ5" i="5"/>
  <c r="AP5" i="5"/>
  <c r="AO5" i="5"/>
  <c r="AN5" i="5"/>
  <c r="AM5" i="5"/>
  <c r="AG5" i="5"/>
  <c r="AE5" i="5"/>
  <c r="AD5" i="5"/>
  <c r="AC5" i="5"/>
  <c r="AB5" i="5"/>
  <c r="AA5" i="5"/>
  <c r="Z5" i="5"/>
  <c r="V5" i="5"/>
  <c r="U5" i="5"/>
  <c r="T5" i="5"/>
  <c r="S5" i="5"/>
  <c r="R5" i="5"/>
  <c r="Q5" i="5"/>
  <c r="H5" i="5"/>
</calcChain>
</file>

<file path=xl/sharedStrings.xml><?xml version="1.0" encoding="utf-8"?>
<sst xmlns="http://schemas.openxmlformats.org/spreadsheetml/2006/main" count="742" uniqueCount="240">
  <si>
    <t>ЦЕНОВНИК ЗА ОШТЕТЕНИ УЧЕБНИЦИ - СРЕДНО ГИМНАЗИСКО ОБРАЗОВАНИЕ</t>
  </si>
  <si>
    <t>Предмет</t>
  </si>
  <si>
    <t>Наслов на учебник</t>
  </si>
  <si>
    <t>Автор/и</t>
  </si>
  <si>
    <t>Вкупна цена со ДДВ и дополнителни попусти</t>
  </si>
  <si>
    <t>учебна 2010/11 г.                                        70% од вредностa на учебникот</t>
  </si>
  <si>
    <t xml:space="preserve"> учебна 2011/12 г.                                         70% од вредностa на учебникот</t>
  </si>
  <si>
    <t xml:space="preserve"> учебна 2012/13 г.                                          70% од вредностa на учебникот</t>
  </si>
  <si>
    <t>учебна 2013/14 г.                                  70% од вредностa на учебникот</t>
  </si>
  <si>
    <t>учебна 2014/15  г.                                                                                 70% од  вредностa на учебникот</t>
  </si>
  <si>
    <t xml:space="preserve">  учебна 2015/16    70% од  вредностa на учебникот</t>
  </si>
  <si>
    <t>М</t>
  </si>
  <si>
    <t>А</t>
  </si>
  <si>
    <t>Т</t>
  </si>
  <si>
    <t>учебна 2015/16  г.                                                                                 70% од  вредностa на учебникот</t>
  </si>
  <si>
    <t xml:space="preserve">учебна 2016/17                                                                                </t>
  </si>
  <si>
    <t xml:space="preserve">учебна 2017/18                                                                                </t>
  </si>
  <si>
    <t xml:space="preserve">учебна 2018/19                                                                                        </t>
  </si>
  <si>
    <t xml:space="preserve">учебна 2019/20                                                                                </t>
  </si>
  <si>
    <t>учебна 2019/20  г.                                                                                 70% од  вредностa на учебникот</t>
  </si>
  <si>
    <t xml:space="preserve">учебна 2020/21                                                                                  </t>
  </si>
  <si>
    <t>учебна 2021/22  г.                                                                                 70% од  вредностa на учебникот</t>
  </si>
  <si>
    <t xml:space="preserve">учебна 2021/22 </t>
  </si>
  <si>
    <t xml:space="preserve">учебна 2022/23 </t>
  </si>
  <si>
    <t xml:space="preserve">учебна 2023/24 </t>
  </si>
  <si>
    <t>учебна 2024/25</t>
  </si>
  <si>
    <t>македонски</t>
  </si>
  <si>
    <t>албански</t>
  </si>
  <si>
    <t>турски</t>
  </si>
  <si>
    <t>MAK</t>
  </si>
  <si>
    <t>АЛБ</t>
  </si>
  <si>
    <t>ТУР</t>
  </si>
  <si>
    <t>МАК</t>
  </si>
  <si>
    <t>I-ва година</t>
  </si>
  <si>
    <t>Македонски јазик и литература</t>
  </si>
  <si>
    <t>во постапка</t>
  </si>
  <si>
    <t>Македонски јазик и литература за албански и турски паралелки</t>
  </si>
  <si>
    <t>Албански јазик и литература</t>
  </si>
  <si>
    <t>Турски јазик и литература</t>
  </si>
  <si>
    <t>Англиски јазик</t>
  </si>
  <si>
    <t>Германски јазик</t>
  </si>
  <si>
    <t>Француски јазик</t>
  </si>
  <si>
    <t>Италијански јазик</t>
  </si>
  <si>
    <t>Руски јазик</t>
  </si>
  <si>
    <t xml:space="preserve">Математика </t>
  </si>
  <si>
    <t>Српски јазик</t>
  </si>
  <si>
    <t>Информатика</t>
  </si>
  <si>
    <t>265.7</t>
  </si>
  <si>
    <t>Биологија</t>
  </si>
  <si>
    <t>Хемија</t>
  </si>
  <si>
    <t>Физика</t>
  </si>
  <si>
    <t>Историја</t>
  </si>
  <si>
    <t>Географија</t>
  </si>
  <si>
    <t>Музичка уметност</t>
  </si>
  <si>
    <t>408.3</t>
  </si>
  <si>
    <t>Ликовна уметност</t>
  </si>
  <si>
    <t>Спорт и спортски активности</t>
  </si>
  <si>
    <t>II-ра година</t>
  </si>
  <si>
    <t>Стојка Бојковска,Лиљана Минова-Ѓуркова,   Димитар Пандев,   Живко Цветкоски,Невена Исакова и   Бранко Пендовски</t>
  </si>
  <si>
    <t>Јадранка Владова и Татјана Ефтимоска</t>
  </si>
  <si>
    <t>Македонски јазик за паралелките на албански и турски наставен јазик</t>
  </si>
  <si>
    <t>Љубинка Донева</t>
  </si>
  <si>
    <t>/</t>
  </si>
  <si>
    <t>Нада Николовска и  Валентина Палевска</t>
  </si>
  <si>
    <t>Матилда Ковачева</t>
  </si>
  <si>
    <t>Албански јазик</t>
  </si>
  <si>
    <t>Ремзи Несими и Махмут Хиса</t>
  </si>
  <si>
    <t>Турски јазик</t>
  </si>
  <si>
    <t xml:space="preserve">Рана Ѓурел и Зеки Ѓурел </t>
  </si>
  <si>
    <t>Англиски јазик - прв странски јазик</t>
  </si>
  <si>
    <t>Think 2</t>
  </si>
  <si>
    <t>Herbert Puchta, Jeff Stranks</t>
  </si>
  <si>
    <t>Француски јазик - втор странски јазик</t>
  </si>
  <si>
    <t>VERSIONE ORGINALE 3</t>
  </si>
  <si>
    <t>Monique Denyer, Christian Olliver, Emilie Perrison</t>
  </si>
  <si>
    <t>Германски јазик (втор странски јазик)</t>
  </si>
  <si>
    <t>PRIMA</t>
  </si>
  <si>
    <t>Friederike Jin, Lutz Rohrmna, Magdalena Michalak</t>
  </si>
  <si>
    <t>Италијански ( втор странски јазик )</t>
  </si>
  <si>
    <t>RAGAZZI IN RETE B1</t>
  </si>
  <si>
    <t>Marco Mezzadri, Paolo E.Balboni</t>
  </si>
  <si>
    <t>Латински јазик</t>
  </si>
  <si>
    <t>Љубинка Басотова</t>
  </si>
  <si>
    <t>Весна Димоска и   Митко Чешларов</t>
  </si>
  <si>
    <t>Дончо Димовски,    Билјана Крстеска,   Лидија Кондинска и Снежана Здравковска</t>
  </si>
  <si>
    <t>Боривоје Миладиновиќ, Трајче Ѓоршиевски и Никола Петрески</t>
  </si>
  <si>
    <t>Иван Трајков, Глигор Тренчевски,   Јорданка Митевска и Лилјана Грибовска - Поповиќ</t>
  </si>
  <si>
    <t>Ристо Малчевски и Мирјана Докоска</t>
  </si>
  <si>
    <t>Елементарна алгебра и геометрија</t>
  </si>
  <si>
    <t>Јелена Бабовиќ,Костадин Тренчевски, Бијлана Веруш Крстевска,                                                                         Лидија Кондинска и  Глигор Тренчевски</t>
  </si>
  <si>
    <t>Информатичка технологија</t>
  </si>
  <si>
    <t>Ванчо Чабуковски, Димитар Битраков, Андосија Ристова, Борис Попов, Дејан Златковски</t>
  </si>
  <si>
    <t>Ѓорѓи Јованчевски, Розалинда Стојова</t>
  </si>
  <si>
    <t>Маријан Гушев, д-р Симе Арсеновски</t>
  </si>
  <si>
    <t>Сузана Лошковска, Аристотел Тентов, Марија Ефнушева</t>
  </si>
  <si>
    <t>Данијела Ѓорѓевиќ</t>
  </si>
  <si>
    <t>Живко Сековски и  Славица Сековска</t>
  </si>
  <si>
    <t>Бујар Дурмиши</t>
  </si>
  <si>
    <t>Бојан Шоптрајанов</t>
  </si>
  <si>
    <t xml:space="preserve">Марјана Јоноска,     Мимоза Ристова-Васева,   Оливер Зајков и Драган Јакимовски </t>
  </si>
  <si>
    <t>Штефица Уичиќ,   Анка Чушкаровска,  Ѓорѓи Насковски</t>
  </si>
  <si>
    <t>Милан Бошковски, Неби Дервиши, Јордан Илиоски,     Димко Попоски,        Наташа Котлар и  Силвана Сидоровска</t>
  </si>
  <si>
    <t>Блаже Ристовски,Тодор Чепреганов,                        Шукри Рахими, Симо Младеновски и                   Стојан Киселиновски</t>
  </si>
  <si>
    <t>Александар Стојмилов</t>
  </si>
  <si>
    <t>Селим Мерсимовски</t>
  </si>
  <si>
    <t>Анкица Витанова и Силвана Гелевска</t>
  </si>
  <si>
    <t>Георги Здравев</t>
  </si>
  <si>
    <t>Насе Кондовски</t>
  </si>
  <si>
    <t>Владимир Величковски</t>
  </si>
  <si>
    <t>Социологија</t>
  </si>
  <si>
    <t>Гордана Трајкова-Костова,Димитар Мирчев</t>
  </si>
  <si>
    <t>Етика</t>
  </si>
  <si>
    <t>Кирил Темков</t>
  </si>
  <si>
    <t>Говорење и пишување вештини</t>
  </si>
  <si>
    <t>Димитар Пандев</t>
  </si>
  <si>
    <t>Махмуд Хиса</t>
  </si>
  <si>
    <t>Старогрчки јазик</t>
  </si>
  <si>
    <t xml:space="preserve">Маргарита Бузалковска Алексова, Валериј Софрониевски, Елена Џукеска и Андеј Сених </t>
  </si>
  <si>
    <t>III-та година</t>
  </si>
  <si>
    <t>Валентина Муцунска- Палевска,                                    Наташа Ацевска</t>
  </si>
  <si>
    <t>Стојка Бојковска,Лилјана Минова-Ѓуркова, Димитар Пандев,Живко Цветковски, Гане Тодоровски и                    Наташа Аврамовска</t>
  </si>
  <si>
    <t>Венко Андоновски,Марјан Марковиќ,                           Глигор Стојковски</t>
  </si>
  <si>
    <t>Матилда Ковачева и Фахрије Морина</t>
  </si>
  <si>
    <t>Ремзи Несими,Валбона Тоска,                            Зеќирија Незири и Агим Лека</t>
  </si>
  <si>
    <t>Сабри Хамити,Идриз Метани,                                  Ардиан Мараши</t>
  </si>
  <si>
    <t>Hamdi Hasan, Hajati Javuzer, Zeki Gurel</t>
  </si>
  <si>
    <t>THINK 3 (B1+)</t>
  </si>
  <si>
    <t>Herbert Puchta, Jeff Stranks and Peter Lewis-Jones</t>
  </si>
  <si>
    <t>Agenda 3 B1.1</t>
  </si>
  <si>
    <t xml:space="preserve">Muriel Bedault,            Gabrielle Chort,                     Fani Kablan,             Frederique Treffandier </t>
  </si>
  <si>
    <t>Германски јазик - втор странски јазик</t>
  </si>
  <si>
    <t>Beste Freunde B1.1</t>
  </si>
  <si>
    <t>Manuela Georgiakaki, Elisabeth Graf-Riemann,         Anja Schumann,       Christiane Seuthe</t>
  </si>
  <si>
    <t>SPAZIO ITALIA 3 (В1)</t>
  </si>
  <si>
    <t>Maria Gloria Tommasini, Mimma Flavia Diaco</t>
  </si>
  <si>
    <t>Руски јазик                                     втор странски јазик</t>
  </si>
  <si>
    <t>Приглашание в Россиа</t>
  </si>
  <si>
    <t>Е.Л.Корчагина</t>
  </si>
  <si>
    <t>Јорданка Митевска, Иван Трајков и Лилјана Грибовска-Поповиќ</t>
  </si>
  <si>
    <t>Боривоје Миладиновиќ и
Никола Петрески</t>
  </si>
  <si>
    <t>Јорданка Димовска, Славчо Митев,                                    Ицко Ѓоргоски</t>
  </si>
  <si>
    <t>Сузана Диневска-Ќовкаровска,             Софија Ачкоска</t>
  </si>
  <si>
    <t>Киро Стојановски и
 Слоботка Алексовска</t>
  </si>
  <si>
    <t>Мирјана Јоновска, Невенка Андоновска, Мимоза Ристова-Васова</t>
  </si>
  <si>
    <t>Лутфи Истрефи,Хафезат Дервиши,                          Фадил Ајредини,Несет Изаири</t>
  </si>
  <si>
    <t>Блаже Ристовски,Тодор Чепреганов,                         Шукри Рахими,Симо Младеновски и                   Стојан Киселиновски</t>
  </si>
  <si>
    <t xml:space="preserve"> Новица Велјанвоски, Гордана Плетварска, Соња Цветковска и Џафери Шичери</t>
  </si>
  <si>
    <t>Данчо Ордев,Маја Рауник-Кирков,                   Мишко Ралев,Викториа Еремеева-Наумовска,Александар Ордев и                         Игор Василев</t>
  </si>
  <si>
    <t>Линеарна алгебра и аналитичка геометрија</t>
  </si>
  <si>
    <t>Костадин Тренчевски,Билјана Крстеска,                         Глигор Тренчевски и Снежана Здравевска</t>
  </si>
  <si>
    <t>Вовед во правото</t>
  </si>
  <si>
    <t>Димитар Бајалџиев, Миодраг Мицајков и Добринка Тасковска</t>
  </si>
  <si>
    <t>Ксенофон Угриноски и Трајан Крстески</t>
  </si>
  <si>
    <t>Нелко Стојаноски,Милева Ѓуровска и Зоран Матевски</t>
  </si>
  <si>
    <t>PROGETTO ITALIANO</t>
  </si>
  <si>
    <t>S.Magnelli, T.Marin</t>
  </si>
  <si>
    <t xml:space="preserve">UN GIORNO IN ITALIA </t>
  </si>
  <si>
    <t>Loredana Chiarrini, Nuccia De Filippo</t>
  </si>
  <si>
    <t xml:space="preserve">Француски јазик </t>
  </si>
  <si>
    <t>TAXI 1</t>
  </si>
  <si>
    <t>Giy Capelle, Robert Menand</t>
  </si>
  <si>
    <t>Шпански јазик</t>
  </si>
  <si>
    <t>HABLEMOS ESPANOL</t>
  </si>
  <si>
    <t>HABLEMOS ESPANOL Ognena Nikuqski, Tawa Jordanovska</t>
  </si>
  <si>
    <t xml:space="preserve">Германски јазик </t>
  </si>
  <si>
    <t xml:space="preserve">DELFIN </t>
  </si>
  <si>
    <t>Hartmut Auferstraβ, Jutta Műller, Thomas Stortz</t>
  </si>
  <si>
    <t>Коле Павлов, Аце Миленковски и                          Ѓорѓи Павловски</t>
  </si>
  <si>
    <t xml:space="preserve">Аслан Селмани </t>
  </si>
  <si>
    <t>Алгебра</t>
  </si>
  <si>
    <t>Костадин Тренчевски, Билјана Крстеска,        Глигор Трнчевски и Снежана Здравевска</t>
  </si>
  <si>
    <t>Педагогија</t>
  </si>
  <si>
    <t>Марија Костова,Анета Бараковска и                             Ели Маказлиева</t>
  </si>
  <si>
    <t>Сузана Тнокова Кузмановска</t>
  </si>
  <si>
    <t>Програмски јазици</t>
  </si>
  <si>
    <t>Симе Арсеновски</t>
  </si>
  <si>
    <t>Горѓи Јованчевски, Жаклина Лазаревска</t>
  </si>
  <si>
    <t>Иновации и претприемништво</t>
  </si>
  <si>
    <t>IV-та година</t>
  </si>
  <si>
    <t>Венко Андоновски, Марјан Марковиќ и Глигор Стојковски</t>
  </si>
  <si>
    <t>Стојка Бојковска, Лилјана Минова-Ѓуркова, Димитар Пандев, Живко Цветковски, Наташа Аврамовска, Лорета Георгиевска Јаковлева</t>
  </si>
  <si>
    <t>Македонски јазик за учениците од другите заедници</t>
  </si>
  <si>
    <t>Матилда Ковачева,Фахрије Морина</t>
  </si>
  <si>
    <t>Милица Петрушевска,Агим Морина и                               Братица Котевска</t>
  </si>
  <si>
    <t>Али Алиу,Шабан Синани,Имер Чираку,                                 Ардијан Мараши и                          Идриз  Метани</t>
  </si>
  <si>
    <t>Аслан Хамити и                                Нехас Сопај</t>
  </si>
  <si>
    <t>Аслан Хамити,                                     Зеќрја Незири и                                   Агим Љека</t>
  </si>
  <si>
    <t>Хамди Хасан и                                        Зеки Гурел</t>
  </si>
  <si>
    <t>Англиски јазик ( прв странски јазик )</t>
  </si>
  <si>
    <t xml:space="preserve">FOCUS 4  </t>
  </si>
  <si>
    <t>Sue Kay, Vaughan Jones, Daniel Brayshaw, Beata Trapnell</t>
  </si>
  <si>
    <t>Француски јазик (  втор странски јазик )</t>
  </si>
  <si>
    <t>AGENDA 4 B1.2</t>
  </si>
  <si>
    <t>Murielle Bidault, Gabirelle Chort, Fanny Cablan, Frederique Treffandier</t>
  </si>
  <si>
    <t>Германски јазик ( втор странски јазик )</t>
  </si>
  <si>
    <t xml:space="preserve">BESTE FREUNDE B1.2 </t>
  </si>
  <si>
    <t>Manuela Georgiakaki, Elisabeth Graf-Reimann, Anja Shumann,  Cristiane Seuthe</t>
  </si>
  <si>
    <t>Верица Бакева,                           Боривоје Миладиновиќ</t>
  </si>
  <si>
    <t>Јорданка Митева,Весна Манова Ераковиќ, Лилјана Грибовска-Поповиќ и Фросина Митрушева</t>
  </si>
  <si>
    <t>Филозофија</t>
  </si>
  <si>
    <t>Кирил Темков и Стефан Сидовски</t>
  </si>
  <si>
    <t>Бајрам Селмани</t>
  </si>
  <si>
    <t xml:space="preserve">Компаративна ’книжевност </t>
  </si>
  <si>
    <t>Сања Стојменска-Елзесер, Валентина Миронска-Христовска, Наташа Аврамовска и Лорета Георгиевска-Јаковлева</t>
  </si>
  <si>
    <t xml:space="preserve">Логика </t>
  </si>
  <si>
    <t>Виолета Панзова</t>
  </si>
  <si>
    <t>Ванчо Чабуковски, Димитар Битраков, Андосија Ристова, Борис Попов и Дејан Златковски</t>
  </si>
  <si>
    <t>Ѓорѓи Јованчевски и Розалинда Стојова</t>
  </si>
  <si>
    <t>Слоботка Алексовска и                   Киро Стојаноски</t>
  </si>
  <si>
    <t>Олгица Саракинова, Драгица Трајановска и Софија Ачковска</t>
  </si>
  <si>
    <t>Физика (комбинација А)</t>
  </si>
  <si>
    <t>Александар Андоновски, Доне Гершанов, Зора Митревска, Станое Стојменов и Оливер Зајко</t>
  </si>
  <si>
    <t>Физика (комбинација Б)</t>
  </si>
  <si>
    <t>Андоновска Невенка, Гершановски Доне, Стојменов Станое и Заков Оливер</t>
  </si>
  <si>
    <t>Данчо Ордев</t>
  </si>
  <si>
    <t>не</t>
  </si>
  <si>
    <t>Германски јазик - трет странски јазик</t>
  </si>
  <si>
    <t>DELFIN                                  трет странски јазик</t>
  </si>
  <si>
    <t xml:space="preserve"> Hartmut Aufderstraβe,   Jutta Műller, Thomas Storz</t>
  </si>
  <si>
    <t>Италијански јазик- трет странски јазик</t>
  </si>
  <si>
    <t>PROGETTO ITALIANO 2 - трет странски јазик</t>
  </si>
  <si>
    <t xml:space="preserve"> T.Marin, S.Magnelli</t>
  </si>
  <si>
    <t>Математичка анализа</t>
  </si>
  <si>
    <t>Никита Шекутковски и                    Игор Димовски</t>
  </si>
  <si>
    <t>Костадин Тренчевски, Билјана Крстева, Глигор Тренчевски и Снежана Здравевска</t>
  </si>
  <si>
    <t>Економија</t>
  </si>
  <si>
    <t>Лиле Дамеска</t>
  </si>
  <si>
    <t>Класичен јазик                    (Латински јазик)</t>
  </si>
  <si>
    <t>Класичен јазик                    (Латински јазик на албански наставен јазик I и II)</t>
  </si>
  <si>
    <t>Сабри Салиу</t>
  </si>
  <si>
    <t>Менаџмент</t>
  </si>
  <si>
    <t>Бобек Шуклев и                            Маја Шуклева</t>
  </si>
  <si>
    <t>Даринка Петреска,  Виолета Ачкоска и  Маргарита Пешевска</t>
  </si>
  <si>
    <t>Француски јазик - трет странски јазик</t>
  </si>
  <si>
    <t>TAXI 2</t>
  </si>
  <si>
    <t>Robert Menand</t>
  </si>
  <si>
    <t>Нелко Стојановски,Зоран Матески и Ксенофон Угриновски</t>
  </si>
  <si>
    <t>Ило Трајковски,                              Трајан Крстески и                            Зоран Петрушевски</t>
  </si>
  <si>
    <t>Психологија</t>
  </si>
  <si>
    <t>Лулзим Муртезани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</si>
</sst>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indexed="8"/>
      <name val="Calibri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5117038483843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3" borderId="0" xfId="0" applyNumberFormat="1" applyFont="1" applyFill="1"/>
    <xf numFmtId="4" fontId="1" fillId="0" borderId="0" xfId="0" applyNumberFormat="1" applyFont="1" applyAlignment="1">
      <alignment vertical="center"/>
    </xf>
    <xf numFmtId="4" fontId="2" fillId="4" borderId="0" xfId="0" applyNumberFormat="1" applyFont="1" applyFill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/>
    </xf>
    <xf numFmtId="4" fontId="2" fillId="8" borderId="12" xfId="0" applyNumberFormat="1" applyFont="1" applyFill="1" applyBorder="1" applyAlignment="1">
      <alignment horizontal="center" vertical="center" wrapText="1"/>
    </xf>
    <xf numFmtId="4" fontId="2" fillId="8" borderId="5" xfId="0" applyNumberFormat="1" applyFont="1" applyFill="1" applyBorder="1" applyAlignment="1">
      <alignment horizontal="center" vertical="center" wrapText="1"/>
    </xf>
    <xf numFmtId="4" fontId="2" fillId="8" borderId="5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horizontal="center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2" fontId="1" fillId="9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/>
    </xf>
    <xf numFmtId="4" fontId="2" fillId="10" borderId="17" xfId="0" applyNumberFormat="1" applyFont="1" applyFill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/>
    <xf numFmtId="4" fontId="2" fillId="0" borderId="8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 wrapText="1"/>
    </xf>
    <xf numFmtId="4" fontId="1" fillId="11" borderId="8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vertical="center" wrapText="1"/>
    </xf>
    <xf numFmtId="2" fontId="6" fillId="0" borderId="8" xfId="0" applyNumberFormat="1" applyFont="1" applyBorder="1" applyAlignment="1">
      <alignment vertical="center" wrapText="1"/>
    </xf>
    <xf numFmtId="4" fontId="1" fillId="0" borderId="18" xfId="0" applyNumberFormat="1" applyFont="1" applyBorder="1"/>
    <xf numFmtId="4" fontId="1" fillId="4" borderId="19" xfId="0" applyNumberFormat="1" applyFont="1" applyFill="1" applyBorder="1"/>
    <xf numFmtId="4" fontId="1" fillId="4" borderId="11" xfId="0" applyNumberFormat="1" applyFont="1" applyFill="1" applyBorder="1"/>
    <xf numFmtId="4" fontId="1" fillId="4" borderId="0" xfId="0" applyNumberFormat="1" applyFont="1" applyFill="1"/>
    <xf numFmtId="4" fontId="2" fillId="12" borderId="8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vertical="center" wrapText="1"/>
    </xf>
    <xf numFmtId="4" fontId="1" fillId="4" borderId="14" xfId="0" applyNumberFormat="1" applyFont="1" applyFill="1" applyBorder="1"/>
    <xf numFmtId="4" fontId="1" fillId="3" borderId="8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/>
    </xf>
    <xf numFmtId="4" fontId="1" fillId="13" borderId="8" xfId="0" applyNumberFormat="1" applyFont="1" applyFill="1" applyBorder="1" applyAlignment="1">
      <alignment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vertical="center" wrapText="1"/>
    </xf>
    <xf numFmtId="4" fontId="1" fillId="0" borderId="5" xfId="0" applyNumberFormat="1" applyFont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8" borderId="13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10" borderId="13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12" borderId="8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center" wrapText="1"/>
    </xf>
    <xf numFmtId="4" fontId="2" fillId="4" borderId="21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1" fillId="13" borderId="8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F0"/>
      <color rgb="FF4F81BD"/>
      <color rgb="FF000000"/>
      <color rgb="FFF2F2F2"/>
      <color rgb="FFD9D9D9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55"/>
  <sheetViews>
    <sheetView tabSelected="1" workbookViewId="0">
      <pane xSplit="61" ySplit="4" topLeftCell="CH5" activePane="bottomRight" state="frozen"/>
      <selection pane="topRight"/>
      <selection pane="bottomLeft"/>
      <selection pane="bottomRight" activeCell="A5" sqref="A5:DN149"/>
    </sheetView>
  </sheetViews>
  <sheetFormatPr defaultColWidth="9.1796875" defaultRowHeight="13"/>
  <cols>
    <col min="1" max="1" width="8" style="3" customWidth="1"/>
    <col min="2" max="2" width="23.26953125" style="3" customWidth="1"/>
    <col min="3" max="3" width="24.26953125" style="3" customWidth="1"/>
    <col min="4" max="4" width="22" style="3" customWidth="1"/>
    <col min="5" max="5" width="27" style="4" hidden="1" customWidth="1"/>
    <col min="6" max="6" width="11.26953125" style="4" hidden="1" customWidth="1"/>
    <col min="7" max="7" width="8.453125" style="4" hidden="1" customWidth="1"/>
    <col min="8" max="8" width="14.1796875" style="5" hidden="1" customWidth="1"/>
    <col min="9" max="9" width="11.26953125" style="5" hidden="1" customWidth="1"/>
    <col min="10" max="10" width="10.453125" style="5" hidden="1" customWidth="1"/>
    <col min="11" max="11" width="11.54296875" style="6" hidden="1" customWidth="1"/>
    <col min="12" max="12" width="10.54296875" style="6" hidden="1" customWidth="1"/>
    <col min="13" max="13" width="10.1796875" style="6" hidden="1" customWidth="1"/>
    <col min="14" max="14" width="11.54296875" style="4" hidden="1" customWidth="1"/>
    <col min="15" max="15" width="11.26953125" style="4" hidden="1" customWidth="1"/>
    <col min="16" max="16" width="10.453125" style="4" hidden="1" customWidth="1"/>
    <col min="17" max="22" width="11" style="4" hidden="1" customWidth="1"/>
    <col min="23" max="23" width="10.54296875" style="7" hidden="1" customWidth="1"/>
    <col min="24" max="24" width="11.26953125" style="7" hidden="1" customWidth="1"/>
    <col min="25" max="31" width="10.453125" style="7" hidden="1" customWidth="1"/>
    <col min="32" max="32" width="14.1796875" style="8" hidden="1" customWidth="1"/>
    <col min="33" max="33" width="10.1796875" style="8" hidden="1" customWidth="1"/>
    <col min="34" max="35" width="11.26953125" style="9" hidden="1" customWidth="1"/>
    <col min="36" max="36" width="10.453125" style="9" hidden="1" customWidth="1"/>
    <col min="37" max="37" width="11.1796875" style="9" hidden="1" customWidth="1"/>
    <col min="38" max="38" width="13.7265625" style="9" hidden="1" customWidth="1"/>
    <col min="39" max="44" width="11.81640625" style="9" hidden="1" customWidth="1"/>
    <col min="45" max="45" width="13.7265625" style="9" hidden="1" customWidth="1"/>
    <col min="46" max="47" width="11.453125" style="9" hidden="1" customWidth="1"/>
    <col min="48" max="49" width="10.453125" style="9" hidden="1" customWidth="1"/>
    <col min="50" max="50" width="13.7265625" style="10" hidden="1" customWidth="1"/>
    <col min="51" max="52" width="11.453125" style="10" hidden="1" customWidth="1"/>
    <col min="53" max="71" width="10.453125" style="9" hidden="1" customWidth="1"/>
    <col min="72" max="83" width="9.1796875" style="9" hidden="1" customWidth="1"/>
    <col min="84" max="84" width="9.1796875" style="9" customWidth="1"/>
    <col min="85" max="85" width="9.1796875" style="9" hidden="1" customWidth="1"/>
    <col min="86" max="86" width="9.1796875" style="9"/>
    <col min="87" max="87" width="9.1796875" style="9" hidden="1" customWidth="1"/>
    <col min="88" max="88" width="9" style="9" customWidth="1"/>
    <col min="89" max="97" width="9.1796875" style="9" hidden="1" customWidth="1"/>
    <col min="98" max="100" width="9.1796875" style="9"/>
    <col min="101" max="101" width="0.26953125" style="9" customWidth="1"/>
    <col min="102" max="102" width="9.54296875" style="9" hidden="1" customWidth="1"/>
    <col min="103" max="103" width="10.26953125" style="9" hidden="1" customWidth="1"/>
    <col min="104" max="104" width="13.453125" style="11" customWidth="1"/>
    <col min="105" max="105" width="11.7265625" style="11" customWidth="1"/>
    <col min="106" max="106" width="9.1796875" style="11"/>
    <col min="107" max="107" width="10.81640625" style="11" customWidth="1"/>
    <col min="108" max="109" width="13" style="11" customWidth="1"/>
    <col min="110" max="112" width="9.1796875" style="12"/>
    <col min="113" max="113" width="0.7265625" style="12" customWidth="1"/>
    <col min="114" max="114" width="8.453125" style="12" hidden="1" customWidth="1"/>
    <col min="115" max="115" width="10.26953125" style="12" hidden="1" customWidth="1"/>
    <col min="116" max="116" width="13.54296875" style="9" customWidth="1"/>
    <col min="117" max="117" width="14.54296875" style="9" customWidth="1"/>
    <col min="118" max="16384" width="9.1796875" style="9"/>
  </cols>
  <sheetData>
    <row r="1" spans="1:118">
      <c r="A1" s="121"/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67"/>
      <c r="CR1" s="67"/>
      <c r="CS1" s="76"/>
      <c r="CT1" s="77"/>
      <c r="CU1" s="77"/>
      <c r="CV1" s="78"/>
      <c r="CW1" s="78"/>
      <c r="CX1" s="79"/>
      <c r="CY1" s="79"/>
      <c r="CZ1" s="94"/>
      <c r="DA1" s="94"/>
      <c r="DB1" s="94"/>
      <c r="DC1" s="94"/>
      <c r="DD1" s="94"/>
      <c r="DE1" s="94"/>
    </row>
    <row r="2" spans="1:118" ht="52">
      <c r="A2" s="121"/>
      <c r="B2" s="122" t="s">
        <v>1</v>
      </c>
      <c r="C2" s="122" t="s">
        <v>2</v>
      </c>
      <c r="D2" s="122" t="s">
        <v>3</v>
      </c>
      <c r="E2" s="14" t="s">
        <v>4</v>
      </c>
      <c r="F2" s="14"/>
      <c r="G2" s="14"/>
      <c r="H2" s="95" t="s">
        <v>5</v>
      </c>
      <c r="I2" s="96"/>
      <c r="J2" s="97"/>
      <c r="K2" s="98" t="s">
        <v>6</v>
      </c>
      <c r="L2" s="99"/>
      <c r="M2" s="100"/>
      <c r="N2" s="101" t="s">
        <v>7</v>
      </c>
      <c r="O2" s="101"/>
      <c r="P2" s="101"/>
      <c r="Q2" s="102" t="s">
        <v>7</v>
      </c>
      <c r="R2" s="102"/>
      <c r="S2" s="102"/>
      <c r="T2" s="102"/>
      <c r="U2" s="102"/>
      <c r="V2" s="102"/>
      <c r="W2" s="103" t="s">
        <v>8</v>
      </c>
      <c r="X2" s="103"/>
      <c r="Y2" s="104"/>
      <c r="Z2" s="105" t="s">
        <v>8</v>
      </c>
      <c r="AA2" s="105"/>
      <c r="AB2" s="105"/>
      <c r="AC2" s="105"/>
      <c r="AD2" s="105"/>
      <c r="AE2" s="105"/>
      <c r="AF2" s="106" t="s">
        <v>9</v>
      </c>
      <c r="AG2" s="106"/>
      <c r="AH2" s="106"/>
      <c r="AI2" s="106"/>
      <c r="AJ2" s="106"/>
      <c r="AK2" s="107"/>
      <c r="AL2" s="34" t="s">
        <v>10</v>
      </c>
      <c r="AM2" s="108" t="s">
        <v>9</v>
      </c>
      <c r="AN2" s="108"/>
      <c r="AO2" s="108"/>
      <c r="AP2" s="108"/>
      <c r="AQ2" s="108"/>
      <c r="AR2" s="108"/>
      <c r="AS2" s="35"/>
      <c r="AT2" s="35"/>
      <c r="AU2" s="35"/>
      <c r="AV2" s="35"/>
      <c r="AW2" s="45"/>
      <c r="AX2" s="4" t="s">
        <v>11</v>
      </c>
      <c r="AY2" s="4" t="s">
        <v>12</v>
      </c>
      <c r="AZ2" s="4" t="s">
        <v>13</v>
      </c>
      <c r="BA2" s="4"/>
      <c r="BB2" s="4"/>
      <c r="BC2" s="105" t="s">
        <v>14</v>
      </c>
      <c r="BD2" s="105"/>
      <c r="BE2" s="105"/>
      <c r="BF2" s="105"/>
      <c r="BG2" s="105"/>
      <c r="BH2" s="105"/>
      <c r="BI2" s="109" t="s">
        <v>15</v>
      </c>
      <c r="BJ2" s="109"/>
      <c r="BK2" s="109"/>
      <c r="BL2" s="109"/>
      <c r="BM2" s="109"/>
      <c r="BN2" s="109"/>
      <c r="BO2" s="46"/>
      <c r="BP2" s="46"/>
      <c r="BQ2" s="60"/>
      <c r="BR2" s="4"/>
      <c r="BS2" s="4"/>
      <c r="BT2" s="110" t="s">
        <v>16</v>
      </c>
      <c r="BU2" s="110"/>
      <c r="BV2" s="110"/>
      <c r="BW2" s="110"/>
      <c r="BX2" s="110"/>
      <c r="BY2" s="110"/>
      <c r="BZ2" s="111" t="s">
        <v>17</v>
      </c>
      <c r="CA2" s="111"/>
      <c r="CB2" s="111"/>
      <c r="CC2" s="111"/>
      <c r="CD2" s="111"/>
      <c r="CE2" s="111"/>
      <c r="CF2" s="110" t="s">
        <v>18</v>
      </c>
      <c r="CG2" s="110"/>
      <c r="CH2" s="110"/>
      <c r="CI2" s="110"/>
      <c r="CJ2" s="110"/>
      <c r="CK2" s="68"/>
      <c r="CL2" s="110" t="s">
        <v>19</v>
      </c>
      <c r="CM2" s="110"/>
      <c r="CN2" s="110"/>
      <c r="CO2" s="110"/>
      <c r="CP2" s="110"/>
      <c r="CQ2" s="69"/>
      <c r="CR2" s="69"/>
      <c r="CS2" s="69"/>
      <c r="CT2" s="112" t="s">
        <v>20</v>
      </c>
      <c r="CU2" s="112"/>
      <c r="CV2" s="112"/>
      <c r="CW2" s="111" t="s">
        <v>21</v>
      </c>
      <c r="CX2" s="111"/>
      <c r="CY2" s="111"/>
      <c r="CZ2" s="113" t="s">
        <v>22</v>
      </c>
      <c r="DA2" s="113"/>
      <c r="DB2" s="113"/>
      <c r="DC2" s="114" t="s">
        <v>23</v>
      </c>
      <c r="DD2" s="115"/>
      <c r="DE2" s="116"/>
      <c r="DF2" s="111" t="s">
        <v>24</v>
      </c>
      <c r="DG2" s="111"/>
      <c r="DH2" s="111"/>
      <c r="DI2" s="111" t="s">
        <v>25</v>
      </c>
      <c r="DJ2" s="111"/>
      <c r="DK2" s="111"/>
      <c r="DL2" s="111" t="s">
        <v>25</v>
      </c>
      <c r="DM2" s="111"/>
      <c r="DN2" s="111"/>
    </row>
    <row r="3" spans="1:118" s="1" customFormat="1" ht="39">
      <c r="A3" s="121"/>
      <c r="B3" s="122"/>
      <c r="C3" s="122"/>
      <c r="D3" s="122"/>
      <c r="E3" s="15" t="s">
        <v>26</v>
      </c>
      <c r="F3" s="15" t="s">
        <v>27</v>
      </c>
      <c r="G3" s="15" t="s">
        <v>28</v>
      </c>
      <c r="H3" s="16" t="s">
        <v>26</v>
      </c>
      <c r="I3" s="16" t="s">
        <v>27</v>
      </c>
      <c r="J3" s="16" t="s">
        <v>28</v>
      </c>
      <c r="K3" s="16" t="s">
        <v>26</v>
      </c>
      <c r="L3" s="16" t="s">
        <v>27</v>
      </c>
      <c r="M3" s="16" t="s">
        <v>28</v>
      </c>
      <c r="N3" s="27" t="s">
        <v>26</v>
      </c>
      <c r="O3" s="16" t="s">
        <v>27</v>
      </c>
      <c r="P3" s="16" t="s">
        <v>28</v>
      </c>
      <c r="Q3" s="31" t="s">
        <v>29</v>
      </c>
      <c r="R3" s="31" t="s">
        <v>29</v>
      </c>
      <c r="S3" s="32" t="s">
        <v>30</v>
      </c>
      <c r="T3" s="32" t="s">
        <v>30</v>
      </c>
      <c r="U3" s="33" t="s">
        <v>31</v>
      </c>
      <c r="V3" s="33" t="s">
        <v>31</v>
      </c>
      <c r="W3" s="27" t="s">
        <v>26</v>
      </c>
      <c r="X3" s="16" t="s">
        <v>27</v>
      </c>
      <c r="Y3" s="36" t="s">
        <v>28</v>
      </c>
      <c r="Z3" s="37" t="s">
        <v>29</v>
      </c>
      <c r="AA3" s="37" t="s">
        <v>29</v>
      </c>
      <c r="AB3" s="38" t="s">
        <v>30</v>
      </c>
      <c r="AC3" s="38" t="s">
        <v>30</v>
      </c>
      <c r="AD3" s="39" t="s">
        <v>31</v>
      </c>
      <c r="AE3" s="39" t="s">
        <v>31</v>
      </c>
      <c r="AF3" s="40" t="s">
        <v>26</v>
      </c>
      <c r="AG3" s="15" t="s">
        <v>26</v>
      </c>
      <c r="AH3" s="15" t="s">
        <v>27</v>
      </c>
      <c r="AI3" s="15" t="s">
        <v>27</v>
      </c>
      <c r="AJ3" s="47" t="s">
        <v>28</v>
      </c>
      <c r="AK3" s="47" t="s">
        <v>28</v>
      </c>
      <c r="AL3" s="15" t="s">
        <v>26</v>
      </c>
      <c r="AM3" s="31" t="s">
        <v>29</v>
      </c>
      <c r="AN3" s="31" t="s">
        <v>29</v>
      </c>
      <c r="AO3" s="32" t="s">
        <v>30</v>
      </c>
      <c r="AP3" s="32" t="s">
        <v>30</v>
      </c>
      <c r="AQ3" s="33" t="s">
        <v>31</v>
      </c>
      <c r="AR3" s="33" t="s">
        <v>31</v>
      </c>
      <c r="AS3" s="15" t="s">
        <v>26</v>
      </c>
      <c r="AT3" s="15" t="s">
        <v>27</v>
      </c>
      <c r="AU3" s="15" t="s">
        <v>27</v>
      </c>
      <c r="AV3" s="47" t="s">
        <v>28</v>
      </c>
      <c r="AW3" s="47" t="s">
        <v>28</v>
      </c>
      <c r="AX3" s="15"/>
      <c r="AY3" s="15"/>
      <c r="AZ3" s="15"/>
      <c r="BA3" s="47"/>
      <c r="BB3" s="50"/>
      <c r="BC3" s="51" t="s">
        <v>29</v>
      </c>
      <c r="BD3" s="51" t="s">
        <v>29</v>
      </c>
      <c r="BE3" s="55" t="s">
        <v>30</v>
      </c>
      <c r="BF3" s="55" t="s">
        <v>30</v>
      </c>
      <c r="BG3" s="56" t="s">
        <v>31</v>
      </c>
      <c r="BH3" s="56" t="s">
        <v>31</v>
      </c>
      <c r="BI3" s="57" t="s">
        <v>29</v>
      </c>
      <c r="BJ3" s="57" t="s">
        <v>29</v>
      </c>
      <c r="BK3" s="58" t="s">
        <v>30</v>
      </c>
      <c r="BL3" s="58" t="s">
        <v>30</v>
      </c>
      <c r="BM3" s="61" t="s">
        <v>31</v>
      </c>
      <c r="BN3" s="61" t="s">
        <v>31</v>
      </c>
      <c r="BO3" s="62"/>
      <c r="BP3" s="62"/>
      <c r="BQ3" s="62"/>
      <c r="BR3" s="62"/>
      <c r="BS3" s="62"/>
      <c r="BT3" s="44" t="s">
        <v>29</v>
      </c>
      <c r="BU3" s="44" t="s">
        <v>29</v>
      </c>
      <c r="BV3" s="44" t="s">
        <v>30</v>
      </c>
      <c r="BW3" s="44" t="s">
        <v>30</v>
      </c>
      <c r="BX3" s="63" t="s">
        <v>31</v>
      </c>
      <c r="BY3" s="63" t="s">
        <v>31</v>
      </c>
      <c r="BZ3" s="63" t="s">
        <v>32</v>
      </c>
      <c r="CA3" s="26" t="s">
        <v>29</v>
      </c>
      <c r="CB3" s="26" t="s">
        <v>30</v>
      </c>
      <c r="CC3" s="26" t="s">
        <v>30</v>
      </c>
      <c r="CD3" s="26" t="s">
        <v>31</v>
      </c>
      <c r="CE3" s="65" t="s">
        <v>31</v>
      </c>
      <c r="CF3" s="44" t="s">
        <v>29</v>
      </c>
      <c r="CG3" s="44" t="s">
        <v>30</v>
      </c>
      <c r="CH3" s="44" t="s">
        <v>30</v>
      </c>
      <c r="CI3" s="44" t="s">
        <v>31</v>
      </c>
      <c r="CJ3" s="63" t="s">
        <v>31</v>
      </c>
      <c r="CK3" s="70"/>
      <c r="CL3" s="44" t="s">
        <v>29</v>
      </c>
      <c r="CM3" s="44" t="s">
        <v>30</v>
      </c>
      <c r="CN3" s="44" t="s">
        <v>30</v>
      </c>
      <c r="CO3" s="44" t="s">
        <v>31</v>
      </c>
      <c r="CP3" s="63" t="s">
        <v>31</v>
      </c>
      <c r="CQ3" s="19"/>
      <c r="CR3" s="19"/>
      <c r="CS3" s="19"/>
      <c r="CT3" s="80" t="s">
        <v>29</v>
      </c>
      <c r="CU3" s="80" t="s">
        <v>30</v>
      </c>
      <c r="CV3" s="80" t="s">
        <v>31</v>
      </c>
      <c r="CW3" s="44" t="s">
        <v>29</v>
      </c>
      <c r="CX3" s="44" t="s">
        <v>30</v>
      </c>
      <c r="CY3" s="44" t="s">
        <v>31</v>
      </c>
      <c r="CZ3" s="64" t="s">
        <v>29</v>
      </c>
      <c r="DA3" s="64" t="s">
        <v>30</v>
      </c>
      <c r="DB3" s="64" t="s">
        <v>31</v>
      </c>
      <c r="DC3" s="26" t="s">
        <v>29</v>
      </c>
      <c r="DD3" s="26" t="s">
        <v>30</v>
      </c>
      <c r="DE3" s="26" t="s">
        <v>31</v>
      </c>
      <c r="DF3" s="26" t="s">
        <v>29</v>
      </c>
      <c r="DG3" s="26" t="s">
        <v>30</v>
      </c>
      <c r="DH3" s="26" t="s">
        <v>31</v>
      </c>
      <c r="DI3" s="26" t="s">
        <v>29</v>
      </c>
      <c r="DJ3" s="26" t="s">
        <v>30</v>
      </c>
      <c r="DK3" s="26" t="s">
        <v>31</v>
      </c>
      <c r="DL3" s="26" t="s">
        <v>29</v>
      </c>
      <c r="DM3" s="26" t="s">
        <v>30</v>
      </c>
      <c r="DN3" s="26" t="s">
        <v>31</v>
      </c>
    </row>
    <row r="4" spans="1:118">
      <c r="A4" s="121"/>
      <c r="B4" s="117" t="s">
        <v>33</v>
      </c>
      <c r="C4" s="117"/>
      <c r="D4" s="117"/>
      <c r="E4" s="17"/>
      <c r="F4" s="13"/>
      <c r="G4" s="13"/>
      <c r="H4" s="18"/>
      <c r="I4" s="28"/>
      <c r="J4" s="28"/>
      <c r="K4" s="28"/>
      <c r="L4" s="28"/>
      <c r="M4" s="28"/>
      <c r="N4" s="29"/>
      <c r="O4" s="28"/>
      <c r="P4" s="28"/>
      <c r="Q4" s="28"/>
      <c r="R4" s="28"/>
      <c r="S4" s="28"/>
      <c r="T4" s="28"/>
      <c r="U4" s="28"/>
      <c r="V4" s="28"/>
      <c r="W4" s="29"/>
      <c r="X4" s="28"/>
      <c r="Y4" s="28"/>
      <c r="Z4" s="41"/>
      <c r="AA4" s="41"/>
      <c r="AB4" s="41"/>
      <c r="AC4" s="41"/>
      <c r="AD4" s="41"/>
      <c r="AE4" s="41"/>
      <c r="AF4" s="42"/>
      <c r="AG4" s="42"/>
      <c r="AH4" s="42"/>
      <c r="AI4" s="42"/>
      <c r="AJ4" s="42"/>
      <c r="AK4" s="42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52"/>
      <c r="BC4" s="53"/>
      <c r="BD4" s="53"/>
      <c r="BE4" s="53"/>
      <c r="BF4" s="53"/>
      <c r="BG4" s="53"/>
      <c r="BH4" s="53"/>
      <c r="BI4" s="59"/>
      <c r="BJ4" s="59"/>
      <c r="BK4" s="59"/>
      <c r="BL4" s="59"/>
      <c r="BM4" s="59"/>
      <c r="BN4" s="59"/>
      <c r="BO4" s="42"/>
      <c r="BP4" s="42"/>
      <c r="BQ4" s="42"/>
      <c r="BR4" s="42"/>
      <c r="BS4" s="42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67"/>
      <c r="CL4" s="59"/>
      <c r="CM4" s="59"/>
      <c r="CN4" s="59"/>
      <c r="CO4" s="59"/>
      <c r="CP4" s="59"/>
      <c r="CQ4" s="71"/>
      <c r="CR4" s="71"/>
      <c r="CS4" s="71"/>
      <c r="CT4" s="81"/>
      <c r="CU4" s="81"/>
      <c r="CV4" s="81"/>
      <c r="CW4" s="82"/>
      <c r="CX4" s="82"/>
      <c r="CY4" s="82"/>
      <c r="CZ4" s="82"/>
      <c r="DA4" s="82"/>
      <c r="DB4" s="82"/>
      <c r="DC4" s="82"/>
      <c r="DD4" s="82"/>
      <c r="DE4" s="82"/>
      <c r="DF4" s="84"/>
      <c r="DG4" s="84"/>
      <c r="DH4" s="84"/>
      <c r="DI4" s="84"/>
      <c r="DJ4" s="84"/>
      <c r="DK4" s="84"/>
    </row>
    <row r="5" spans="1:118" ht="26">
      <c r="A5" s="19" t="s">
        <v>33</v>
      </c>
      <c r="B5" s="19" t="s">
        <v>34</v>
      </c>
      <c r="C5" s="19" t="s">
        <v>35</v>
      </c>
      <c r="D5" s="19"/>
      <c r="E5" s="20">
        <v>348.04399999999998</v>
      </c>
      <c r="F5" s="20"/>
      <c r="G5" s="20"/>
      <c r="H5" s="20">
        <f>E5*0.7</f>
        <v>243.63079999999999</v>
      </c>
      <c r="I5" s="20"/>
      <c r="J5" s="20"/>
      <c r="K5" s="20">
        <v>268.83</v>
      </c>
      <c r="L5" s="20"/>
      <c r="M5" s="20"/>
      <c r="N5" s="20">
        <v>295.56</v>
      </c>
      <c r="O5" s="20"/>
      <c r="P5" s="20"/>
      <c r="Q5" s="20">
        <f t="shared" ref="Q5:Q11" si="0">N5*0.9</f>
        <v>266.00400000000002</v>
      </c>
      <c r="R5" s="20">
        <f t="shared" ref="R5:R11" si="1">Q5*0.9</f>
        <v>239.40360000000001</v>
      </c>
      <c r="S5" s="20">
        <f t="shared" ref="S5:S11" si="2">O5*0.9</f>
        <v>0</v>
      </c>
      <c r="T5" s="20">
        <f t="shared" ref="T5:T11" si="3">S5*0.9</f>
        <v>0</v>
      </c>
      <c r="U5" s="20">
        <f t="shared" ref="U5:U11" si="4">V5*0.9</f>
        <v>0</v>
      </c>
      <c r="V5" s="20">
        <f t="shared" ref="V5:V11" si="5">P5*0.9</f>
        <v>0</v>
      </c>
      <c r="W5" s="20"/>
      <c r="X5" s="20"/>
      <c r="Y5" s="20"/>
      <c r="Z5" s="43">
        <f t="shared" ref="Z5:Z11" si="6">W5*0.9</f>
        <v>0</v>
      </c>
      <c r="AA5" s="44">
        <f t="shared" ref="AA5:AA11" si="7">Z5*0.9</f>
        <v>0</v>
      </c>
      <c r="AB5" s="44">
        <f t="shared" ref="AB5:AB11" si="8">X5*0.9</f>
        <v>0</v>
      </c>
      <c r="AC5" s="44">
        <f t="shared" ref="AC5:AC11" si="9">AB5*0.9</f>
        <v>0</v>
      </c>
      <c r="AD5" s="44">
        <f t="shared" ref="AD5:AD11" si="10">AE5*0.9</f>
        <v>0</v>
      </c>
      <c r="AE5" s="43">
        <f t="shared" ref="AE5:AE11" si="11">Y5*0.9</f>
        <v>0</v>
      </c>
      <c r="AF5" s="20">
        <v>349</v>
      </c>
      <c r="AG5" s="20">
        <f>AF5*0.9</f>
        <v>314.10000000000002</v>
      </c>
      <c r="AH5" s="20"/>
      <c r="AI5" s="20"/>
      <c r="AJ5" s="20"/>
      <c r="AK5" s="20"/>
      <c r="AL5" s="20">
        <v>483.55</v>
      </c>
      <c r="AM5" s="20">
        <f t="shared" ref="AM5:AM11" si="12">AF5*0.9</f>
        <v>314.10000000000002</v>
      </c>
      <c r="AN5" s="20">
        <f t="shared" ref="AN5:AN11" si="13">AM5*0.9*0.9</f>
        <v>254.42099999999999</v>
      </c>
      <c r="AO5" s="20">
        <f t="shared" ref="AO5:AO11" si="14">AG5*0.9</f>
        <v>282.69</v>
      </c>
      <c r="AP5" s="20">
        <f t="shared" ref="AP5:AP11" si="15">AO5*0.9*0.9</f>
        <v>228.97890000000001</v>
      </c>
      <c r="AQ5" s="20">
        <f t="shared" ref="AQ5:AQ11" si="16">AR5*0.9*0.9</f>
        <v>0</v>
      </c>
      <c r="AR5" s="20">
        <f t="shared" ref="AR5:AR11" si="17">AI5*0.9</f>
        <v>0</v>
      </c>
      <c r="AS5" s="20">
        <f t="shared" ref="AS5:AS11" si="18">AL5*1.05*0.7</f>
        <v>355.40924999999999</v>
      </c>
      <c r="AT5" s="20"/>
      <c r="AU5" s="20">
        <f t="shared" ref="AU5:AU10" si="19">AT5*1.05*0.7</f>
        <v>0</v>
      </c>
      <c r="AV5" s="20"/>
      <c r="AW5" s="20">
        <f t="shared" ref="AW5:AW10" si="20">AV5*1.05*0.7</f>
        <v>0</v>
      </c>
      <c r="AX5" s="23">
        <v>513</v>
      </c>
      <c r="AY5" s="20"/>
      <c r="AZ5" s="20"/>
      <c r="BA5" s="20"/>
      <c r="BB5" s="20"/>
      <c r="BC5" s="43">
        <f t="shared" ref="BC5:BC11" si="21">AS5*0.9</f>
        <v>319.86832500000003</v>
      </c>
      <c r="BD5" s="44">
        <f t="shared" ref="BD5:BD11" si="22">BC5*0.9*0.9</f>
        <v>259.09334324999998</v>
      </c>
      <c r="BE5" s="44">
        <f t="shared" ref="BE5:BE11" si="23">AU5*0.9</f>
        <v>0</v>
      </c>
      <c r="BF5" s="44">
        <f t="shared" ref="BF5:BF11" si="24">BE5*0.9*0.9</f>
        <v>0</v>
      </c>
      <c r="BG5" s="44">
        <f t="shared" ref="BG5:BG11" si="25">BH5*0.9*0.9</f>
        <v>0</v>
      </c>
      <c r="BH5" s="43">
        <f t="shared" ref="BH5:BH11" si="26">AW5*0.9</f>
        <v>0</v>
      </c>
      <c r="BI5" s="20">
        <f t="shared" ref="BI5:BI11" si="27">AX5*0.7*1.05</f>
        <v>377.05500000000001</v>
      </c>
      <c r="BJ5" s="20">
        <f t="shared" ref="BJ5:BJ24" si="28">BI5*0.9*0.9*0.9</f>
        <v>274.87309499999998</v>
      </c>
      <c r="BK5" s="20">
        <f t="shared" ref="BK5:BK11" si="29">AY5*0.7*1.05</f>
        <v>0</v>
      </c>
      <c r="BL5" s="20">
        <f t="shared" ref="BL5:BL24" si="30">BK5*0.9*0.9*0.9</f>
        <v>0</v>
      </c>
      <c r="BM5" s="20">
        <f t="shared" ref="BM5:BM24" si="31">BN5*0.9*0.9*0.9</f>
        <v>0</v>
      </c>
      <c r="BN5" s="20">
        <f t="shared" ref="BN5:BN11" si="32">AZ5*0.7*1.05</f>
        <v>0</v>
      </c>
      <c r="BO5" s="20"/>
      <c r="BP5" s="20"/>
      <c r="BQ5" s="20"/>
      <c r="BR5" s="20"/>
      <c r="BS5" s="20"/>
      <c r="BT5" s="43">
        <v>540</v>
      </c>
      <c r="BU5" s="44">
        <f t="shared" ref="BU5:BU24" si="33">BT5*0.7*1.05*0.9*0.9</f>
        <v>321.48899999999998</v>
      </c>
      <c r="BV5" s="44"/>
      <c r="BW5" s="44">
        <f t="shared" ref="BW5:BW24" si="34">BV5*0.7*1.05*0.9*0.9</f>
        <v>0</v>
      </c>
      <c r="BX5" s="44">
        <f t="shared" ref="BX5:BX24" si="35">BY5*0.7*1.05*0.9*0.9</f>
        <v>0</v>
      </c>
      <c r="BY5" s="43"/>
      <c r="BZ5" s="20">
        <v>532.98</v>
      </c>
      <c r="CA5" s="19">
        <f t="shared" ref="CA5:CA24" si="36">BZ5*0.7*1.05*0.9*0.9</f>
        <v>317.30964299999999</v>
      </c>
      <c r="CB5" s="20"/>
      <c r="CC5" s="19">
        <f t="shared" ref="CC5:CC24" si="37">CB5*0.7*1.05*0.9*0.9</f>
        <v>0</v>
      </c>
      <c r="CD5" s="20"/>
      <c r="CE5" s="19">
        <f t="shared" ref="CE5:CE24" si="38">CD5*0.7*1.05*0.9*0.9</f>
        <v>0</v>
      </c>
      <c r="CF5" s="66">
        <f t="shared" ref="CF5:CF24" si="39">CL5*0.7*1.05*0.9*0.9*0.9</f>
        <v>289.34010000000001</v>
      </c>
      <c r="CG5" s="44"/>
      <c r="CH5" s="66">
        <f t="shared" ref="CH5:CH24" si="40">CN5*1.05*0.7*0.9*0.9*0.9</f>
        <v>0</v>
      </c>
      <c r="CI5" s="44"/>
      <c r="CJ5" s="66">
        <f t="shared" ref="CJ5:CJ24" si="41">CP5*0.7*1.05*0.9*0.9*0.9</f>
        <v>0</v>
      </c>
      <c r="CK5" s="69"/>
      <c r="CL5" s="66">
        <v>540</v>
      </c>
      <c r="CM5" s="44"/>
      <c r="CN5" s="66">
        <v>0</v>
      </c>
      <c r="CO5" s="44"/>
      <c r="CP5" s="66">
        <v>0</v>
      </c>
      <c r="CQ5" s="69">
        <v>511</v>
      </c>
      <c r="CR5" s="69"/>
      <c r="CS5" s="69"/>
      <c r="CT5" s="69">
        <f t="shared" ref="CT5:CT24" si="42">CQ5*0.7*1.05*0.9*0.9</f>
        <v>304.22385000000003</v>
      </c>
      <c r="CU5" s="69">
        <f t="shared" ref="CU5:CU24" si="43">CR5*0.7*1.05*0.9*0.9</f>
        <v>0</v>
      </c>
      <c r="CV5" s="69">
        <f t="shared" ref="CV5:CV24" si="44">CS5*0.7*1.05*0.9*0.9</f>
        <v>0</v>
      </c>
      <c r="CW5" s="74">
        <v>624.75</v>
      </c>
      <c r="CX5" s="74">
        <v>0</v>
      </c>
      <c r="CY5" s="74">
        <v>0</v>
      </c>
      <c r="CZ5" s="83">
        <f t="shared" ref="CZ5:CZ24" si="45">CW5*0.7*0.9</f>
        <v>393.59249999999997</v>
      </c>
      <c r="DA5" s="83">
        <v>0</v>
      </c>
      <c r="DB5" s="83">
        <v>0</v>
      </c>
      <c r="DC5" s="21">
        <v>0</v>
      </c>
      <c r="DD5" s="21">
        <v>0</v>
      </c>
      <c r="DE5" s="21">
        <v>0</v>
      </c>
      <c r="DF5" s="85">
        <v>639</v>
      </c>
      <c r="DG5" s="85">
        <v>0</v>
      </c>
      <c r="DH5" s="85">
        <v>0</v>
      </c>
      <c r="DI5" s="85">
        <v>0</v>
      </c>
      <c r="DJ5" s="85"/>
      <c r="DK5" s="85">
        <v>0</v>
      </c>
      <c r="DL5" s="69">
        <v>0</v>
      </c>
      <c r="DM5" s="69">
        <v>0</v>
      </c>
      <c r="DN5" s="69">
        <v>0</v>
      </c>
    </row>
    <row r="6" spans="1:118" s="2" customFormat="1" ht="39">
      <c r="A6" s="21" t="s">
        <v>33</v>
      </c>
      <c r="B6" s="21" t="s">
        <v>36</v>
      </c>
      <c r="C6" s="19" t="s">
        <v>35</v>
      </c>
      <c r="D6" s="21"/>
      <c r="E6" s="22">
        <v>249.1</v>
      </c>
      <c r="F6" s="22"/>
      <c r="G6" s="22"/>
      <c r="H6" s="22">
        <f>E6*0.7</f>
        <v>174.37</v>
      </c>
      <c r="I6" s="22"/>
      <c r="J6" s="22"/>
      <c r="K6" s="22">
        <v>201.59</v>
      </c>
      <c r="L6" s="22"/>
      <c r="M6" s="22"/>
      <c r="N6" s="22">
        <v>221.56</v>
      </c>
      <c r="O6" s="22"/>
      <c r="P6" s="22"/>
      <c r="Q6" s="20">
        <f t="shared" si="0"/>
        <v>199.404</v>
      </c>
      <c r="R6" s="20">
        <f t="shared" si="1"/>
        <v>179.46360000000001</v>
      </c>
      <c r="S6" s="20">
        <f t="shared" si="2"/>
        <v>0</v>
      </c>
      <c r="T6" s="20">
        <f t="shared" si="3"/>
        <v>0</v>
      </c>
      <c r="U6" s="20">
        <f t="shared" si="4"/>
        <v>0</v>
      </c>
      <c r="V6" s="20">
        <f t="shared" si="5"/>
        <v>0</v>
      </c>
      <c r="W6" s="22">
        <f>213*0.9</f>
        <v>191.7</v>
      </c>
      <c r="X6" s="22"/>
      <c r="Y6" s="22"/>
      <c r="Z6" s="43">
        <f t="shared" si="6"/>
        <v>172.53</v>
      </c>
      <c r="AA6" s="44">
        <f t="shared" si="7"/>
        <v>155.27699999999999</v>
      </c>
      <c r="AB6" s="44">
        <f t="shared" si="8"/>
        <v>0</v>
      </c>
      <c r="AC6" s="44">
        <f t="shared" si="9"/>
        <v>0</v>
      </c>
      <c r="AD6" s="44">
        <f t="shared" si="10"/>
        <v>0</v>
      </c>
      <c r="AE6" s="43">
        <f t="shared" si="11"/>
        <v>0</v>
      </c>
      <c r="AF6" s="22">
        <v>259</v>
      </c>
      <c r="AG6" s="20">
        <f>AF6*0.9</f>
        <v>233.1</v>
      </c>
      <c r="AH6" s="22"/>
      <c r="AI6" s="20"/>
      <c r="AJ6" s="22"/>
      <c r="AK6" s="22"/>
      <c r="AL6" s="22">
        <v>359.1</v>
      </c>
      <c r="AM6" s="20">
        <f t="shared" si="12"/>
        <v>233.1</v>
      </c>
      <c r="AN6" s="20">
        <f t="shared" si="13"/>
        <v>188.81100000000001</v>
      </c>
      <c r="AO6" s="20">
        <f t="shared" si="14"/>
        <v>209.79</v>
      </c>
      <c r="AP6" s="20">
        <f t="shared" si="15"/>
        <v>169.9299</v>
      </c>
      <c r="AQ6" s="20">
        <f t="shared" si="16"/>
        <v>0</v>
      </c>
      <c r="AR6" s="20">
        <f t="shared" si="17"/>
        <v>0</v>
      </c>
      <c r="AS6" s="20">
        <f t="shared" si="18"/>
        <v>263.93849999999998</v>
      </c>
      <c r="AT6" s="22"/>
      <c r="AU6" s="20">
        <f t="shared" si="19"/>
        <v>0</v>
      </c>
      <c r="AV6" s="22"/>
      <c r="AW6" s="20">
        <f t="shared" si="20"/>
        <v>0</v>
      </c>
      <c r="AX6" s="23">
        <v>380</v>
      </c>
      <c r="AY6" s="22"/>
      <c r="AZ6" s="20"/>
      <c r="BA6" s="22"/>
      <c r="BB6" s="20"/>
      <c r="BC6" s="43">
        <f t="shared" si="21"/>
        <v>237.54464999999999</v>
      </c>
      <c r="BD6" s="44">
        <f t="shared" si="22"/>
        <v>192.41116650000001</v>
      </c>
      <c r="BE6" s="44">
        <f t="shared" si="23"/>
        <v>0</v>
      </c>
      <c r="BF6" s="44">
        <f t="shared" si="24"/>
        <v>0</v>
      </c>
      <c r="BG6" s="44">
        <f t="shared" si="25"/>
        <v>0</v>
      </c>
      <c r="BH6" s="43">
        <f t="shared" si="26"/>
        <v>0</v>
      </c>
      <c r="BI6" s="20">
        <f t="shared" si="27"/>
        <v>279.3</v>
      </c>
      <c r="BJ6" s="20">
        <f t="shared" si="28"/>
        <v>203.6097</v>
      </c>
      <c r="BK6" s="20">
        <f t="shared" si="29"/>
        <v>0</v>
      </c>
      <c r="BL6" s="20">
        <f t="shared" si="30"/>
        <v>0</v>
      </c>
      <c r="BM6" s="20">
        <f t="shared" si="31"/>
        <v>0</v>
      </c>
      <c r="BN6" s="20">
        <f t="shared" si="32"/>
        <v>0</v>
      </c>
      <c r="BO6" s="22"/>
      <c r="BP6" s="22"/>
      <c r="BQ6" s="22"/>
      <c r="BR6" s="22"/>
      <c r="BS6" s="22"/>
      <c r="BT6" s="43">
        <v>400</v>
      </c>
      <c r="BU6" s="44">
        <f t="shared" si="33"/>
        <v>238.14</v>
      </c>
      <c r="BV6" s="44"/>
      <c r="BW6" s="44">
        <f t="shared" si="34"/>
        <v>0</v>
      </c>
      <c r="BX6" s="44">
        <f t="shared" si="35"/>
        <v>0</v>
      </c>
      <c r="BY6" s="43"/>
      <c r="BZ6" s="20">
        <v>394.8</v>
      </c>
      <c r="CA6" s="19">
        <f t="shared" si="36"/>
        <v>235.04418000000001</v>
      </c>
      <c r="CB6" s="20"/>
      <c r="CC6" s="19">
        <f t="shared" si="37"/>
        <v>0</v>
      </c>
      <c r="CD6" s="20"/>
      <c r="CE6" s="19">
        <f t="shared" si="38"/>
        <v>0</v>
      </c>
      <c r="CF6" s="66">
        <f t="shared" si="39"/>
        <v>214.32599999999999</v>
      </c>
      <c r="CG6" s="44"/>
      <c r="CH6" s="66">
        <f t="shared" si="40"/>
        <v>0</v>
      </c>
      <c r="CI6" s="44"/>
      <c r="CJ6" s="66">
        <f t="shared" si="41"/>
        <v>0</v>
      </c>
      <c r="CK6" s="72"/>
      <c r="CL6" s="66">
        <v>400</v>
      </c>
      <c r="CM6" s="44"/>
      <c r="CN6" s="66">
        <v>0</v>
      </c>
      <c r="CO6" s="44"/>
      <c r="CP6" s="66">
        <v>0</v>
      </c>
      <c r="CQ6" s="72">
        <v>547.5</v>
      </c>
      <c r="CR6" s="72"/>
      <c r="CS6" s="72"/>
      <c r="CT6" s="69">
        <f t="shared" si="42"/>
        <v>325.95412499999998</v>
      </c>
      <c r="CU6" s="69">
        <f t="shared" si="43"/>
        <v>0</v>
      </c>
      <c r="CV6" s="69">
        <f t="shared" si="44"/>
        <v>0</v>
      </c>
      <c r="CW6" s="74">
        <v>488.65</v>
      </c>
      <c r="CX6" s="74">
        <v>0</v>
      </c>
      <c r="CY6" s="74">
        <v>0</v>
      </c>
      <c r="CZ6" s="83">
        <f t="shared" si="45"/>
        <v>307.84949999999998</v>
      </c>
      <c r="DA6" s="83">
        <v>0</v>
      </c>
      <c r="DB6" s="83">
        <v>0</v>
      </c>
      <c r="DC6" s="21">
        <v>0</v>
      </c>
      <c r="DD6" s="21">
        <v>0</v>
      </c>
      <c r="DE6" s="21">
        <v>0</v>
      </c>
      <c r="DF6" s="85">
        <v>451</v>
      </c>
      <c r="DG6" s="85">
        <v>0</v>
      </c>
      <c r="DH6" s="85">
        <v>0</v>
      </c>
      <c r="DI6" s="85">
        <v>0</v>
      </c>
      <c r="DJ6" s="85">
        <v>0</v>
      </c>
      <c r="DK6" s="85">
        <v>0</v>
      </c>
      <c r="DL6" s="69">
        <v>0</v>
      </c>
      <c r="DM6" s="69">
        <v>0</v>
      </c>
      <c r="DN6" s="69">
        <v>0</v>
      </c>
    </row>
    <row r="7" spans="1:118" ht="26">
      <c r="A7" s="19" t="s">
        <v>33</v>
      </c>
      <c r="B7" s="19" t="s">
        <v>37</v>
      </c>
      <c r="C7" s="19" t="s">
        <v>35</v>
      </c>
      <c r="D7" s="19"/>
      <c r="E7" s="20">
        <v>269</v>
      </c>
      <c r="F7" s="20"/>
      <c r="G7" s="20"/>
      <c r="H7" s="20"/>
      <c r="I7" s="20">
        <v>188.3</v>
      </c>
      <c r="J7" s="20"/>
      <c r="K7" s="20"/>
      <c r="L7" s="20">
        <v>350.01</v>
      </c>
      <c r="M7" s="20"/>
      <c r="N7" s="20"/>
      <c r="O7" s="20">
        <v>365.86</v>
      </c>
      <c r="P7" s="20"/>
      <c r="Q7" s="20">
        <f t="shared" si="0"/>
        <v>0</v>
      </c>
      <c r="R7" s="20">
        <f t="shared" si="1"/>
        <v>0</v>
      </c>
      <c r="S7" s="20">
        <f t="shared" si="2"/>
        <v>329.274</v>
      </c>
      <c r="T7" s="20">
        <f t="shared" si="3"/>
        <v>296.34660000000002</v>
      </c>
      <c r="U7" s="20">
        <f t="shared" si="4"/>
        <v>0</v>
      </c>
      <c r="V7" s="20">
        <f t="shared" si="5"/>
        <v>0</v>
      </c>
      <c r="W7" s="20"/>
      <c r="X7" s="20">
        <f>383*0.9</f>
        <v>344.7</v>
      </c>
      <c r="Y7" s="20"/>
      <c r="Z7" s="43">
        <f t="shared" si="6"/>
        <v>0</v>
      </c>
      <c r="AA7" s="44">
        <f t="shared" si="7"/>
        <v>0</v>
      </c>
      <c r="AB7" s="44">
        <f t="shared" si="8"/>
        <v>310.23</v>
      </c>
      <c r="AC7" s="44">
        <f t="shared" si="9"/>
        <v>279.20699999999999</v>
      </c>
      <c r="AD7" s="44">
        <f t="shared" si="10"/>
        <v>0</v>
      </c>
      <c r="AE7" s="43">
        <f t="shared" si="11"/>
        <v>0</v>
      </c>
      <c r="AF7" s="20"/>
      <c r="AG7" s="20"/>
      <c r="AH7" s="49">
        <v>450</v>
      </c>
      <c r="AI7" s="20">
        <f>AH7*0.9</f>
        <v>405</v>
      </c>
      <c r="AJ7" s="20"/>
      <c r="AK7" s="20"/>
      <c r="AL7" s="20"/>
      <c r="AM7" s="20">
        <f t="shared" si="12"/>
        <v>0</v>
      </c>
      <c r="AN7" s="20">
        <f t="shared" si="13"/>
        <v>0</v>
      </c>
      <c r="AO7" s="20">
        <f t="shared" si="14"/>
        <v>0</v>
      </c>
      <c r="AP7" s="20">
        <f t="shared" si="15"/>
        <v>0</v>
      </c>
      <c r="AQ7" s="20">
        <f t="shared" si="16"/>
        <v>295.245</v>
      </c>
      <c r="AR7" s="20">
        <f t="shared" si="17"/>
        <v>364.5</v>
      </c>
      <c r="AS7" s="20">
        <f t="shared" si="18"/>
        <v>0</v>
      </c>
      <c r="AT7" s="49">
        <v>649.51</v>
      </c>
      <c r="AU7" s="20">
        <f t="shared" si="19"/>
        <v>477.38985000000002</v>
      </c>
      <c r="AV7" s="20"/>
      <c r="AW7" s="20">
        <f t="shared" si="20"/>
        <v>0</v>
      </c>
      <c r="AX7" s="20">
        <v>633.6</v>
      </c>
      <c r="AY7" s="49"/>
      <c r="AZ7" s="20"/>
      <c r="BA7" s="20"/>
      <c r="BB7" s="20"/>
      <c r="BC7" s="43">
        <f t="shared" si="21"/>
        <v>0</v>
      </c>
      <c r="BD7" s="44">
        <f t="shared" si="22"/>
        <v>0</v>
      </c>
      <c r="BE7" s="44">
        <f t="shared" si="23"/>
        <v>429.65086500000001</v>
      </c>
      <c r="BF7" s="44">
        <f t="shared" si="24"/>
        <v>348.01720065000001</v>
      </c>
      <c r="BG7" s="44">
        <f t="shared" si="25"/>
        <v>0</v>
      </c>
      <c r="BH7" s="43">
        <f t="shared" si="26"/>
        <v>0</v>
      </c>
      <c r="BI7" s="20">
        <f t="shared" si="27"/>
        <v>465.69600000000003</v>
      </c>
      <c r="BJ7" s="20">
        <f t="shared" si="28"/>
        <v>339.49238400000002</v>
      </c>
      <c r="BK7" s="20">
        <f t="shared" si="29"/>
        <v>0</v>
      </c>
      <c r="BL7" s="20">
        <f t="shared" si="30"/>
        <v>0</v>
      </c>
      <c r="BM7" s="20">
        <f t="shared" si="31"/>
        <v>0</v>
      </c>
      <c r="BN7" s="20">
        <f t="shared" si="32"/>
        <v>0</v>
      </c>
      <c r="BO7" s="20"/>
      <c r="BP7" s="20"/>
      <c r="BQ7" s="20"/>
      <c r="BR7" s="20"/>
      <c r="BS7" s="20"/>
      <c r="BT7" s="43"/>
      <c r="BU7" s="44">
        <f t="shared" si="33"/>
        <v>0</v>
      </c>
      <c r="BV7" s="44">
        <v>693</v>
      </c>
      <c r="BW7" s="44">
        <f t="shared" si="34"/>
        <v>412.57754999999997</v>
      </c>
      <c r="BX7" s="44">
        <f t="shared" si="35"/>
        <v>0</v>
      </c>
      <c r="BY7" s="43"/>
      <c r="BZ7" s="20"/>
      <c r="CA7" s="19">
        <f t="shared" si="36"/>
        <v>0</v>
      </c>
      <c r="CB7" s="20">
        <v>735</v>
      </c>
      <c r="CC7" s="19">
        <f t="shared" si="37"/>
        <v>437.58224999999999</v>
      </c>
      <c r="CD7" s="20"/>
      <c r="CE7" s="19">
        <f t="shared" si="38"/>
        <v>0</v>
      </c>
      <c r="CF7" s="66">
        <f t="shared" si="39"/>
        <v>0</v>
      </c>
      <c r="CG7" s="44"/>
      <c r="CH7" s="66">
        <f t="shared" si="40"/>
        <v>525.15228149999996</v>
      </c>
      <c r="CI7" s="44"/>
      <c r="CJ7" s="66">
        <f t="shared" si="41"/>
        <v>0</v>
      </c>
      <c r="CK7" s="69"/>
      <c r="CL7" s="66"/>
      <c r="CM7" s="44"/>
      <c r="CN7" s="73">
        <v>980.1</v>
      </c>
      <c r="CO7" s="44"/>
      <c r="CP7" s="66"/>
      <c r="CQ7" s="69"/>
      <c r="CR7" s="69">
        <v>931</v>
      </c>
      <c r="CS7" s="69"/>
      <c r="CT7" s="69">
        <f t="shared" si="42"/>
        <v>0</v>
      </c>
      <c r="CU7" s="69">
        <f t="shared" si="43"/>
        <v>554.27085</v>
      </c>
      <c r="CV7" s="69">
        <f t="shared" si="44"/>
        <v>0</v>
      </c>
      <c r="CW7" s="74">
        <v>0</v>
      </c>
      <c r="CX7" s="74">
        <v>1023</v>
      </c>
      <c r="CY7" s="74">
        <v>0</v>
      </c>
      <c r="CZ7" s="83">
        <f t="shared" si="45"/>
        <v>0</v>
      </c>
      <c r="DA7" s="83">
        <f t="shared" ref="DA7:DA25" si="46">CX7*0.7*0.9</f>
        <v>644.49</v>
      </c>
      <c r="DB7" s="83">
        <v>0</v>
      </c>
      <c r="DC7" s="21">
        <v>0</v>
      </c>
      <c r="DD7" s="21">
        <v>0</v>
      </c>
      <c r="DE7" s="21">
        <v>0</v>
      </c>
      <c r="DF7" s="85">
        <v>0</v>
      </c>
      <c r="DG7" s="85">
        <v>1008</v>
      </c>
      <c r="DH7" s="85">
        <v>0</v>
      </c>
      <c r="DI7" s="85">
        <v>0</v>
      </c>
      <c r="DJ7" s="85">
        <v>0</v>
      </c>
      <c r="DK7" s="85">
        <v>0</v>
      </c>
      <c r="DL7" s="69">
        <v>0</v>
      </c>
      <c r="DM7" s="69">
        <v>0</v>
      </c>
      <c r="DN7" s="69">
        <v>0</v>
      </c>
    </row>
    <row r="8" spans="1:118" ht="26">
      <c r="A8" s="19" t="s">
        <v>33</v>
      </c>
      <c r="B8" s="19" t="s">
        <v>38</v>
      </c>
      <c r="C8" s="19" t="s">
        <v>35</v>
      </c>
      <c r="D8" s="19"/>
      <c r="E8" s="20">
        <v>391.5</v>
      </c>
      <c r="F8" s="20"/>
      <c r="G8" s="20"/>
      <c r="H8" s="20"/>
      <c r="I8" s="20">
        <v>274.05</v>
      </c>
      <c r="J8" s="20"/>
      <c r="K8" s="20"/>
      <c r="L8" s="20">
        <v>302.42</v>
      </c>
      <c r="M8" s="20"/>
      <c r="N8" s="20"/>
      <c r="O8" s="20">
        <v>332.34</v>
      </c>
      <c r="P8" s="20"/>
      <c r="Q8" s="20">
        <f t="shared" si="0"/>
        <v>0</v>
      </c>
      <c r="R8" s="20">
        <f t="shared" si="1"/>
        <v>0</v>
      </c>
      <c r="S8" s="20">
        <f t="shared" si="2"/>
        <v>299.10599999999999</v>
      </c>
      <c r="T8" s="20">
        <f t="shared" si="3"/>
        <v>269.19540000000001</v>
      </c>
      <c r="U8" s="20">
        <f t="shared" si="4"/>
        <v>0</v>
      </c>
      <c r="V8" s="20">
        <f t="shared" si="5"/>
        <v>0</v>
      </c>
      <c r="W8" s="20"/>
      <c r="X8" s="20">
        <f>323.1*0.9</f>
        <v>290.79000000000002</v>
      </c>
      <c r="Y8" s="20"/>
      <c r="Z8" s="43">
        <f t="shared" si="6"/>
        <v>0</v>
      </c>
      <c r="AA8" s="44">
        <f t="shared" si="7"/>
        <v>0</v>
      </c>
      <c r="AB8" s="44">
        <f t="shared" si="8"/>
        <v>261.71100000000001</v>
      </c>
      <c r="AC8" s="44">
        <f t="shared" si="9"/>
        <v>235.53989999999999</v>
      </c>
      <c r="AD8" s="44">
        <f t="shared" si="10"/>
        <v>0</v>
      </c>
      <c r="AE8" s="43">
        <f t="shared" si="11"/>
        <v>0</v>
      </c>
      <c r="AF8" s="20"/>
      <c r="AG8" s="20"/>
      <c r="AH8" s="20">
        <v>392</v>
      </c>
      <c r="AI8" s="20">
        <f>AH8*0.9</f>
        <v>352.8</v>
      </c>
      <c r="AJ8" s="20"/>
      <c r="AK8" s="20"/>
      <c r="AL8" s="20"/>
      <c r="AM8" s="20">
        <f t="shared" si="12"/>
        <v>0</v>
      </c>
      <c r="AN8" s="20">
        <f t="shared" si="13"/>
        <v>0</v>
      </c>
      <c r="AO8" s="20">
        <f t="shared" si="14"/>
        <v>0</v>
      </c>
      <c r="AP8" s="20">
        <f t="shared" si="15"/>
        <v>0</v>
      </c>
      <c r="AQ8" s="20">
        <f t="shared" si="16"/>
        <v>257.19119999999998</v>
      </c>
      <c r="AR8" s="20">
        <f t="shared" si="17"/>
        <v>317.52</v>
      </c>
      <c r="AS8" s="20">
        <f t="shared" si="18"/>
        <v>0</v>
      </c>
      <c r="AT8" s="20">
        <v>543.4</v>
      </c>
      <c r="AU8" s="20">
        <f t="shared" si="19"/>
        <v>399.399</v>
      </c>
      <c r="AV8" s="20"/>
      <c r="AW8" s="20">
        <f t="shared" si="20"/>
        <v>0</v>
      </c>
      <c r="AX8" s="20">
        <v>575.70000000000005</v>
      </c>
      <c r="AY8" s="20"/>
      <c r="AZ8" s="20"/>
      <c r="BA8" s="20"/>
      <c r="BB8" s="20"/>
      <c r="BC8" s="43">
        <f t="shared" si="21"/>
        <v>0</v>
      </c>
      <c r="BD8" s="44">
        <f t="shared" si="22"/>
        <v>0</v>
      </c>
      <c r="BE8" s="44">
        <f t="shared" si="23"/>
        <v>359.45909999999998</v>
      </c>
      <c r="BF8" s="44">
        <f t="shared" si="24"/>
        <v>291.16187100000002</v>
      </c>
      <c r="BG8" s="44">
        <f t="shared" si="25"/>
        <v>0</v>
      </c>
      <c r="BH8" s="43">
        <f t="shared" si="26"/>
        <v>0</v>
      </c>
      <c r="BI8" s="20">
        <f t="shared" si="27"/>
        <v>423.1395</v>
      </c>
      <c r="BJ8" s="20">
        <f t="shared" si="28"/>
        <v>308.46869550000002</v>
      </c>
      <c r="BK8" s="20">
        <f t="shared" si="29"/>
        <v>0</v>
      </c>
      <c r="BL8" s="20">
        <f t="shared" si="30"/>
        <v>0</v>
      </c>
      <c r="BM8" s="20">
        <f t="shared" si="31"/>
        <v>0</v>
      </c>
      <c r="BN8" s="20">
        <f t="shared" si="32"/>
        <v>0</v>
      </c>
      <c r="BO8" s="20"/>
      <c r="BP8" s="20"/>
      <c r="BQ8" s="20"/>
      <c r="BR8" s="20"/>
      <c r="BS8" s="20"/>
      <c r="BT8" s="43"/>
      <c r="BU8" s="44">
        <f t="shared" si="33"/>
        <v>0</v>
      </c>
      <c r="BV8" s="44">
        <v>606</v>
      </c>
      <c r="BW8" s="44">
        <f t="shared" si="34"/>
        <v>360.78210000000001</v>
      </c>
      <c r="BX8" s="44">
        <f t="shared" si="35"/>
        <v>0</v>
      </c>
      <c r="BY8" s="43"/>
      <c r="BZ8" s="20"/>
      <c r="CA8" s="19">
        <f t="shared" si="36"/>
        <v>0</v>
      </c>
      <c r="CB8" s="20">
        <v>597.84</v>
      </c>
      <c r="CC8" s="19">
        <f t="shared" si="37"/>
        <v>355.92404399999998</v>
      </c>
      <c r="CD8" s="20"/>
      <c r="CE8" s="19">
        <f t="shared" si="38"/>
        <v>0</v>
      </c>
      <c r="CF8" s="66">
        <f t="shared" si="39"/>
        <v>0</v>
      </c>
      <c r="CG8" s="44"/>
      <c r="CH8" s="66">
        <f t="shared" si="40"/>
        <v>324.70389</v>
      </c>
      <c r="CI8" s="44"/>
      <c r="CJ8" s="66">
        <f t="shared" si="41"/>
        <v>0</v>
      </c>
      <c r="CK8" s="69"/>
      <c r="CL8" s="66">
        <v>0</v>
      </c>
      <c r="CM8" s="44">
        <v>597.84</v>
      </c>
      <c r="CN8" s="66">
        <v>606</v>
      </c>
      <c r="CO8" s="44"/>
      <c r="CP8" s="66">
        <v>0</v>
      </c>
      <c r="CQ8" s="69"/>
      <c r="CR8" s="69">
        <v>803</v>
      </c>
      <c r="CS8" s="69"/>
      <c r="CT8" s="69">
        <f t="shared" si="42"/>
        <v>0</v>
      </c>
      <c r="CU8" s="69">
        <f t="shared" si="43"/>
        <v>478.06605000000002</v>
      </c>
      <c r="CV8" s="69">
        <f t="shared" si="44"/>
        <v>0</v>
      </c>
      <c r="CW8" s="69">
        <v>0</v>
      </c>
      <c r="CX8" s="69">
        <v>590.21</v>
      </c>
      <c r="CY8" s="69">
        <v>0</v>
      </c>
      <c r="CZ8" s="83">
        <f t="shared" si="45"/>
        <v>0</v>
      </c>
      <c r="DA8" s="83">
        <f t="shared" si="46"/>
        <v>371.83229999999998</v>
      </c>
      <c r="DB8" s="83">
        <v>0</v>
      </c>
      <c r="DC8" s="21">
        <v>0</v>
      </c>
      <c r="DD8" s="21">
        <v>0</v>
      </c>
      <c r="DE8" s="21">
        <v>0</v>
      </c>
      <c r="DF8" s="85">
        <v>0</v>
      </c>
      <c r="DG8" s="85">
        <v>527</v>
      </c>
      <c r="DH8" s="85">
        <v>0</v>
      </c>
      <c r="DI8" s="85">
        <v>0</v>
      </c>
      <c r="DJ8" s="85">
        <v>0</v>
      </c>
      <c r="DK8" s="85">
        <v>0</v>
      </c>
      <c r="DL8" s="69">
        <v>0</v>
      </c>
      <c r="DM8" s="69">
        <v>0</v>
      </c>
      <c r="DN8" s="69">
        <v>0</v>
      </c>
    </row>
    <row r="9" spans="1:118" ht="26">
      <c r="A9" s="19" t="s">
        <v>33</v>
      </c>
      <c r="B9" s="19" t="s">
        <v>39</v>
      </c>
      <c r="C9" s="19" t="s">
        <v>35</v>
      </c>
      <c r="D9" s="2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>
        <f t="shared" si="0"/>
        <v>0</v>
      </c>
      <c r="R9" s="20">
        <f t="shared" si="1"/>
        <v>0</v>
      </c>
      <c r="S9" s="20">
        <f t="shared" si="2"/>
        <v>0</v>
      </c>
      <c r="T9" s="20">
        <f t="shared" si="3"/>
        <v>0</v>
      </c>
      <c r="U9" s="20">
        <f t="shared" si="4"/>
        <v>0</v>
      </c>
      <c r="V9" s="20">
        <f t="shared" si="5"/>
        <v>0</v>
      </c>
      <c r="W9" s="20"/>
      <c r="X9" s="20"/>
      <c r="Y9" s="20"/>
      <c r="Z9" s="43">
        <f t="shared" si="6"/>
        <v>0</v>
      </c>
      <c r="AA9" s="44">
        <f t="shared" si="7"/>
        <v>0</v>
      </c>
      <c r="AB9" s="44">
        <f t="shared" si="8"/>
        <v>0</v>
      </c>
      <c r="AC9" s="44">
        <f t="shared" si="9"/>
        <v>0</v>
      </c>
      <c r="AD9" s="44">
        <f t="shared" si="10"/>
        <v>0</v>
      </c>
      <c r="AE9" s="43">
        <f t="shared" si="11"/>
        <v>0</v>
      </c>
      <c r="AF9" s="20"/>
      <c r="AG9" s="20"/>
      <c r="AH9" s="20"/>
      <c r="AI9" s="20"/>
      <c r="AJ9" s="20"/>
      <c r="AK9" s="20"/>
      <c r="AL9" s="20">
        <v>900</v>
      </c>
      <c r="AM9" s="20">
        <f t="shared" si="12"/>
        <v>0</v>
      </c>
      <c r="AN9" s="20">
        <f t="shared" si="13"/>
        <v>0</v>
      </c>
      <c r="AO9" s="20">
        <f t="shared" si="14"/>
        <v>0</v>
      </c>
      <c r="AP9" s="20">
        <f t="shared" si="15"/>
        <v>0</v>
      </c>
      <c r="AQ9" s="20">
        <f t="shared" si="16"/>
        <v>0</v>
      </c>
      <c r="AR9" s="20">
        <f t="shared" si="17"/>
        <v>0</v>
      </c>
      <c r="AS9" s="20">
        <f t="shared" si="18"/>
        <v>661.5</v>
      </c>
      <c r="AT9" s="20"/>
      <c r="AU9" s="20">
        <f t="shared" si="19"/>
        <v>0</v>
      </c>
      <c r="AV9" s="20"/>
      <c r="AW9" s="20">
        <f t="shared" si="20"/>
        <v>0</v>
      </c>
      <c r="AX9" s="23">
        <v>900</v>
      </c>
      <c r="AY9" s="20"/>
      <c r="AZ9" s="20"/>
      <c r="BA9" s="20"/>
      <c r="BB9" s="20"/>
      <c r="BC9" s="43">
        <f t="shared" si="21"/>
        <v>595.35</v>
      </c>
      <c r="BD9" s="44">
        <f t="shared" si="22"/>
        <v>482.23349999999999</v>
      </c>
      <c r="BE9" s="44">
        <f t="shared" si="23"/>
        <v>0</v>
      </c>
      <c r="BF9" s="44">
        <f t="shared" si="24"/>
        <v>0</v>
      </c>
      <c r="BG9" s="44">
        <f t="shared" si="25"/>
        <v>0</v>
      </c>
      <c r="BH9" s="43">
        <f t="shared" si="26"/>
        <v>0</v>
      </c>
      <c r="BI9" s="20">
        <f t="shared" si="27"/>
        <v>661.5</v>
      </c>
      <c r="BJ9" s="20">
        <f t="shared" si="28"/>
        <v>482.23349999999999</v>
      </c>
      <c r="BK9" s="20">
        <f t="shared" si="29"/>
        <v>0</v>
      </c>
      <c r="BL9" s="20">
        <f t="shared" si="30"/>
        <v>0</v>
      </c>
      <c r="BM9" s="20">
        <f t="shared" si="31"/>
        <v>0</v>
      </c>
      <c r="BN9" s="20">
        <f t="shared" si="32"/>
        <v>0</v>
      </c>
      <c r="BO9" s="20"/>
      <c r="BP9" s="20"/>
      <c r="BQ9" s="20"/>
      <c r="BR9" s="20"/>
      <c r="BS9" s="20"/>
      <c r="BT9" s="43">
        <v>900</v>
      </c>
      <c r="BU9" s="44">
        <f t="shared" si="33"/>
        <v>535.81500000000005</v>
      </c>
      <c r="BV9" s="44"/>
      <c r="BW9" s="44">
        <f t="shared" si="34"/>
        <v>0</v>
      </c>
      <c r="BX9" s="44">
        <f t="shared" si="35"/>
        <v>0</v>
      </c>
      <c r="BY9" s="43"/>
      <c r="BZ9" s="20">
        <v>782.55</v>
      </c>
      <c r="CA9" s="19">
        <f t="shared" si="36"/>
        <v>465.8911425</v>
      </c>
      <c r="CB9" s="20"/>
      <c r="CC9" s="19">
        <f t="shared" si="37"/>
        <v>0</v>
      </c>
      <c r="CD9" s="20"/>
      <c r="CE9" s="19">
        <f t="shared" si="38"/>
        <v>0</v>
      </c>
      <c r="CF9" s="66">
        <f t="shared" si="39"/>
        <v>482.23349999999999</v>
      </c>
      <c r="CG9" s="44"/>
      <c r="CH9" s="66">
        <f t="shared" si="40"/>
        <v>0</v>
      </c>
      <c r="CI9" s="44"/>
      <c r="CJ9" s="66">
        <f t="shared" si="41"/>
        <v>0</v>
      </c>
      <c r="CK9" s="69"/>
      <c r="CL9" s="66">
        <v>900</v>
      </c>
      <c r="CM9" s="44"/>
      <c r="CN9" s="66">
        <v>0</v>
      </c>
      <c r="CO9" s="44"/>
      <c r="CP9" s="66">
        <v>0</v>
      </c>
      <c r="CQ9" s="69">
        <v>900</v>
      </c>
      <c r="CR9" s="69"/>
      <c r="CS9" s="69"/>
      <c r="CT9" s="69">
        <f t="shared" si="42"/>
        <v>535.81500000000005</v>
      </c>
      <c r="CU9" s="69">
        <f t="shared" si="43"/>
        <v>0</v>
      </c>
      <c r="CV9" s="69">
        <f t="shared" si="44"/>
        <v>0</v>
      </c>
      <c r="CW9" s="74">
        <v>945</v>
      </c>
      <c r="CX9" s="74">
        <v>0</v>
      </c>
      <c r="CY9" s="74">
        <v>0</v>
      </c>
      <c r="CZ9" s="83">
        <f t="shared" si="45"/>
        <v>595.35</v>
      </c>
      <c r="DA9" s="83">
        <f t="shared" si="46"/>
        <v>0</v>
      </c>
      <c r="DB9" s="83">
        <v>0</v>
      </c>
      <c r="DC9" s="21">
        <v>0</v>
      </c>
      <c r="DD9" s="21">
        <v>0</v>
      </c>
      <c r="DE9" s="21">
        <v>0</v>
      </c>
      <c r="DF9" s="118">
        <v>1128</v>
      </c>
      <c r="DG9" s="118"/>
      <c r="DH9" s="118"/>
      <c r="DI9" s="119">
        <v>1128</v>
      </c>
      <c r="DJ9" s="119"/>
      <c r="DK9" s="119"/>
      <c r="DL9" s="69">
        <v>0</v>
      </c>
      <c r="DM9" s="69">
        <v>0</v>
      </c>
      <c r="DN9" s="69">
        <v>0</v>
      </c>
    </row>
    <row r="10" spans="1:118" ht="26">
      <c r="A10" s="19" t="s">
        <v>33</v>
      </c>
      <c r="B10" s="19" t="s">
        <v>40</v>
      </c>
      <c r="C10" s="19" t="s">
        <v>35</v>
      </c>
      <c r="D10" s="2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f t="shared" si="0"/>
        <v>0</v>
      </c>
      <c r="R10" s="20">
        <f t="shared" si="1"/>
        <v>0</v>
      </c>
      <c r="S10" s="20">
        <f t="shared" si="2"/>
        <v>0</v>
      </c>
      <c r="T10" s="20">
        <f t="shared" si="3"/>
        <v>0</v>
      </c>
      <c r="U10" s="20">
        <f t="shared" si="4"/>
        <v>0</v>
      </c>
      <c r="V10" s="20">
        <f t="shared" si="5"/>
        <v>0</v>
      </c>
      <c r="W10" s="20"/>
      <c r="X10" s="20"/>
      <c r="Y10" s="20"/>
      <c r="Z10" s="43">
        <f t="shared" si="6"/>
        <v>0</v>
      </c>
      <c r="AA10" s="44">
        <f t="shared" si="7"/>
        <v>0</v>
      </c>
      <c r="AB10" s="44">
        <f t="shared" si="8"/>
        <v>0</v>
      </c>
      <c r="AC10" s="44">
        <f t="shared" si="9"/>
        <v>0</v>
      </c>
      <c r="AD10" s="44">
        <f t="shared" si="10"/>
        <v>0</v>
      </c>
      <c r="AE10" s="43">
        <f t="shared" si="11"/>
        <v>0</v>
      </c>
      <c r="AF10" s="20"/>
      <c r="AG10" s="20"/>
      <c r="AH10" s="20"/>
      <c r="AI10" s="20"/>
      <c r="AJ10" s="20"/>
      <c r="AK10" s="20"/>
      <c r="AL10" s="20">
        <v>900</v>
      </c>
      <c r="AM10" s="20">
        <f t="shared" si="12"/>
        <v>0</v>
      </c>
      <c r="AN10" s="20">
        <f t="shared" si="13"/>
        <v>0</v>
      </c>
      <c r="AO10" s="20">
        <f t="shared" si="14"/>
        <v>0</v>
      </c>
      <c r="AP10" s="20">
        <f t="shared" si="15"/>
        <v>0</v>
      </c>
      <c r="AQ10" s="20">
        <f t="shared" si="16"/>
        <v>0</v>
      </c>
      <c r="AR10" s="20">
        <f t="shared" si="17"/>
        <v>0</v>
      </c>
      <c r="AS10" s="20">
        <f t="shared" si="18"/>
        <v>661.5</v>
      </c>
      <c r="AT10" s="20"/>
      <c r="AU10" s="20">
        <f t="shared" si="19"/>
        <v>0</v>
      </c>
      <c r="AV10" s="20"/>
      <c r="AW10" s="20">
        <f t="shared" si="20"/>
        <v>0</v>
      </c>
      <c r="AX10" s="23">
        <v>900</v>
      </c>
      <c r="AY10" s="20"/>
      <c r="AZ10" s="20"/>
      <c r="BA10" s="20"/>
      <c r="BB10" s="20"/>
      <c r="BC10" s="43">
        <f t="shared" si="21"/>
        <v>595.35</v>
      </c>
      <c r="BD10" s="44">
        <f t="shared" si="22"/>
        <v>482.23349999999999</v>
      </c>
      <c r="BE10" s="44">
        <f t="shared" si="23"/>
        <v>0</v>
      </c>
      <c r="BF10" s="44">
        <f t="shared" si="24"/>
        <v>0</v>
      </c>
      <c r="BG10" s="44">
        <f t="shared" si="25"/>
        <v>0</v>
      </c>
      <c r="BH10" s="43">
        <f t="shared" si="26"/>
        <v>0</v>
      </c>
      <c r="BI10" s="20">
        <f t="shared" si="27"/>
        <v>661.5</v>
      </c>
      <c r="BJ10" s="20">
        <f t="shared" si="28"/>
        <v>482.23349999999999</v>
      </c>
      <c r="BK10" s="20">
        <f t="shared" si="29"/>
        <v>0</v>
      </c>
      <c r="BL10" s="20">
        <f t="shared" si="30"/>
        <v>0</v>
      </c>
      <c r="BM10" s="20">
        <f t="shared" si="31"/>
        <v>0</v>
      </c>
      <c r="BN10" s="20">
        <f t="shared" si="32"/>
        <v>0</v>
      </c>
      <c r="BO10" s="20"/>
      <c r="BP10" s="20"/>
      <c r="BQ10" s="20"/>
      <c r="BR10" s="20"/>
      <c r="BS10" s="20"/>
      <c r="BT10" s="43"/>
      <c r="BU10" s="44">
        <f t="shared" si="33"/>
        <v>0</v>
      </c>
      <c r="BV10" s="44"/>
      <c r="BW10" s="44">
        <f t="shared" si="34"/>
        <v>0</v>
      </c>
      <c r="BX10" s="44">
        <f t="shared" si="35"/>
        <v>0</v>
      </c>
      <c r="BY10" s="43"/>
      <c r="BZ10" s="20">
        <v>782.55</v>
      </c>
      <c r="CA10" s="19">
        <f t="shared" si="36"/>
        <v>465.8911425</v>
      </c>
      <c r="CB10" s="20"/>
      <c r="CC10" s="19">
        <f t="shared" si="37"/>
        <v>0</v>
      </c>
      <c r="CD10" s="20"/>
      <c r="CE10" s="19">
        <f t="shared" si="38"/>
        <v>0</v>
      </c>
      <c r="CF10" s="66">
        <f t="shared" si="39"/>
        <v>482.23349999999999</v>
      </c>
      <c r="CG10" s="44"/>
      <c r="CH10" s="66">
        <f t="shared" si="40"/>
        <v>0</v>
      </c>
      <c r="CI10" s="44"/>
      <c r="CJ10" s="66">
        <f t="shared" si="41"/>
        <v>0</v>
      </c>
      <c r="CK10" s="69"/>
      <c r="CL10" s="66">
        <v>900</v>
      </c>
      <c r="CM10" s="44"/>
      <c r="CN10" s="66">
        <v>0</v>
      </c>
      <c r="CO10" s="44"/>
      <c r="CP10" s="66">
        <v>0</v>
      </c>
      <c r="CQ10" s="69">
        <v>900</v>
      </c>
      <c r="CR10" s="69"/>
      <c r="CS10" s="69"/>
      <c r="CT10" s="69">
        <f t="shared" si="42"/>
        <v>535.81500000000005</v>
      </c>
      <c r="CU10" s="69">
        <f t="shared" si="43"/>
        <v>0</v>
      </c>
      <c r="CV10" s="69">
        <f t="shared" si="44"/>
        <v>0</v>
      </c>
      <c r="CW10" s="74">
        <v>945</v>
      </c>
      <c r="CX10" s="74">
        <v>0</v>
      </c>
      <c r="CY10" s="74">
        <v>0</v>
      </c>
      <c r="CZ10" s="83">
        <f t="shared" si="45"/>
        <v>595.35</v>
      </c>
      <c r="DA10" s="83">
        <f t="shared" si="46"/>
        <v>0</v>
      </c>
      <c r="DB10" s="83">
        <v>0</v>
      </c>
      <c r="DC10" s="21">
        <v>0</v>
      </c>
      <c r="DD10" s="21">
        <v>0</v>
      </c>
      <c r="DE10" s="21">
        <v>0</v>
      </c>
      <c r="DF10" s="118">
        <v>1128</v>
      </c>
      <c r="DG10" s="118"/>
      <c r="DH10" s="118"/>
      <c r="DI10" s="119">
        <v>1128</v>
      </c>
      <c r="DJ10" s="119"/>
      <c r="DK10" s="119"/>
      <c r="DL10" s="69">
        <v>0</v>
      </c>
      <c r="DM10" s="69">
        <v>0</v>
      </c>
      <c r="DN10" s="69">
        <v>0</v>
      </c>
    </row>
    <row r="11" spans="1:118" ht="26">
      <c r="A11" s="19" t="s">
        <v>33</v>
      </c>
      <c r="B11" s="19" t="s">
        <v>41</v>
      </c>
      <c r="C11" s="19" t="s">
        <v>35</v>
      </c>
      <c r="D11" s="23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f t="shared" si="0"/>
        <v>0</v>
      </c>
      <c r="R11" s="20">
        <f t="shared" si="1"/>
        <v>0</v>
      </c>
      <c r="S11" s="20">
        <f t="shared" si="2"/>
        <v>0</v>
      </c>
      <c r="T11" s="20">
        <f t="shared" si="3"/>
        <v>0</v>
      </c>
      <c r="U11" s="20">
        <f t="shared" si="4"/>
        <v>0</v>
      </c>
      <c r="V11" s="20">
        <f t="shared" si="5"/>
        <v>0</v>
      </c>
      <c r="W11" s="20"/>
      <c r="X11" s="20"/>
      <c r="Y11" s="20"/>
      <c r="Z11" s="43">
        <f t="shared" si="6"/>
        <v>0</v>
      </c>
      <c r="AA11" s="44">
        <f t="shared" si="7"/>
        <v>0</v>
      </c>
      <c r="AB11" s="44">
        <f t="shared" si="8"/>
        <v>0</v>
      </c>
      <c r="AC11" s="44">
        <f t="shared" si="9"/>
        <v>0</v>
      </c>
      <c r="AD11" s="44">
        <f t="shared" si="10"/>
        <v>0</v>
      </c>
      <c r="AE11" s="43">
        <f t="shared" si="11"/>
        <v>0</v>
      </c>
      <c r="AF11" s="20"/>
      <c r="AG11" s="20"/>
      <c r="AH11" s="20"/>
      <c r="AI11" s="20"/>
      <c r="AJ11" s="20"/>
      <c r="AK11" s="20"/>
      <c r="AL11" s="20">
        <v>779.03</v>
      </c>
      <c r="AM11" s="20">
        <f t="shared" si="12"/>
        <v>0</v>
      </c>
      <c r="AN11" s="20">
        <f t="shared" si="13"/>
        <v>0</v>
      </c>
      <c r="AO11" s="20">
        <f t="shared" si="14"/>
        <v>0</v>
      </c>
      <c r="AP11" s="20">
        <f t="shared" si="15"/>
        <v>0</v>
      </c>
      <c r="AQ11" s="20">
        <f t="shared" si="16"/>
        <v>0</v>
      </c>
      <c r="AR11" s="20">
        <f t="shared" si="17"/>
        <v>0</v>
      </c>
      <c r="AS11" s="20">
        <f t="shared" si="18"/>
        <v>572.58704999999998</v>
      </c>
      <c r="AT11" s="20"/>
      <c r="AU11" s="20"/>
      <c r="AV11" s="20"/>
      <c r="AW11" s="20"/>
      <c r="AX11" s="20">
        <v>779.00239999999997</v>
      </c>
      <c r="AY11" s="20"/>
      <c r="AZ11" s="20"/>
      <c r="BA11" s="20"/>
      <c r="BB11" s="20"/>
      <c r="BC11" s="43">
        <f t="shared" si="21"/>
        <v>515.32834500000001</v>
      </c>
      <c r="BD11" s="44">
        <f t="shared" si="22"/>
        <v>417.41595945</v>
      </c>
      <c r="BE11" s="44">
        <f t="shared" si="23"/>
        <v>0</v>
      </c>
      <c r="BF11" s="44">
        <f t="shared" si="24"/>
        <v>0</v>
      </c>
      <c r="BG11" s="44">
        <f t="shared" si="25"/>
        <v>0</v>
      </c>
      <c r="BH11" s="43">
        <f t="shared" si="26"/>
        <v>0</v>
      </c>
      <c r="BI11" s="20">
        <f t="shared" si="27"/>
        <v>572.56676400000003</v>
      </c>
      <c r="BJ11" s="20">
        <f t="shared" si="28"/>
        <v>417.40117095599999</v>
      </c>
      <c r="BK11" s="20">
        <f t="shared" si="29"/>
        <v>0</v>
      </c>
      <c r="BL11" s="20">
        <f t="shared" si="30"/>
        <v>0</v>
      </c>
      <c r="BM11" s="20">
        <f t="shared" si="31"/>
        <v>0</v>
      </c>
      <c r="BN11" s="20">
        <f t="shared" si="32"/>
        <v>0</v>
      </c>
      <c r="BO11" s="20"/>
      <c r="BP11" s="20"/>
      <c r="BQ11" s="20"/>
      <c r="BR11" s="20"/>
      <c r="BS11" s="20"/>
      <c r="BT11" s="43">
        <v>869.26</v>
      </c>
      <c r="BU11" s="44">
        <f t="shared" si="33"/>
        <v>517.51394100000005</v>
      </c>
      <c r="BV11" s="44"/>
      <c r="BW11" s="44">
        <f t="shared" si="34"/>
        <v>0</v>
      </c>
      <c r="BX11" s="44">
        <f t="shared" si="35"/>
        <v>0</v>
      </c>
      <c r="BY11" s="43"/>
      <c r="BZ11" s="20">
        <v>827.9</v>
      </c>
      <c r="CA11" s="19">
        <f t="shared" si="36"/>
        <v>492.890265</v>
      </c>
      <c r="CB11" s="20"/>
      <c r="CC11" s="19">
        <f t="shared" si="37"/>
        <v>0</v>
      </c>
      <c r="CD11" s="20"/>
      <c r="CE11" s="19">
        <f t="shared" si="38"/>
        <v>0</v>
      </c>
      <c r="CF11" s="66">
        <f t="shared" si="39"/>
        <v>443.60123850000002</v>
      </c>
      <c r="CG11" s="44"/>
      <c r="CH11" s="66">
        <f t="shared" si="40"/>
        <v>0</v>
      </c>
      <c r="CI11" s="44"/>
      <c r="CJ11" s="66">
        <f t="shared" si="41"/>
        <v>0</v>
      </c>
      <c r="CK11" s="69"/>
      <c r="CL11" s="73">
        <v>827.9</v>
      </c>
      <c r="CM11" s="44"/>
      <c r="CN11" s="66"/>
      <c r="CO11" s="44"/>
      <c r="CP11" s="66"/>
      <c r="CQ11" s="69">
        <v>924.6</v>
      </c>
      <c r="CR11" s="69"/>
      <c r="CS11" s="69"/>
      <c r="CT11" s="69">
        <f t="shared" si="42"/>
        <v>550.46060999999997</v>
      </c>
      <c r="CU11" s="69">
        <f t="shared" si="43"/>
        <v>0</v>
      </c>
      <c r="CV11" s="69">
        <f t="shared" si="44"/>
        <v>0</v>
      </c>
      <c r="CW11" s="74">
        <v>961.54</v>
      </c>
      <c r="CX11" s="74">
        <v>0</v>
      </c>
      <c r="CY11" s="74">
        <v>0</v>
      </c>
      <c r="CZ11" s="83">
        <f t="shared" si="45"/>
        <v>605.77020000000005</v>
      </c>
      <c r="DA11" s="83">
        <f t="shared" si="46"/>
        <v>0</v>
      </c>
      <c r="DB11" s="83">
        <v>0</v>
      </c>
      <c r="DC11" s="21">
        <v>0</v>
      </c>
      <c r="DD11" s="21">
        <v>0</v>
      </c>
      <c r="DE11" s="21">
        <v>0</v>
      </c>
      <c r="DF11" s="85">
        <v>0</v>
      </c>
      <c r="DG11" s="85">
        <v>0</v>
      </c>
      <c r="DH11" s="85">
        <v>0</v>
      </c>
      <c r="DI11" s="85">
        <v>0</v>
      </c>
      <c r="DJ11" s="85">
        <v>0</v>
      </c>
      <c r="DK11" s="85">
        <v>0</v>
      </c>
      <c r="DL11" s="69">
        <v>0</v>
      </c>
      <c r="DM11" s="69">
        <v>0</v>
      </c>
      <c r="DN11" s="69">
        <v>0</v>
      </c>
    </row>
    <row r="12" spans="1:118" ht="26">
      <c r="A12" s="19" t="s">
        <v>33</v>
      </c>
      <c r="B12" s="24" t="s">
        <v>42</v>
      </c>
      <c r="C12" s="19" t="s">
        <v>35</v>
      </c>
      <c r="D12" s="2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3"/>
      <c r="AA12" s="44"/>
      <c r="AB12" s="44"/>
      <c r="AC12" s="44"/>
      <c r="AD12" s="44"/>
      <c r="AE12" s="43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43"/>
      <c r="BD12" s="44"/>
      <c r="BE12" s="44"/>
      <c r="BF12" s="44"/>
      <c r="BG12" s="44"/>
      <c r="BH12" s="43"/>
      <c r="BI12" s="20"/>
      <c r="BJ12" s="20">
        <f t="shared" si="28"/>
        <v>0</v>
      </c>
      <c r="BK12" s="20"/>
      <c r="BL12" s="20">
        <f t="shared" si="30"/>
        <v>0</v>
      </c>
      <c r="BM12" s="20">
        <f t="shared" si="31"/>
        <v>0</v>
      </c>
      <c r="BN12" s="20"/>
      <c r="BO12" s="20"/>
      <c r="BP12" s="20"/>
      <c r="BQ12" s="20"/>
      <c r="BR12" s="20"/>
      <c r="BS12" s="20"/>
      <c r="BT12" s="43"/>
      <c r="BU12" s="44">
        <f t="shared" si="33"/>
        <v>0</v>
      </c>
      <c r="BV12" s="44"/>
      <c r="BW12" s="44">
        <f t="shared" si="34"/>
        <v>0</v>
      </c>
      <c r="BX12" s="44">
        <f t="shared" si="35"/>
        <v>0</v>
      </c>
      <c r="BY12" s="43"/>
      <c r="BZ12" s="20">
        <v>1236.7</v>
      </c>
      <c r="CA12" s="19">
        <f t="shared" si="36"/>
        <v>736.26934500000004</v>
      </c>
      <c r="CB12" s="20"/>
      <c r="CC12" s="19">
        <f t="shared" si="37"/>
        <v>0</v>
      </c>
      <c r="CD12" s="20"/>
      <c r="CE12" s="19">
        <f t="shared" si="38"/>
        <v>0</v>
      </c>
      <c r="CF12" s="66">
        <f t="shared" si="39"/>
        <v>804.06542160000004</v>
      </c>
      <c r="CG12" s="44"/>
      <c r="CH12" s="66">
        <f t="shared" si="40"/>
        <v>0</v>
      </c>
      <c r="CI12" s="44"/>
      <c r="CJ12" s="66">
        <f t="shared" si="41"/>
        <v>0</v>
      </c>
      <c r="CK12" s="69"/>
      <c r="CL12" s="73">
        <v>1500.64</v>
      </c>
      <c r="CM12" s="44"/>
      <c r="CN12" s="66"/>
      <c r="CO12" s="44"/>
      <c r="CP12" s="66"/>
      <c r="CQ12" s="69">
        <v>1591.04</v>
      </c>
      <c r="CR12" s="69"/>
      <c r="CS12" s="69"/>
      <c r="CT12" s="69">
        <f t="shared" si="42"/>
        <v>947.22566400000005</v>
      </c>
      <c r="CU12" s="69">
        <f t="shared" si="43"/>
        <v>0</v>
      </c>
      <c r="CV12" s="69">
        <f t="shared" si="44"/>
        <v>0</v>
      </c>
      <c r="CW12" s="69">
        <v>1169.4100000000001</v>
      </c>
      <c r="CX12" s="69">
        <v>0</v>
      </c>
      <c r="CY12" s="69">
        <v>0</v>
      </c>
      <c r="CZ12" s="83">
        <f t="shared" si="45"/>
        <v>736.72829999999999</v>
      </c>
      <c r="DA12" s="83">
        <f t="shared" si="46"/>
        <v>0</v>
      </c>
      <c r="DB12" s="83">
        <v>0</v>
      </c>
      <c r="DC12" s="21">
        <v>0</v>
      </c>
      <c r="DD12" s="21">
        <v>0</v>
      </c>
      <c r="DE12" s="21">
        <v>0</v>
      </c>
      <c r="DF12" s="118">
        <v>1360</v>
      </c>
      <c r="DG12" s="118"/>
      <c r="DH12" s="118"/>
      <c r="DI12" s="118">
        <v>1360</v>
      </c>
      <c r="DJ12" s="118"/>
      <c r="DK12" s="118"/>
      <c r="DL12" s="69">
        <v>0</v>
      </c>
      <c r="DM12" s="69"/>
      <c r="DN12" s="69"/>
    </row>
    <row r="13" spans="1:118" ht="26">
      <c r="A13" s="19" t="s">
        <v>33</v>
      </c>
      <c r="B13" s="19" t="s">
        <v>43</v>
      </c>
      <c r="C13" s="19" t="s">
        <v>35</v>
      </c>
      <c r="D13" s="19"/>
      <c r="E13" s="20">
        <v>566.4</v>
      </c>
      <c r="F13" s="20"/>
      <c r="G13" s="20"/>
      <c r="H13" s="20">
        <f t="shared" ref="H13:H18" si="47">E13*0.7</f>
        <v>396.48</v>
      </c>
      <c r="I13" s="20"/>
      <c r="J13" s="20"/>
      <c r="K13" s="20">
        <v>437.47</v>
      </c>
      <c r="L13" s="20"/>
      <c r="M13" s="20"/>
      <c r="N13" s="20"/>
      <c r="O13" s="20"/>
      <c r="P13" s="20"/>
      <c r="Q13" s="20">
        <f t="shared" ref="Q13:Q24" si="48">N13*0.9</f>
        <v>0</v>
      </c>
      <c r="R13" s="20">
        <f t="shared" ref="R13:R24" si="49">Q13*0.9</f>
        <v>0</v>
      </c>
      <c r="S13" s="20">
        <f t="shared" ref="S13:S24" si="50">O13*0.9</f>
        <v>0</v>
      </c>
      <c r="T13" s="20">
        <f t="shared" ref="T13:T24" si="51">S13*0.9</f>
        <v>0</v>
      </c>
      <c r="U13" s="20">
        <f t="shared" ref="U13:U24" si="52">V13*0.9</f>
        <v>0</v>
      </c>
      <c r="V13" s="20">
        <f t="shared" ref="V13:V24" si="53">P13*0.9</f>
        <v>0</v>
      </c>
      <c r="W13" s="20"/>
      <c r="X13" s="20"/>
      <c r="Y13" s="20"/>
      <c r="Z13" s="43">
        <f t="shared" ref="Z13:Z24" si="54">W13*0.9</f>
        <v>0</v>
      </c>
      <c r="AA13" s="44">
        <f t="shared" ref="AA13:AA24" si="55">Z13*0.9</f>
        <v>0</v>
      </c>
      <c r="AB13" s="44">
        <f t="shared" ref="AB13:AB24" si="56">X13*0.9</f>
        <v>0</v>
      </c>
      <c r="AC13" s="44">
        <f t="shared" ref="AC13:AC24" si="57">AB13*0.9</f>
        <v>0</v>
      </c>
      <c r="AD13" s="44">
        <f t="shared" ref="AD13:AD24" si="58">AE13*0.9</f>
        <v>0</v>
      </c>
      <c r="AE13" s="43">
        <f t="shared" ref="AE13:AE24" si="59">Y13*0.9</f>
        <v>0</v>
      </c>
      <c r="AF13" s="20">
        <v>0</v>
      </c>
      <c r="AG13" s="20"/>
      <c r="AH13" s="20"/>
      <c r="AI13" s="20"/>
      <c r="AJ13" s="20"/>
      <c r="AK13" s="20"/>
      <c r="AL13" s="22"/>
      <c r="AM13" s="20">
        <f t="shared" ref="AM13:AM24" si="60">AF13*0.9</f>
        <v>0</v>
      </c>
      <c r="AN13" s="20">
        <f t="shared" ref="AN13:AN24" si="61">AM13*0.9*0.9</f>
        <v>0</v>
      </c>
      <c r="AO13" s="20">
        <f t="shared" ref="AO13:AO24" si="62">AG13*0.9</f>
        <v>0</v>
      </c>
      <c r="AP13" s="20">
        <f t="shared" ref="AP13:AP24" si="63">AO13*0.9*0.9</f>
        <v>0</v>
      </c>
      <c r="AQ13" s="20">
        <f t="shared" ref="AQ13:AQ24" si="64">AR13*0.9*0.9</f>
        <v>0</v>
      </c>
      <c r="AR13" s="20">
        <f t="shared" ref="AR13:AR24" si="65">AI13*0.9</f>
        <v>0</v>
      </c>
      <c r="AS13" s="20">
        <f t="shared" ref="AS13:AS24" si="66">AL13*1.05*0.7</f>
        <v>0</v>
      </c>
      <c r="AT13" s="20"/>
      <c r="AU13" s="20">
        <f t="shared" ref="AU13:AU24" si="67">AT13*1.05*0.7</f>
        <v>0</v>
      </c>
      <c r="AV13" s="20"/>
      <c r="AW13" s="20">
        <f t="shared" ref="AW13:AW24" si="68">AV13*1.05*0.7</f>
        <v>0</v>
      </c>
      <c r="AX13" s="20"/>
      <c r="AY13" s="20"/>
      <c r="AZ13" s="20"/>
      <c r="BA13" s="20"/>
      <c r="BB13" s="20"/>
      <c r="BC13" s="43">
        <f t="shared" ref="BC13:BC24" si="69">AS13*0.9</f>
        <v>0</v>
      </c>
      <c r="BD13" s="44">
        <f t="shared" ref="BD13:BD24" si="70">BC13*0.9*0.9</f>
        <v>0</v>
      </c>
      <c r="BE13" s="44">
        <f t="shared" ref="BE13:BE24" si="71">AU13*0.9</f>
        <v>0</v>
      </c>
      <c r="BF13" s="44">
        <f t="shared" ref="BF13:BF24" si="72">BE13*0.9*0.9</f>
        <v>0</v>
      </c>
      <c r="BG13" s="44">
        <f t="shared" ref="BG13:BG24" si="73">BH13*0.9*0.9</f>
        <v>0</v>
      </c>
      <c r="BH13" s="43">
        <f t="shared" ref="BH13:BH24" si="74">AW13*0.9</f>
        <v>0</v>
      </c>
      <c r="BI13" s="20">
        <f t="shared" ref="BI13:BI24" si="75">AX13*0.7*1.05</f>
        <v>0</v>
      </c>
      <c r="BJ13" s="20">
        <f t="shared" si="28"/>
        <v>0</v>
      </c>
      <c r="BK13" s="20">
        <f t="shared" ref="BK13:BK24" si="76">AY13*0.7*1.05</f>
        <v>0</v>
      </c>
      <c r="BL13" s="20">
        <f t="shared" si="30"/>
        <v>0</v>
      </c>
      <c r="BM13" s="20">
        <f t="shared" si="31"/>
        <v>0</v>
      </c>
      <c r="BN13" s="20">
        <f t="shared" ref="BN13:BN24" si="77">AZ13*0.7*1.05</f>
        <v>0</v>
      </c>
      <c r="BO13" s="20"/>
      <c r="BP13" s="20"/>
      <c r="BQ13" s="20"/>
      <c r="BR13" s="20"/>
      <c r="BS13" s="20"/>
      <c r="BT13" s="43"/>
      <c r="BU13" s="44">
        <f t="shared" si="33"/>
        <v>0</v>
      </c>
      <c r="BV13" s="44"/>
      <c r="BW13" s="44">
        <f t="shared" si="34"/>
        <v>0</v>
      </c>
      <c r="BX13" s="44">
        <f t="shared" si="35"/>
        <v>0</v>
      </c>
      <c r="BY13" s="43"/>
      <c r="BZ13" s="20"/>
      <c r="CA13" s="19">
        <f t="shared" si="36"/>
        <v>0</v>
      </c>
      <c r="CB13" s="20"/>
      <c r="CC13" s="19">
        <f t="shared" si="37"/>
        <v>0</v>
      </c>
      <c r="CD13" s="20"/>
      <c r="CE13" s="19">
        <f t="shared" si="38"/>
        <v>0</v>
      </c>
      <c r="CF13" s="66">
        <f t="shared" si="39"/>
        <v>0</v>
      </c>
      <c r="CG13" s="44"/>
      <c r="CH13" s="66">
        <f t="shared" si="40"/>
        <v>0</v>
      </c>
      <c r="CI13" s="44"/>
      <c r="CJ13" s="66">
        <f t="shared" si="41"/>
        <v>0</v>
      </c>
      <c r="CK13" s="69"/>
      <c r="CL13" s="66">
        <v>0</v>
      </c>
      <c r="CM13" s="44"/>
      <c r="CN13" s="66">
        <v>0</v>
      </c>
      <c r="CO13" s="44"/>
      <c r="CP13" s="66">
        <v>0</v>
      </c>
      <c r="CQ13" s="69"/>
      <c r="CR13" s="69"/>
      <c r="CS13" s="69"/>
      <c r="CT13" s="69">
        <f t="shared" si="42"/>
        <v>0</v>
      </c>
      <c r="CU13" s="69">
        <f t="shared" si="43"/>
        <v>0</v>
      </c>
      <c r="CV13" s="69">
        <f t="shared" si="44"/>
        <v>0</v>
      </c>
      <c r="CW13" s="69">
        <v>0</v>
      </c>
      <c r="CX13" s="69">
        <v>0</v>
      </c>
      <c r="CY13" s="69">
        <v>0</v>
      </c>
      <c r="CZ13" s="83">
        <f t="shared" si="45"/>
        <v>0</v>
      </c>
      <c r="DA13" s="83">
        <f t="shared" si="46"/>
        <v>0</v>
      </c>
      <c r="DB13" s="83">
        <v>0</v>
      </c>
      <c r="DC13" s="21">
        <v>0</v>
      </c>
      <c r="DD13" s="21">
        <v>0</v>
      </c>
      <c r="DE13" s="21">
        <v>0</v>
      </c>
      <c r="DF13" s="85">
        <v>0</v>
      </c>
      <c r="DG13" s="85">
        <v>0</v>
      </c>
      <c r="DH13" s="85">
        <v>0</v>
      </c>
      <c r="DI13" s="85">
        <v>0</v>
      </c>
      <c r="DJ13" s="85">
        <v>0</v>
      </c>
      <c r="DK13" s="85">
        <v>0</v>
      </c>
      <c r="DL13" s="69">
        <v>0</v>
      </c>
      <c r="DM13" s="69">
        <v>0</v>
      </c>
      <c r="DN13" s="69">
        <v>0</v>
      </c>
    </row>
    <row r="14" spans="1:118" s="2" customFormat="1" ht="26">
      <c r="A14" s="21" t="s">
        <v>33</v>
      </c>
      <c r="B14" s="21" t="s">
        <v>44</v>
      </c>
      <c r="C14" s="19" t="s">
        <v>35</v>
      </c>
      <c r="D14" s="21"/>
      <c r="E14" s="22">
        <v>331</v>
      </c>
      <c r="F14" s="22"/>
      <c r="G14" s="22"/>
      <c r="H14" s="22">
        <f t="shared" si="47"/>
        <v>231.7</v>
      </c>
      <c r="I14" s="22"/>
      <c r="J14" s="22"/>
      <c r="K14" s="22">
        <v>231.7</v>
      </c>
      <c r="L14" s="22"/>
      <c r="M14" s="22"/>
      <c r="N14" s="22"/>
      <c r="O14" s="22"/>
      <c r="P14" s="22"/>
      <c r="Q14" s="20">
        <f t="shared" si="48"/>
        <v>0</v>
      </c>
      <c r="R14" s="20">
        <f t="shared" si="49"/>
        <v>0</v>
      </c>
      <c r="S14" s="20">
        <f t="shared" si="50"/>
        <v>0</v>
      </c>
      <c r="T14" s="20">
        <f t="shared" si="51"/>
        <v>0</v>
      </c>
      <c r="U14" s="20">
        <f t="shared" si="52"/>
        <v>0</v>
      </c>
      <c r="V14" s="20">
        <f t="shared" si="53"/>
        <v>0</v>
      </c>
      <c r="W14" s="22"/>
      <c r="X14" s="22"/>
      <c r="Y14" s="22"/>
      <c r="Z14" s="43">
        <f t="shared" si="54"/>
        <v>0</v>
      </c>
      <c r="AA14" s="44">
        <f t="shared" si="55"/>
        <v>0</v>
      </c>
      <c r="AB14" s="44">
        <f t="shared" si="56"/>
        <v>0</v>
      </c>
      <c r="AC14" s="44">
        <f t="shared" si="57"/>
        <v>0</v>
      </c>
      <c r="AD14" s="44">
        <f t="shared" si="58"/>
        <v>0</v>
      </c>
      <c r="AE14" s="43">
        <f t="shared" si="59"/>
        <v>0</v>
      </c>
      <c r="AF14" s="22">
        <v>615</v>
      </c>
      <c r="AG14" s="20">
        <f>AF14*0.9</f>
        <v>553.5</v>
      </c>
      <c r="AH14" s="22"/>
      <c r="AI14" s="20"/>
      <c r="AJ14" s="22"/>
      <c r="AK14" s="22"/>
      <c r="AL14" s="22">
        <v>836</v>
      </c>
      <c r="AM14" s="20">
        <f t="shared" si="60"/>
        <v>553.5</v>
      </c>
      <c r="AN14" s="20">
        <f t="shared" si="61"/>
        <v>448.33499999999998</v>
      </c>
      <c r="AO14" s="20">
        <f t="shared" si="62"/>
        <v>498.15</v>
      </c>
      <c r="AP14" s="20">
        <f t="shared" si="63"/>
        <v>403.50150000000002</v>
      </c>
      <c r="AQ14" s="20">
        <f t="shared" si="64"/>
        <v>0</v>
      </c>
      <c r="AR14" s="20">
        <f t="shared" si="65"/>
        <v>0</v>
      </c>
      <c r="AS14" s="20">
        <f t="shared" si="66"/>
        <v>614.46</v>
      </c>
      <c r="AT14" s="22"/>
      <c r="AU14" s="20">
        <f t="shared" si="67"/>
        <v>0</v>
      </c>
      <c r="AV14" s="22"/>
      <c r="AW14" s="20">
        <f t="shared" si="68"/>
        <v>0</v>
      </c>
      <c r="AX14" s="20"/>
      <c r="AY14" s="22"/>
      <c r="AZ14" s="20"/>
      <c r="BA14" s="22"/>
      <c r="BB14" s="20"/>
      <c r="BC14" s="43">
        <f t="shared" si="69"/>
        <v>553.01400000000001</v>
      </c>
      <c r="BD14" s="44">
        <f t="shared" si="70"/>
        <v>447.94134000000003</v>
      </c>
      <c r="BE14" s="44">
        <f t="shared" si="71"/>
        <v>0</v>
      </c>
      <c r="BF14" s="44">
        <f t="shared" si="72"/>
        <v>0</v>
      </c>
      <c r="BG14" s="44">
        <f t="shared" si="73"/>
        <v>0</v>
      </c>
      <c r="BH14" s="43">
        <f t="shared" si="74"/>
        <v>0</v>
      </c>
      <c r="BI14" s="20">
        <f t="shared" si="75"/>
        <v>0</v>
      </c>
      <c r="BJ14" s="20">
        <f t="shared" si="28"/>
        <v>0</v>
      </c>
      <c r="BK14" s="20">
        <f t="shared" si="76"/>
        <v>0</v>
      </c>
      <c r="BL14" s="20">
        <f t="shared" si="30"/>
        <v>0</v>
      </c>
      <c r="BM14" s="20">
        <f t="shared" si="31"/>
        <v>0</v>
      </c>
      <c r="BN14" s="20">
        <f t="shared" si="77"/>
        <v>0</v>
      </c>
      <c r="BO14" s="22"/>
      <c r="BP14" s="22"/>
      <c r="BQ14" s="22"/>
      <c r="BR14" s="22"/>
      <c r="BS14" s="22"/>
      <c r="BT14" s="43">
        <v>670</v>
      </c>
      <c r="BU14" s="44">
        <f t="shared" si="33"/>
        <v>398.8845</v>
      </c>
      <c r="BV14" s="44"/>
      <c r="BW14" s="44">
        <f t="shared" si="34"/>
        <v>0</v>
      </c>
      <c r="BX14" s="44">
        <f t="shared" si="35"/>
        <v>0</v>
      </c>
      <c r="BY14" s="43"/>
      <c r="BZ14" s="20"/>
      <c r="CA14" s="19">
        <f t="shared" si="36"/>
        <v>0</v>
      </c>
      <c r="CB14" s="20"/>
      <c r="CC14" s="19">
        <f t="shared" si="37"/>
        <v>0</v>
      </c>
      <c r="CD14" s="20"/>
      <c r="CE14" s="19">
        <f t="shared" si="38"/>
        <v>0</v>
      </c>
      <c r="CF14" s="66">
        <f t="shared" si="39"/>
        <v>0</v>
      </c>
      <c r="CG14" s="44"/>
      <c r="CH14" s="66">
        <f t="shared" si="40"/>
        <v>0</v>
      </c>
      <c r="CI14" s="44"/>
      <c r="CJ14" s="66">
        <f t="shared" si="41"/>
        <v>0</v>
      </c>
      <c r="CK14" s="72"/>
      <c r="CL14" s="66">
        <v>0</v>
      </c>
      <c r="CM14" s="44"/>
      <c r="CN14" s="66">
        <v>0</v>
      </c>
      <c r="CO14" s="44"/>
      <c r="CP14" s="66">
        <v>0</v>
      </c>
      <c r="CQ14" s="72"/>
      <c r="CR14" s="72"/>
      <c r="CS14" s="72"/>
      <c r="CT14" s="69">
        <f t="shared" si="42"/>
        <v>0</v>
      </c>
      <c r="CU14" s="69">
        <f t="shared" si="43"/>
        <v>0</v>
      </c>
      <c r="CV14" s="69">
        <f t="shared" si="44"/>
        <v>0</v>
      </c>
      <c r="CW14" s="72">
        <v>0</v>
      </c>
      <c r="CX14" s="72">
        <v>0</v>
      </c>
      <c r="CY14" s="72">
        <v>0</v>
      </c>
      <c r="CZ14" s="83">
        <f t="shared" si="45"/>
        <v>0</v>
      </c>
      <c r="DA14" s="83">
        <f t="shared" si="46"/>
        <v>0</v>
      </c>
      <c r="DB14" s="83">
        <v>0</v>
      </c>
      <c r="DC14" s="21">
        <v>0</v>
      </c>
      <c r="DD14" s="21">
        <v>0</v>
      </c>
      <c r="DE14" s="21">
        <v>0</v>
      </c>
      <c r="DF14" s="85">
        <v>0</v>
      </c>
      <c r="DG14" s="85">
        <v>0</v>
      </c>
      <c r="DH14" s="85">
        <v>0</v>
      </c>
      <c r="DI14" s="85">
        <v>0</v>
      </c>
      <c r="DJ14" s="85">
        <v>0</v>
      </c>
      <c r="DK14" s="85">
        <v>0</v>
      </c>
      <c r="DL14" s="69">
        <v>0</v>
      </c>
      <c r="DM14" s="69">
        <v>0</v>
      </c>
      <c r="DN14" s="69">
        <v>0</v>
      </c>
    </row>
    <row r="15" spans="1:118" s="2" customFormat="1" ht="26">
      <c r="A15" s="21" t="s">
        <v>33</v>
      </c>
      <c r="B15" s="21" t="s">
        <v>45</v>
      </c>
      <c r="C15" s="19" t="s">
        <v>35</v>
      </c>
      <c r="D15" s="21"/>
      <c r="E15" s="22">
        <v>321</v>
      </c>
      <c r="F15" s="22"/>
      <c r="G15" s="22"/>
      <c r="H15" s="22">
        <f t="shared" si="47"/>
        <v>224.7</v>
      </c>
      <c r="I15" s="22"/>
      <c r="J15" s="22"/>
      <c r="K15" s="22">
        <v>246.96</v>
      </c>
      <c r="L15" s="22"/>
      <c r="M15" s="22"/>
      <c r="N15" s="22"/>
      <c r="O15" s="22"/>
      <c r="P15" s="22"/>
      <c r="Q15" s="20">
        <f t="shared" si="48"/>
        <v>0</v>
      </c>
      <c r="R15" s="20">
        <f t="shared" si="49"/>
        <v>0</v>
      </c>
      <c r="S15" s="20">
        <f t="shared" si="50"/>
        <v>0</v>
      </c>
      <c r="T15" s="20">
        <f t="shared" si="51"/>
        <v>0</v>
      </c>
      <c r="U15" s="20">
        <f t="shared" si="52"/>
        <v>0</v>
      </c>
      <c r="V15" s="20">
        <f t="shared" si="53"/>
        <v>0</v>
      </c>
      <c r="W15" s="22"/>
      <c r="X15" s="22"/>
      <c r="Y15" s="22"/>
      <c r="Z15" s="43">
        <f t="shared" si="54"/>
        <v>0</v>
      </c>
      <c r="AA15" s="44">
        <f t="shared" si="55"/>
        <v>0</v>
      </c>
      <c r="AB15" s="44">
        <f t="shared" si="56"/>
        <v>0</v>
      </c>
      <c r="AC15" s="44">
        <f t="shared" si="57"/>
        <v>0</v>
      </c>
      <c r="AD15" s="44">
        <f t="shared" si="58"/>
        <v>0</v>
      </c>
      <c r="AE15" s="43">
        <f t="shared" si="59"/>
        <v>0</v>
      </c>
      <c r="AF15" s="22">
        <v>247</v>
      </c>
      <c r="AG15" s="20">
        <f>AF15*0.9</f>
        <v>222.3</v>
      </c>
      <c r="AH15" s="22"/>
      <c r="AI15" s="20"/>
      <c r="AJ15" s="22"/>
      <c r="AK15" s="22"/>
      <c r="AL15" s="22">
        <v>247</v>
      </c>
      <c r="AM15" s="20">
        <f t="shared" si="60"/>
        <v>222.3</v>
      </c>
      <c r="AN15" s="20">
        <f t="shared" si="61"/>
        <v>180.06299999999999</v>
      </c>
      <c r="AO15" s="20">
        <f t="shared" si="62"/>
        <v>200.07</v>
      </c>
      <c r="AP15" s="20">
        <f t="shared" si="63"/>
        <v>162.05670000000001</v>
      </c>
      <c r="AQ15" s="20">
        <f t="shared" si="64"/>
        <v>0</v>
      </c>
      <c r="AR15" s="20">
        <f t="shared" si="65"/>
        <v>0</v>
      </c>
      <c r="AS15" s="20">
        <f t="shared" si="66"/>
        <v>181.54499999999999</v>
      </c>
      <c r="AT15" s="22"/>
      <c r="AU15" s="20">
        <f t="shared" si="67"/>
        <v>0</v>
      </c>
      <c r="AV15" s="22"/>
      <c r="AW15" s="20">
        <f t="shared" si="68"/>
        <v>0</v>
      </c>
      <c r="AX15" s="20"/>
      <c r="AY15" s="22"/>
      <c r="AZ15" s="20"/>
      <c r="BA15" s="22"/>
      <c r="BB15" s="20"/>
      <c r="BC15" s="43">
        <f t="shared" si="69"/>
        <v>163.3905</v>
      </c>
      <c r="BD15" s="44">
        <f t="shared" si="70"/>
        <v>132.346305</v>
      </c>
      <c r="BE15" s="44">
        <f t="shared" si="71"/>
        <v>0</v>
      </c>
      <c r="BF15" s="44">
        <f t="shared" si="72"/>
        <v>0</v>
      </c>
      <c r="BG15" s="44">
        <f t="shared" si="73"/>
        <v>0</v>
      </c>
      <c r="BH15" s="43">
        <f t="shared" si="74"/>
        <v>0</v>
      </c>
      <c r="BI15" s="20">
        <f t="shared" si="75"/>
        <v>0</v>
      </c>
      <c r="BJ15" s="20">
        <f t="shared" si="28"/>
        <v>0</v>
      </c>
      <c r="BK15" s="20">
        <f t="shared" si="76"/>
        <v>0</v>
      </c>
      <c r="BL15" s="20">
        <f t="shared" si="30"/>
        <v>0</v>
      </c>
      <c r="BM15" s="20">
        <f t="shared" si="31"/>
        <v>0</v>
      </c>
      <c r="BN15" s="20">
        <f t="shared" si="77"/>
        <v>0</v>
      </c>
      <c r="BO15" s="22"/>
      <c r="BP15" s="22"/>
      <c r="BQ15" s="22"/>
      <c r="BR15" s="22"/>
      <c r="BS15" s="22"/>
      <c r="BT15" s="43"/>
      <c r="BU15" s="44">
        <f t="shared" si="33"/>
        <v>0</v>
      </c>
      <c r="BV15" s="44"/>
      <c r="BW15" s="44">
        <f t="shared" si="34"/>
        <v>0</v>
      </c>
      <c r="BX15" s="44">
        <f t="shared" si="35"/>
        <v>0</v>
      </c>
      <c r="BY15" s="43"/>
      <c r="BZ15" s="20"/>
      <c r="CA15" s="19">
        <f t="shared" si="36"/>
        <v>0</v>
      </c>
      <c r="CB15" s="20"/>
      <c r="CC15" s="19">
        <f t="shared" si="37"/>
        <v>0</v>
      </c>
      <c r="CD15" s="20"/>
      <c r="CE15" s="19">
        <f t="shared" si="38"/>
        <v>0</v>
      </c>
      <c r="CF15" s="66">
        <f t="shared" si="39"/>
        <v>0</v>
      </c>
      <c r="CG15" s="44"/>
      <c r="CH15" s="66">
        <f t="shared" si="40"/>
        <v>0</v>
      </c>
      <c r="CI15" s="44"/>
      <c r="CJ15" s="66">
        <f t="shared" si="41"/>
        <v>0</v>
      </c>
      <c r="CK15" s="72"/>
      <c r="CL15" s="66">
        <v>0</v>
      </c>
      <c r="CM15" s="44"/>
      <c r="CN15" s="66">
        <v>0</v>
      </c>
      <c r="CO15" s="44"/>
      <c r="CP15" s="66">
        <v>0</v>
      </c>
      <c r="CQ15" s="72"/>
      <c r="CR15" s="72"/>
      <c r="CS15" s="72"/>
      <c r="CT15" s="69">
        <f t="shared" si="42"/>
        <v>0</v>
      </c>
      <c r="CU15" s="69">
        <f t="shared" si="43"/>
        <v>0</v>
      </c>
      <c r="CV15" s="69">
        <f t="shared" si="44"/>
        <v>0</v>
      </c>
      <c r="CW15" s="72">
        <v>0</v>
      </c>
      <c r="CX15" s="72">
        <v>0</v>
      </c>
      <c r="CY15" s="72">
        <v>0</v>
      </c>
      <c r="CZ15" s="83">
        <f t="shared" si="45"/>
        <v>0</v>
      </c>
      <c r="DA15" s="83">
        <f t="shared" si="46"/>
        <v>0</v>
      </c>
      <c r="DB15" s="83">
        <f t="shared" ref="DB15:DB24" si="78">CV15*0.9*0.9</f>
        <v>0</v>
      </c>
      <c r="DC15" s="21">
        <v>0</v>
      </c>
      <c r="DD15" s="21">
        <v>0</v>
      </c>
      <c r="DE15" s="21">
        <v>0</v>
      </c>
      <c r="DF15" s="85">
        <v>0</v>
      </c>
      <c r="DG15" s="85">
        <v>0</v>
      </c>
      <c r="DH15" s="85">
        <v>0</v>
      </c>
      <c r="DI15" s="85">
        <v>0</v>
      </c>
      <c r="DJ15" s="85">
        <v>0</v>
      </c>
      <c r="DK15" s="85">
        <v>0</v>
      </c>
      <c r="DL15" s="69">
        <v>0</v>
      </c>
      <c r="DM15" s="69">
        <v>0</v>
      </c>
      <c r="DN15" s="69">
        <v>0</v>
      </c>
    </row>
    <row r="16" spans="1:118" ht="26">
      <c r="A16" s="19" t="s">
        <v>33</v>
      </c>
      <c r="B16" s="19" t="s">
        <v>46</v>
      </c>
      <c r="C16" s="19" t="s">
        <v>35</v>
      </c>
      <c r="D16" s="19"/>
      <c r="E16" s="20">
        <v>230</v>
      </c>
      <c r="F16" s="20" t="s">
        <v>47</v>
      </c>
      <c r="G16" s="20"/>
      <c r="H16" s="20">
        <f t="shared" si="47"/>
        <v>161</v>
      </c>
      <c r="I16" s="20"/>
      <c r="J16" s="20"/>
      <c r="K16" s="20">
        <v>192.8</v>
      </c>
      <c r="L16" s="20">
        <v>192.8</v>
      </c>
      <c r="M16" s="20"/>
      <c r="N16" s="20"/>
      <c r="O16" s="20"/>
      <c r="P16" s="20"/>
      <c r="Q16" s="20">
        <f t="shared" si="48"/>
        <v>0</v>
      </c>
      <c r="R16" s="20">
        <f t="shared" si="49"/>
        <v>0</v>
      </c>
      <c r="S16" s="20">
        <f t="shared" si="50"/>
        <v>0</v>
      </c>
      <c r="T16" s="20">
        <f t="shared" si="51"/>
        <v>0</v>
      </c>
      <c r="U16" s="20">
        <f t="shared" si="52"/>
        <v>0</v>
      </c>
      <c r="V16" s="20">
        <f t="shared" si="53"/>
        <v>0</v>
      </c>
      <c r="W16" s="20">
        <f>590*0.9</f>
        <v>531</v>
      </c>
      <c r="X16" s="20">
        <f>590*0.9</f>
        <v>531</v>
      </c>
      <c r="Y16" s="20">
        <f>590*0.9</f>
        <v>531</v>
      </c>
      <c r="Z16" s="43">
        <f t="shared" si="54"/>
        <v>477.9</v>
      </c>
      <c r="AA16" s="44">
        <f t="shared" si="55"/>
        <v>430.11</v>
      </c>
      <c r="AB16" s="44">
        <f t="shared" si="56"/>
        <v>477.9</v>
      </c>
      <c r="AC16" s="44">
        <f t="shared" si="57"/>
        <v>430.11</v>
      </c>
      <c r="AD16" s="44">
        <f t="shared" si="58"/>
        <v>430.11</v>
      </c>
      <c r="AE16" s="43">
        <f t="shared" si="59"/>
        <v>477.9</v>
      </c>
      <c r="AF16" s="20">
        <v>655</v>
      </c>
      <c r="AG16" s="20">
        <f>AF16*0.9</f>
        <v>589.5</v>
      </c>
      <c r="AH16" s="20"/>
      <c r="AI16" s="20"/>
      <c r="AJ16" s="20"/>
      <c r="AK16" s="20"/>
      <c r="AL16" s="22">
        <v>655</v>
      </c>
      <c r="AM16" s="20">
        <f t="shared" si="60"/>
        <v>589.5</v>
      </c>
      <c r="AN16" s="20">
        <f t="shared" si="61"/>
        <v>477.495</v>
      </c>
      <c r="AO16" s="20">
        <f t="shared" si="62"/>
        <v>530.54999999999995</v>
      </c>
      <c r="AP16" s="20">
        <f t="shared" si="63"/>
        <v>429.74549999999999</v>
      </c>
      <c r="AQ16" s="20">
        <f t="shared" si="64"/>
        <v>0</v>
      </c>
      <c r="AR16" s="20">
        <f t="shared" si="65"/>
        <v>0</v>
      </c>
      <c r="AS16" s="20">
        <f t="shared" si="66"/>
        <v>481.42500000000001</v>
      </c>
      <c r="AT16" s="20"/>
      <c r="AU16" s="20">
        <f t="shared" si="67"/>
        <v>0</v>
      </c>
      <c r="AV16" s="20"/>
      <c r="AW16" s="20">
        <f t="shared" si="68"/>
        <v>0</v>
      </c>
      <c r="AX16" s="20"/>
      <c r="AY16" s="20"/>
      <c r="AZ16" s="20"/>
      <c r="BA16" s="20"/>
      <c r="BB16" s="20"/>
      <c r="BC16" s="43">
        <f t="shared" si="69"/>
        <v>433.28250000000003</v>
      </c>
      <c r="BD16" s="44">
        <f t="shared" si="70"/>
        <v>350.95882499999999</v>
      </c>
      <c r="BE16" s="44">
        <f t="shared" si="71"/>
        <v>0</v>
      </c>
      <c r="BF16" s="44">
        <f t="shared" si="72"/>
        <v>0</v>
      </c>
      <c r="BG16" s="44">
        <f t="shared" si="73"/>
        <v>0</v>
      </c>
      <c r="BH16" s="43">
        <f t="shared" si="74"/>
        <v>0</v>
      </c>
      <c r="BI16" s="20">
        <f t="shared" si="75"/>
        <v>0</v>
      </c>
      <c r="BJ16" s="20">
        <f t="shared" si="28"/>
        <v>0</v>
      </c>
      <c r="BK16" s="20">
        <f t="shared" si="76"/>
        <v>0</v>
      </c>
      <c r="BL16" s="20">
        <f t="shared" si="30"/>
        <v>0</v>
      </c>
      <c r="BM16" s="20">
        <f t="shared" si="31"/>
        <v>0</v>
      </c>
      <c r="BN16" s="20">
        <f t="shared" si="77"/>
        <v>0</v>
      </c>
      <c r="BO16" s="20"/>
      <c r="BP16" s="20"/>
      <c r="BQ16" s="20"/>
      <c r="BR16" s="20"/>
      <c r="BS16" s="20"/>
      <c r="BT16" s="43"/>
      <c r="BU16" s="44">
        <f t="shared" si="33"/>
        <v>0</v>
      </c>
      <c r="BV16" s="44"/>
      <c r="BW16" s="44">
        <f t="shared" si="34"/>
        <v>0</v>
      </c>
      <c r="BX16" s="44">
        <f t="shared" si="35"/>
        <v>0</v>
      </c>
      <c r="BY16" s="43"/>
      <c r="BZ16" s="20"/>
      <c r="CA16" s="19">
        <f t="shared" si="36"/>
        <v>0</v>
      </c>
      <c r="CB16" s="20"/>
      <c r="CC16" s="19">
        <f t="shared" si="37"/>
        <v>0</v>
      </c>
      <c r="CD16" s="20"/>
      <c r="CE16" s="19">
        <f t="shared" si="38"/>
        <v>0</v>
      </c>
      <c r="CF16" s="66">
        <f t="shared" si="39"/>
        <v>0</v>
      </c>
      <c r="CG16" s="44"/>
      <c r="CH16" s="66">
        <f t="shared" si="40"/>
        <v>0</v>
      </c>
      <c r="CI16" s="44"/>
      <c r="CJ16" s="66">
        <f t="shared" si="41"/>
        <v>0</v>
      </c>
      <c r="CK16" s="69"/>
      <c r="CL16" s="66">
        <v>0</v>
      </c>
      <c r="CM16" s="44"/>
      <c r="CN16" s="66">
        <v>0</v>
      </c>
      <c r="CO16" s="44"/>
      <c r="CP16" s="66">
        <v>0</v>
      </c>
      <c r="CQ16" s="69"/>
      <c r="CR16" s="69"/>
      <c r="CS16" s="69"/>
      <c r="CT16" s="69">
        <f t="shared" si="42"/>
        <v>0</v>
      </c>
      <c r="CU16" s="69">
        <f t="shared" si="43"/>
        <v>0</v>
      </c>
      <c r="CV16" s="69">
        <f t="shared" si="44"/>
        <v>0</v>
      </c>
      <c r="CW16" s="72">
        <v>0</v>
      </c>
      <c r="CX16" s="72">
        <v>0</v>
      </c>
      <c r="CY16" s="72">
        <v>0</v>
      </c>
      <c r="CZ16" s="83">
        <f t="shared" si="45"/>
        <v>0</v>
      </c>
      <c r="DA16" s="83">
        <f t="shared" si="46"/>
        <v>0</v>
      </c>
      <c r="DB16" s="83">
        <f t="shared" si="78"/>
        <v>0</v>
      </c>
      <c r="DC16" s="21">
        <v>0</v>
      </c>
      <c r="DD16" s="21">
        <v>0</v>
      </c>
      <c r="DE16" s="21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69">
        <v>0</v>
      </c>
      <c r="DM16" s="69">
        <v>0</v>
      </c>
      <c r="DN16" s="69">
        <v>0</v>
      </c>
    </row>
    <row r="17" spans="1:118" ht="26">
      <c r="A17" s="19" t="s">
        <v>33</v>
      </c>
      <c r="B17" s="19" t="s">
        <v>48</v>
      </c>
      <c r="C17" s="19" t="s">
        <v>35</v>
      </c>
      <c r="D17" s="19"/>
      <c r="E17" s="20">
        <v>297.60000000000002</v>
      </c>
      <c r="F17" s="20"/>
      <c r="G17" s="20"/>
      <c r="H17" s="20">
        <f t="shared" si="47"/>
        <v>208.32</v>
      </c>
      <c r="I17" s="20"/>
      <c r="J17" s="20"/>
      <c r="K17" s="20">
        <v>215</v>
      </c>
      <c r="L17" s="20"/>
      <c r="M17" s="20"/>
      <c r="N17" s="20"/>
      <c r="O17" s="20">
        <v>256.13</v>
      </c>
      <c r="P17" s="20"/>
      <c r="Q17" s="20">
        <f t="shared" si="48"/>
        <v>0</v>
      </c>
      <c r="R17" s="20">
        <f t="shared" si="49"/>
        <v>0</v>
      </c>
      <c r="S17" s="20">
        <f t="shared" si="50"/>
        <v>230.517</v>
      </c>
      <c r="T17" s="20">
        <f t="shared" si="51"/>
        <v>207.46530000000001</v>
      </c>
      <c r="U17" s="20">
        <f t="shared" si="52"/>
        <v>0</v>
      </c>
      <c r="V17" s="20">
        <f t="shared" si="53"/>
        <v>0</v>
      </c>
      <c r="W17" s="20">
        <f>236.7*0.9</f>
        <v>213.03</v>
      </c>
      <c r="X17" s="20">
        <f>237*0.9</f>
        <v>213.3</v>
      </c>
      <c r="Y17" s="20"/>
      <c r="Z17" s="43">
        <f t="shared" si="54"/>
        <v>191.727</v>
      </c>
      <c r="AA17" s="44">
        <f t="shared" si="55"/>
        <v>172.55430000000001</v>
      </c>
      <c r="AB17" s="44">
        <f t="shared" si="56"/>
        <v>191.97</v>
      </c>
      <c r="AC17" s="44">
        <f t="shared" si="57"/>
        <v>172.773</v>
      </c>
      <c r="AD17" s="44">
        <f t="shared" si="58"/>
        <v>0</v>
      </c>
      <c r="AE17" s="43">
        <f t="shared" si="59"/>
        <v>0</v>
      </c>
      <c r="AF17" s="20">
        <v>288</v>
      </c>
      <c r="AG17" s="20">
        <f>AF17*0.9</f>
        <v>259.2</v>
      </c>
      <c r="AH17" s="20">
        <v>288</v>
      </c>
      <c r="AI17" s="20">
        <f>AH17*0.9</f>
        <v>259.2</v>
      </c>
      <c r="AJ17" s="20">
        <v>0</v>
      </c>
      <c r="AK17" s="20"/>
      <c r="AL17" s="20">
        <v>399</v>
      </c>
      <c r="AM17" s="20">
        <f t="shared" si="60"/>
        <v>259.2</v>
      </c>
      <c r="AN17" s="20">
        <f t="shared" si="61"/>
        <v>209.952</v>
      </c>
      <c r="AO17" s="20">
        <f t="shared" si="62"/>
        <v>233.28</v>
      </c>
      <c r="AP17" s="20">
        <f t="shared" si="63"/>
        <v>188.95679999999999</v>
      </c>
      <c r="AQ17" s="20">
        <f t="shared" si="64"/>
        <v>188.95679999999999</v>
      </c>
      <c r="AR17" s="20">
        <f t="shared" si="65"/>
        <v>233.28</v>
      </c>
      <c r="AS17" s="20">
        <f t="shared" si="66"/>
        <v>293.26499999999999</v>
      </c>
      <c r="AT17" s="20">
        <v>399</v>
      </c>
      <c r="AU17" s="20">
        <f t="shared" si="67"/>
        <v>293.26499999999999</v>
      </c>
      <c r="AV17" s="20">
        <v>570</v>
      </c>
      <c r="AW17" s="20">
        <f t="shared" si="68"/>
        <v>418.95</v>
      </c>
      <c r="AX17" s="20"/>
      <c r="AY17" s="20"/>
      <c r="AZ17" s="20"/>
      <c r="BA17" s="20"/>
      <c r="BB17" s="20"/>
      <c r="BC17" s="43">
        <f t="shared" si="69"/>
        <v>263.93849999999998</v>
      </c>
      <c r="BD17" s="44">
        <f t="shared" si="70"/>
        <v>213.79018500000001</v>
      </c>
      <c r="BE17" s="44">
        <f t="shared" si="71"/>
        <v>263.93849999999998</v>
      </c>
      <c r="BF17" s="44">
        <f t="shared" si="72"/>
        <v>213.79018500000001</v>
      </c>
      <c r="BG17" s="44">
        <f t="shared" si="73"/>
        <v>305.41455000000002</v>
      </c>
      <c r="BH17" s="43">
        <f t="shared" si="74"/>
        <v>377.05500000000001</v>
      </c>
      <c r="BI17" s="20">
        <f t="shared" si="75"/>
        <v>0</v>
      </c>
      <c r="BJ17" s="20">
        <f t="shared" si="28"/>
        <v>0</v>
      </c>
      <c r="BK17" s="20">
        <f t="shared" si="76"/>
        <v>0</v>
      </c>
      <c r="BL17" s="20">
        <f t="shared" si="30"/>
        <v>0</v>
      </c>
      <c r="BM17" s="20">
        <f t="shared" si="31"/>
        <v>0</v>
      </c>
      <c r="BN17" s="20">
        <f t="shared" si="77"/>
        <v>0</v>
      </c>
      <c r="BO17" s="20"/>
      <c r="BP17" s="20"/>
      <c r="BQ17" s="20"/>
      <c r="BR17" s="20"/>
      <c r="BS17" s="20"/>
      <c r="BT17" s="43">
        <v>445</v>
      </c>
      <c r="BU17" s="44">
        <f t="shared" si="33"/>
        <v>264.93074999999999</v>
      </c>
      <c r="BV17" s="44">
        <v>445</v>
      </c>
      <c r="BW17" s="44">
        <f t="shared" si="34"/>
        <v>264.93074999999999</v>
      </c>
      <c r="BX17" s="44">
        <f t="shared" si="35"/>
        <v>357.21</v>
      </c>
      <c r="BY17" s="43">
        <v>600</v>
      </c>
      <c r="BZ17" s="20">
        <v>439.22</v>
      </c>
      <c r="CA17" s="19">
        <f t="shared" si="36"/>
        <v>261.48962699999998</v>
      </c>
      <c r="CB17" s="20">
        <v>439.22</v>
      </c>
      <c r="CC17" s="19">
        <f t="shared" si="37"/>
        <v>261.48962699999998</v>
      </c>
      <c r="CD17" s="20">
        <v>592.20000000000005</v>
      </c>
      <c r="CE17" s="19">
        <f t="shared" si="38"/>
        <v>352.56626999999997</v>
      </c>
      <c r="CF17" s="66">
        <f t="shared" si="39"/>
        <v>238.43767500000001</v>
      </c>
      <c r="CG17" s="66">
        <f>CM17*0.7*1.05</f>
        <v>0</v>
      </c>
      <c r="CH17" s="66">
        <f t="shared" si="40"/>
        <v>238.43767500000001</v>
      </c>
      <c r="CI17" s="66">
        <f>CO17*0.7*1.05</f>
        <v>0</v>
      </c>
      <c r="CJ17" s="66">
        <f t="shared" si="41"/>
        <v>321.48899999999998</v>
      </c>
      <c r="CK17" s="69"/>
      <c r="CL17" s="73">
        <v>445</v>
      </c>
      <c r="CM17" s="44"/>
      <c r="CN17" s="73">
        <v>445</v>
      </c>
      <c r="CO17" s="44"/>
      <c r="CP17" s="73">
        <v>600</v>
      </c>
      <c r="CQ17" s="69">
        <v>547.5</v>
      </c>
      <c r="CR17" s="69">
        <v>584</v>
      </c>
      <c r="CS17" s="69">
        <v>803</v>
      </c>
      <c r="CT17" s="69">
        <f t="shared" si="42"/>
        <v>325.95412499999998</v>
      </c>
      <c r="CU17" s="69">
        <f t="shared" si="43"/>
        <v>347.68439999999998</v>
      </c>
      <c r="CV17" s="69">
        <f t="shared" si="44"/>
        <v>478.06605000000002</v>
      </c>
      <c r="CW17" s="74">
        <v>716.68</v>
      </c>
      <c r="CX17" s="74">
        <v>0</v>
      </c>
      <c r="CY17" s="74">
        <v>716.68</v>
      </c>
      <c r="CZ17" s="83">
        <f t="shared" si="45"/>
        <v>451.50839999999999</v>
      </c>
      <c r="DA17" s="83">
        <f t="shared" si="46"/>
        <v>0</v>
      </c>
      <c r="DB17" s="83">
        <f t="shared" si="78"/>
        <v>387.23350049999999</v>
      </c>
      <c r="DC17" s="21">
        <v>0</v>
      </c>
      <c r="DD17" s="21">
        <v>0</v>
      </c>
      <c r="DE17" s="21">
        <v>0</v>
      </c>
      <c r="DF17" s="85">
        <v>715</v>
      </c>
      <c r="DG17" s="85">
        <v>715</v>
      </c>
      <c r="DH17" s="85">
        <v>715</v>
      </c>
      <c r="DI17" s="85">
        <v>0</v>
      </c>
      <c r="DJ17" s="85">
        <v>0</v>
      </c>
      <c r="DK17" s="85">
        <v>0</v>
      </c>
      <c r="DL17" s="69">
        <v>0</v>
      </c>
      <c r="DM17" s="69">
        <v>0</v>
      </c>
      <c r="DN17" s="69">
        <v>0</v>
      </c>
    </row>
    <row r="18" spans="1:118" ht="26">
      <c r="A18" s="19" t="s">
        <v>33</v>
      </c>
      <c r="B18" s="19" t="s">
        <v>49</v>
      </c>
      <c r="C18" s="19" t="s">
        <v>35</v>
      </c>
      <c r="D18" s="19"/>
      <c r="E18" s="20">
        <v>297.60000000000002</v>
      </c>
      <c r="F18" s="20"/>
      <c r="G18" s="20"/>
      <c r="H18" s="20">
        <f t="shared" si="47"/>
        <v>208.32</v>
      </c>
      <c r="I18" s="20"/>
      <c r="J18" s="20"/>
      <c r="K18" s="20">
        <v>215</v>
      </c>
      <c r="L18" s="20"/>
      <c r="M18" s="20"/>
      <c r="N18" s="20"/>
      <c r="O18" s="20"/>
      <c r="P18" s="20"/>
      <c r="Q18" s="20">
        <f t="shared" si="48"/>
        <v>0</v>
      </c>
      <c r="R18" s="20">
        <f t="shared" si="49"/>
        <v>0</v>
      </c>
      <c r="S18" s="20">
        <f t="shared" si="50"/>
        <v>0</v>
      </c>
      <c r="T18" s="20">
        <f t="shared" si="51"/>
        <v>0</v>
      </c>
      <c r="U18" s="20">
        <f t="shared" si="52"/>
        <v>0</v>
      </c>
      <c r="V18" s="20">
        <f t="shared" si="53"/>
        <v>0</v>
      </c>
      <c r="W18" s="20"/>
      <c r="X18" s="20"/>
      <c r="Y18" s="20"/>
      <c r="Z18" s="43">
        <f t="shared" si="54"/>
        <v>0</v>
      </c>
      <c r="AA18" s="44">
        <f t="shared" si="55"/>
        <v>0</v>
      </c>
      <c r="AB18" s="44">
        <f t="shared" si="56"/>
        <v>0</v>
      </c>
      <c r="AC18" s="44">
        <f t="shared" si="57"/>
        <v>0</v>
      </c>
      <c r="AD18" s="44">
        <f t="shared" si="58"/>
        <v>0</v>
      </c>
      <c r="AE18" s="43">
        <f t="shared" si="59"/>
        <v>0</v>
      </c>
      <c r="AF18" s="20">
        <v>288</v>
      </c>
      <c r="AG18" s="20">
        <f>AF18*0.9</f>
        <v>259.2</v>
      </c>
      <c r="AH18" s="20"/>
      <c r="AI18" s="20"/>
      <c r="AJ18" s="20"/>
      <c r="AK18" s="20"/>
      <c r="AL18" s="20">
        <v>399</v>
      </c>
      <c r="AM18" s="20">
        <f t="shared" si="60"/>
        <v>259.2</v>
      </c>
      <c r="AN18" s="20">
        <f t="shared" si="61"/>
        <v>209.952</v>
      </c>
      <c r="AO18" s="20">
        <f t="shared" si="62"/>
        <v>233.28</v>
      </c>
      <c r="AP18" s="20">
        <f t="shared" si="63"/>
        <v>188.95679999999999</v>
      </c>
      <c r="AQ18" s="20">
        <f t="shared" si="64"/>
        <v>0</v>
      </c>
      <c r="AR18" s="20">
        <f t="shared" si="65"/>
        <v>0</v>
      </c>
      <c r="AS18" s="20">
        <f t="shared" si="66"/>
        <v>293.26499999999999</v>
      </c>
      <c r="AT18" s="20"/>
      <c r="AU18" s="20">
        <f t="shared" si="67"/>
        <v>0</v>
      </c>
      <c r="AV18" s="20">
        <v>570</v>
      </c>
      <c r="AW18" s="20">
        <f t="shared" si="68"/>
        <v>418.95</v>
      </c>
      <c r="AX18" s="20"/>
      <c r="AY18" s="20"/>
      <c r="AZ18" s="20"/>
      <c r="BA18" s="20"/>
      <c r="BB18" s="20"/>
      <c r="BC18" s="43">
        <f t="shared" si="69"/>
        <v>263.93849999999998</v>
      </c>
      <c r="BD18" s="44">
        <f t="shared" si="70"/>
        <v>213.79018500000001</v>
      </c>
      <c r="BE18" s="44">
        <f t="shared" si="71"/>
        <v>0</v>
      </c>
      <c r="BF18" s="44">
        <f t="shared" si="72"/>
        <v>0</v>
      </c>
      <c r="BG18" s="44">
        <f t="shared" si="73"/>
        <v>305.41455000000002</v>
      </c>
      <c r="BH18" s="43">
        <f t="shared" si="74"/>
        <v>377.05500000000001</v>
      </c>
      <c r="BI18" s="20">
        <f t="shared" si="75"/>
        <v>0</v>
      </c>
      <c r="BJ18" s="20">
        <f t="shared" si="28"/>
        <v>0</v>
      </c>
      <c r="BK18" s="20">
        <f t="shared" si="76"/>
        <v>0</v>
      </c>
      <c r="BL18" s="20">
        <f t="shared" si="30"/>
        <v>0</v>
      </c>
      <c r="BM18" s="20">
        <f t="shared" si="31"/>
        <v>0</v>
      </c>
      <c r="BN18" s="20">
        <f t="shared" si="77"/>
        <v>0</v>
      </c>
      <c r="BO18" s="20"/>
      <c r="BP18" s="20"/>
      <c r="BQ18" s="20"/>
      <c r="BR18" s="20"/>
      <c r="BS18" s="20"/>
      <c r="BT18" s="43">
        <v>445</v>
      </c>
      <c r="BU18" s="44">
        <f t="shared" si="33"/>
        <v>264.93074999999999</v>
      </c>
      <c r="BV18" s="44"/>
      <c r="BW18" s="44">
        <f t="shared" si="34"/>
        <v>0</v>
      </c>
      <c r="BX18" s="44">
        <f t="shared" si="35"/>
        <v>0</v>
      </c>
      <c r="BY18" s="43"/>
      <c r="BZ18" s="20">
        <v>493.5</v>
      </c>
      <c r="CA18" s="19">
        <f t="shared" si="36"/>
        <v>293.80522500000001</v>
      </c>
      <c r="CB18" s="20"/>
      <c r="CC18" s="19">
        <f t="shared" si="37"/>
        <v>0</v>
      </c>
      <c r="CD18" s="20"/>
      <c r="CE18" s="19">
        <f t="shared" si="38"/>
        <v>0</v>
      </c>
      <c r="CF18" s="66">
        <f t="shared" si="39"/>
        <v>238.43767500000001</v>
      </c>
      <c r="CG18" s="44"/>
      <c r="CH18" s="66">
        <f t="shared" si="40"/>
        <v>0</v>
      </c>
      <c r="CI18" s="44"/>
      <c r="CJ18" s="66">
        <f t="shared" si="41"/>
        <v>0</v>
      </c>
      <c r="CK18" s="69"/>
      <c r="CL18" s="66">
        <v>445</v>
      </c>
      <c r="CM18" s="44"/>
      <c r="CN18" s="66">
        <v>0</v>
      </c>
      <c r="CO18" s="44"/>
      <c r="CP18" s="66">
        <v>0</v>
      </c>
      <c r="CQ18" s="69">
        <v>657</v>
      </c>
      <c r="CR18" s="69"/>
      <c r="CS18" s="69"/>
      <c r="CT18" s="69">
        <f t="shared" si="42"/>
        <v>391.14494999999999</v>
      </c>
      <c r="CU18" s="69">
        <f t="shared" si="43"/>
        <v>0</v>
      </c>
      <c r="CV18" s="69">
        <f t="shared" si="44"/>
        <v>0</v>
      </c>
      <c r="CW18" s="74">
        <v>716.68</v>
      </c>
      <c r="CX18" s="74">
        <v>0</v>
      </c>
      <c r="CY18" s="74">
        <v>0</v>
      </c>
      <c r="CZ18" s="83">
        <f t="shared" si="45"/>
        <v>451.50839999999999</v>
      </c>
      <c r="DA18" s="83">
        <f t="shared" si="46"/>
        <v>0</v>
      </c>
      <c r="DB18" s="83">
        <f t="shared" si="78"/>
        <v>0</v>
      </c>
      <c r="DC18" s="21">
        <v>0</v>
      </c>
      <c r="DD18" s="21">
        <v>0</v>
      </c>
      <c r="DE18" s="21">
        <v>0</v>
      </c>
      <c r="DF18" s="85">
        <v>715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69">
        <v>0</v>
      </c>
      <c r="DM18" s="69">
        <v>0</v>
      </c>
      <c r="DN18" s="69">
        <v>0</v>
      </c>
    </row>
    <row r="19" spans="1:118" ht="26">
      <c r="A19" s="19" t="s">
        <v>33</v>
      </c>
      <c r="B19" s="19" t="s">
        <v>50</v>
      </c>
      <c r="C19" s="19" t="s">
        <v>35</v>
      </c>
      <c r="D19" s="19"/>
      <c r="E19" s="20">
        <v>283.5</v>
      </c>
      <c r="F19" s="20"/>
      <c r="G19" s="20"/>
      <c r="H19" s="20"/>
      <c r="I19" s="20">
        <v>198.45</v>
      </c>
      <c r="J19" s="20"/>
      <c r="K19" s="22"/>
      <c r="L19" s="22">
        <v>514.5</v>
      </c>
      <c r="M19" s="20"/>
      <c r="N19" s="20"/>
      <c r="O19" s="20">
        <v>514.5</v>
      </c>
      <c r="P19" s="20"/>
      <c r="Q19" s="20">
        <f t="shared" si="48"/>
        <v>0</v>
      </c>
      <c r="R19" s="20">
        <f t="shared" si="49"/>
        <v>0</v>
      </c>
      <c r="S19" s="20">
        <f t="shared" si="50"/>
        <v>463.05</v>
      </c>
      <c r="T19" s="20">
        <f t="shared" si="51"/>
        <v>416.745</v>
      </c>
      <c r="U19" s="20">
        <f t="shared" si="52"/>
        <v>0</v>
      </c>
      <c r="V19" s="20">
        <f t="shared" si="53"/>
        <v>0</v>
      </c>
      <c r="W19" s="20"/>
      <c r="X19" s="20">
        <f>440*0.9</f>
        <v>396</v>
      </c>
      <c r="Y19" s="20"/>
      <c r="Z19" s="43">
        <f t="shared" si="54"/>
        <v>0</v>
      </c>
      <c r="AA19" s="44">
        <f t="shared" si="55"/>
        <v>0</v>
      </c>
      <c r="AB19" s="44">
        <f t="shared" si="56"/>
        <v>356.4</v>
      </c>
      <c r="AC19" s="44">
        <f t="shared" si="57"/>
        <v>320.76</v>
      </c>
      <c r="AD19" s="44">
        <f t="shared" si="58"/>
        <v>0</v>
      </c>
      <c r="AE19" s="43">
        <f t="shared" si="59"/>
        <v>0</v>
      </c>
      <c r="AF19" s="20"/>
      <c r="AG19" s="20"/>
      <c r="AH19" s="20">
        <v>489</v>
      </c>
      <c r="AI19" s="20">
        <f>AH19*0.9</f>
        <v>440.1</v>
      </c>
      <c r="AJ19" s="20"/>
      <c r="AK19" s="20"/>
      <c r="AL19" s="20"/>
      <c r="AM19" s="20">
        <f t="shared" si="60"/>
        <v>0</v>
      </c>
      <c r="AN19" s="20">
        <f t="shared" si="61"/>
        <v>0</v>
      </c>
      <c r="AO19" s="20">
        <f t="shared" si="62"/>
        <v>0</v>
      </c>
      <c r="AP19" s="20">
        <f t="shared" si="63"/>
        <v>0</v>
      </c>
      <c r="AQ19" s="20">
        <f t="shared" si="64"/>
        <v>320.8329</v>
      </c>
      <c r="AR19" s="20">
        <f t="shared" si="65"/>
        <v>396.09</v>
      </c>
      <c r="AS19" s="20">
        <f t="shared" si="66"/>
        <v>0</v>
      </c>
      <c r="AT19" s="22">
        <v>489</v>
      </c>
      <c r="AU19" s="20">
        <f t="shared" si="67"/>
        <v>359.41500000000002</v>
      </c>
      <c r="AV19" s="20"/>
      <c r="AW19" s="20">
        <f t="shared" si="68"/>
        <v>0</v>
      </c>
      <c r="AX19" s="20"/>
      <c r="AY19" s="22"/>
      <c r="AZ19" s="20"/>
      <c r="BA19" s="20"/>
      <c r="BB19" s="20"/>
      <c r="BC19" s="43">
        <f t="shared" si="69"/>
        <v>0</v>
      </c>
      <c r="BD19" s="44">
        <f t="shared" si="70"/>
        <v>0</v>
      </c>
      <c r="BE19" s="44">
        <f t="shared" si="71"/>
        <v>323.4735</v>
      </c>
      <c r="BF19" s="44">
        <f t="shared" si="72"/>
        <v>262.01353499999999</v>
      </c>
      <c r="BG19" s="44">
        <f t="shared" si="73"/>
        <v>0</v>
      </c>
      <c r="BH19" s="43">
        <f t="shared" si="74"/>
        <v>0</v>
      </c>
      <c r="BI19" s="20">
        <f t="shared" si="75"/>
        <v>0</v>
      </c>
      <c r="BJ19" s="20">
        <f t="shared" si="28"/>
        <v>0</v>
      </c>
      <c r="BK19" s="20">
        <f t="shared" si="76"/>
        <v>0</v>
      </c>
      <c r="BL19" s="20">
        <f t="shared" si="30"/>
        <v>0</v>
      </c>
      <c r="BM19" s="20">
        <f t="shared" si="31"/>
        <v>0</v>
      </c>
      <c r="BN19" s="20">
        <f t="shared" si="77"/>
        <v>0</v>
      </c>
      <c r="BO19" s="20"/>
      <c r="BP19" s="20"/>
      <c r="BQ19" s="20"/>
      <c r="BR19" s="20"/>
      <c r="BS19" s="20"/>
      <c r="BT19" s="43"/>
      <c r="BU19" s="44">
        <f t="shared" si="33"/>
        <v>0</v>
      </c>
      <c r="BV19" s="44"/>
      <c r="BW19" s="44">
        <f t="shared" si="34"/>
        <v>0</v>
      </c>
      <c r="BX19" s="44">
        <f t="shared" si="35"/>
        <v>0</v>
      </c>
      <c r="BY19" s="43"/>
      <c r="BZ19" s="20"/>
      <c r="CA19" s="19">
        <f t="shared" si="36"/>
        <v>0</v>
      </c>
      <c r="CB19" s="20"/>
      <c r="CC19" s="19">
        <f t="shared" si="37"/>
        <v>0</v>
      </c>
      <c r="CD19" s="20"/>
      <c r="CE19" s="19">
        <f t="shared" si="38"/>
        <v>0</v>
      </c>
      <c r="CF19" s="66">
        <f t="shared" si="39"/>
        <v>0</v>
      </c>
      <c r="CG19" s="44"/>
      <c r="CH19" s="66">
        <f t="shared" si="40"/>
        <v>0</v>
      </c>
      <c r="CI19" s="44"/>
      <c r="CJ19" s="66">
        <f t="shared" si="41"/>
        <v>0</v>
      </c>
      <c r="CK19" s="69"/>
      <c r="CL19" s="66">
        <v>0</v>
      </c>
      <c r="CM19" s="44"/>
      <c r="CN19" s="66">
        <v>0</v>
      </c>
      <c r="CO19" s="44"/>
      <c r="CP19" s="66">
        <v>0</v>
      </c>
      <c r="CQ19" s="69"/>
      <c r="CR19" s="69"/>
      <c r="CS19" s="69"/>
      <c r="CT19" s="69">
        <f t="shared" si="42"/>
        <v>0</v>
      </c>
      <c r="CU19" s="69">
        <f t="shared" si="43"/>
        <v>0</v>
      </c>
      <c r="CV19" s="69">
        <f t="shared" si="44"/>
        <v>0</v>
      </c>
      <c r="CW19" s="69">
        <v>0</v>
      </c>
      <c r="CX19" s="69">
        <v>0</v>
      </c>
      <c r="CY19" s="69">
        <v>0</v>
      </c>
      <c r="CZ19" s="83">
        <f t="shared" si="45"/>
        <v>0</v>
      </c>
      <c r="DA19" s="83">
        <f t="shared" si="46"/>
        <v>0</v>
      </c>
      <c r="DB19" s="83">
        <f t="shared" si="78"/>
        <v>0</v>
      </c>
      <c r="DC19" s="21">
        <v>0</v>
      </c>
      <c r="DD19" s="21">
        <v>0</v>
      </c>
      <c r="DE19" s="21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69">
        <v>0</v>
      </c>
      <c r="DM19" s="69">
        <v>0</v>
      </c>
      <c r="DN19" s="69">
        <v>0</v>
      </c>
    </row>
    <row r="20" spans="1:118" ht="26">
      <c r="A20" s="19" t="s">
        <v>33</v>
      </c>
      <c r="B20" s="19" t="s">
        <v>51</v>
      </c>
      <c r="C20" s="19" t="s">
        <v>35</v>
      </c>
      <c r="D20" s="19"/>
      <c r="E20" s="20">
        <v>362.25</v>
      </c>
      <c r="F20" s="20"/>
      <c r="G20" s="20"/>
      <c r="H20" s="20">
        <f>E20*0.7</f>
        <v>253.57499999999999</v>
      </c>
      <c r="I20" s="20"/>
      <c r="J20" s="20"/>
      <c r="K20" s="22">
        <v>303.74</v>
      </c>
      <c r="L20" s="22"/>
      <c r="M20" s="20"/>
      <c r="N20" s="20">
        <v>372.16</v>
      </c>
      <c r="O20" s="20"/>
      <c r="P20" s="20"/>
      <c r="Q20" s="20">
        <f t="shared" si="48"/>
        <v>334.94400000000002</v>
      </c>
      <c r="R20" s="20">
        <f t="shared" si="49"/>
        <v>301.44959999999998</v>
      </c>
      <c r="S20" s="20">
        <f t="shared" si="50"/>
        <v>0</v>
      </c>
      <c r="T20" s="20">
        <f t="shared" si="51"/>
        <v>0</v>
      </c>
      <c r="U20" s="20">
        <f t="shared" si="52"/>
        <v>0</v>
      </c>
      <c r="V20" s="20">
        <f t="shared" si="53"/>
        <v>0</v>
      </c>
      <c r="W20" s="20">
        <f>466*0.9*0.9</f>
        <v>377.46</v>
      </c>
      <c r="X20" s="20"/>
      <c r="Y20" s="20"/>
      <c r="Z20" s="43">
        <f t="shared" si="54"/>
        <v>339.714</v>
      </c>
      <c r="AA20" s="44">
        <f t="shared" si="55"/>
        <v>305.74259999999998</v>
      </c>
      <c r="AB20" s="44">
        <f t="shared" si="56"/>
        <v>0</v>
      </c>
      <c r="AC20" s="44">
        <f t="shared" si="57"/>
        <v>0</v>
      </c>
      <c r="AD20" s="44">
        <f t="shared" si="58"/>
        <v>0</v>
      </c>
      <c r="AE20" s="43">
        <f t="shared" si="59"/>
        <v>0</v>
      </c>
      <c r="AF20" s="20"/>
      <c r="AG20" s="20"/>
      <c r="AH20" s="20"/>
      <c r="AI20" s="20"/>
      <c r="AJ20" s="20"/>
      <c r="AK20" s="20"/>
      <c r="AL20" s="20">
        <v>677</v>
      </c>
      <c r="AM20" s="20">
        <f t="shared" si="60"/>
        <v>0</v>
      </c>
      <c r="AN20" s="20">
        <f t="shared" si="61"/>
        <v>0</v>
      </c>
      <c r="AO20" s="20">
        <f t="shared" si="62"/>
        <v>0</v>
      </c>
      <c r="AP20" s="20">
        <f t="shared" si="63"/>
        <v>0</v>
      </c>
      <c r="AQ20" s="20">
        <f t="shared" si="64"/>
        <v>0</v>
      </c>
      <c r="AR20" s="20">
        <f t="shared" si="65"/>
        <v>0</v>
      </c>
      <c r="AS20" s="20">
        <f t="shared" si="66"/>
        <v>497.59500000000003</v>
      </c>
      <c r="AT20" s="20"/>
      <c r="AU20" s="20">
        <f t="shared" si="67"/>
        <v>0</v>
      </c>
      <c r="AV20" s="20"/>
      <c r="AW20" s="20">
        <f t="shared" si="68"/>
        <v>0</v>
      </c>
      <c r="AX20" s="54">
        <v>648</v>
      </c>
      <c r="AY20" s="20"/>
      <c r="AZ20" s="20"/>
      <c r="BA20" s="20"/>
      <c r="BB20" s="20"/>
      <c r="BC20" s="43">
        <f t="shared" si="69"/>
        <v>447.83550000000002</v>
      </c>
      <c r="BD20" s="44">
        <f t="shared" si="70"/>
        <v>362.74675500000001</v>
      </c>
      <c r="BE20" s="44">
        <f t="shared" si="71"/>
        <v>0</v>
      </c>
      <c r="BF20" s="44">
        <f t="shared" si="72"/>
        <v>0</v>
      </c>
      <c r="BG20" s="44">
        <f t="shared" si="73"/>
        <v>0</v>
      </c>
      <c r="BH20" s="43">
        <f t="shared" si="74"/>
        <v>0</v>
      </c>
      <c r="BI20" s="20">
        <f t="shared" si="75"/>
        <v>476.28</v>
      </c>
      <c r="BJ20" s="20">
        <f t="shared" si="28"/>
        <v>347.20812000000001</v>
      </c>
      <c r="BK20" s="20">
        <f t="shared" si="76"/>
        <v>0</v>
      </c>
      <c r="BL20" s="20">
        <f t="shared" si="30"/>
        <v>0</v>
      </c>
      <c r="BM20" s="20">
        <f t="shared" si="31"/>
        <v>0</v>
      </c>
      <c r="BN20" s="20">
        <f t="shared" si="77"/>
        <v>0</v>
      </c>
      <c r="BO20" s="20"/>
      <c r="BP20" s="20"/>
      <c r="BQ20" s="20"/>
      <c r="BR20" s="20"/>
      <c r="BS20" s="20"/>
      <c r="BT20" s="43">
        <v>715</v>
      </c>
      <c r="BU20" s="44">
        <f t="shared" si="33"/>
        <v>425.67525000000001</v>
      </c>
      <c r="BV20" s="44"/>
      <c r="BW20" s="44">
        <f t="shared" si="34"/>
        <v>0</v>
      </c>
      <c r="BX20" s="44">
        <f t="shared" si="35"/>
        <v>0</v>
      </c>
      <c r="BY20" s="43"/>
      <c r="BZ20" s="20">
        <v>722</v>
      </c>
      <c r="CA20" s="19">
        <f t="shared" si="36"/>
        <v>429.84269999999998</v>
      </c>
      <c r="CB20" s="20"/>
      <c r="CC20" s="19">
        <f t="shared" si="37"/>
        <v>0</v>
      </c>
      <c r="CD20" s="20"/>
      <c r="CE20" s="19">
        <f t="shared" si="38"/>
        <v>0</v>
      </c>
      <c r="CF20" s="66">
        <f t="shared" si="39"/>
        <v>435.16215225000002</v>
      </c>
      <c r="CG20" s="44"/>
      <c r="CH20" s="66">
        <f t="shared" si="40"/>
        <v>0</v>
      </c>
      <c r="CI20" s="44"/>
      <c r="CJ20" s="66">
        <f t="shared" si="41"/>
        <v>0</v>
      </c>
      <c r="CK20" s="69"/>
      <c r="CL20" s="73">
        <v>812.15</v>
      </c>
      <c r="CM20" s="44"/>
      <c r="CN20" s="66"/>
      <c r="CO20" s="44"/>
      <c r="CP20" s="66"/>
      <c r="CQ20" s="69">
        <v>1092.5</v>
      </c>
      <c r="CR20" s="69"/>
      <c r="CS20" s="69"/>
      <c r="CT20" s="69">
        <f t="shared" si="42"/>
        <v>650.41987500000005</v>
      </c>
      <c r="CU20" s="69">
        <f t="shared" si="43"/>
        <v>0</v>
      </c>
      <c r="CV20" s="69">
        <f t="shared" si="44"/>
        <v>0</v>
      </c>
      <c r="CW20" s="69">
        <v>802.99</v>
      </c>
      <c r="CX20" s="69">
        <v>0</v>
      </c>
      <c r="CY20" s="69">
        <v>0</v>
      </c>
      <c r="CZ20" s="83">
        <f t="shared" si="45"/>
        <v>505.88369999999998</v>
      </c>
      <c r="DA20" s="83">
        <f t="shared" si="46"/>
        <v>0</v>
      </c>
      <c r="DB20" s="83">
        <f t="shared" si="78"/>
        <v>0</v>
      </c>
      <c r="DC20" s="21">
        <v>0</v>
      </c>
      <c r="DD20" s="21">
        <v>0</v>
      </c>
      <c r="DE20" s="21">
        <v>0</v>
      </c>
      <c r="DF20" s="85">
        <v>0</v>
      </c>
      <c r="DG20" s="85">
        <v>0</v>
      </c>
      <c r="DH20" s="85">
        <v>0</v>
      </c>
      <c r="DI20" s="85">
        <v>0</v>
      </c>
      <c r="DJ20" s="85">
        <v>0</v>
      </c>
      <c r="DK20" s="85">
        <v>0</v>
      </c>
      <c r="DL20" s="69">
        <v>0</v>
      </c>
      <c r="DM20" s="69">
        <v>0</v>
      </c>
      <c r="DN20" s="69">
        <v>0</v>
      </c>
    </row>
    <row r="21" spans="1:118" ht="26">
      <c r="A21" s="19" t="s">
        <v>33</v>
      </c>
      <c r="B21" s="19" t="s">
        <v>52</v>
      </c>
      <c r="C21" s="19" t="s">
        <v>35</v>
      </c>
      <c r="D21" s="19"/>
      <c r="E21" s="20">
        <v>260.3</v>
      </c>
      <c r="F21" s="20">
        <v>261</v>
      </c>
      <c r="G21" s="20"/>
      <c r="H21" s="20">
        <f>E21*0.7</f>
        <v>182.21</v>
      </c>
      <c r="I21" s="20">
        <f>F21*0.7</f>
        <v>182.7</v>
      </c>
      <c r="J21" s="20"/>
      <c r="K21" s="20">
        <v>188.11</v>
      </c>
      <c r="L21" s="20">
        <v>201.59</v>
      </c>
      <c r="M21" s="20"/>
      <c r="N21" s="20"/>
      <c r="O21" s="20">
        <v>221.56</v>
      </c>
      <c r="P21" s="20"/>
      <c r="Q21" s="20">
        <f t="shared" si="48"/>
        <v>0</v>
      </c>
      <c r="R21" s="20">
        <f t="shared" si="49"/>
        <v>0</v>
      </c>
      <c r="S21" s="20">
        <f t="shared" si="50"/>
        <v>199.404</v>
      </c>
      <c r="T21" s="20">
        <f t="shared" si="51"/>
        <v>179.46360000000001</v>
      </c>
      <c r="U21" s="20">
        <f t="shared" si="52"/>
        <v>0</v>
      </c>
      <c r="V21" s="20">
        <f t="shared" si="53"/>
        <v>0</v>
      </c>
      <c r="W21" s="20"/>
      <c r="X21" s="20">
        <f>237*0.9</f>
        <v>213.3</v>
      </c>
      <c r="Y21" s="20"/>
      <c r="Z21" s="43">
        <f t="shared" si="54"/>
        <v>0</v>
      </c>
      <c r="AA21" s="44">
        <f t="shared" si="55"/>
        <v>0</v>
      </c>
      <c r="AB21" s="44">
        <f t="shared" si="56"/>
        <v>191.97</v>
      </c>
      <c r="AC21" s="44">
        <f t="shared" si="57"/>
        <v>172.773</v>
      </c>
      <c r="AD21" s="44">
        <f t="shared" si="58"/>
        <v>0</v>
      </c>
      <c r="AE21" s="43">
        <f t="shared" si="59"/>
        <v>0</v>
      </c>
      <c r="AF21" s="20">
        <v>260</v>
      </c>
      <c r="AG21" s="20">
        <f>AF21*0.9</f>
        <v>234</v>
      </c>
      <c r="AH21" s="20">
        <v>260</v>
      </c>
      <c r="AI21" s="20">
        <f>AH21*0.9</f>
        <v>234</v>
      </c>
      <c r="AJ21" s="20"/>
      <c r="AK21" s="20"/>
      <c r="AL21" s="20">
        <v>359</v>
      </c>
      <c r="AM21" s="20">
        <f t="shared" si="60"/>
        <v>234</v>
      </c>
      <c r="AN21" s="20">
        <f t="shared" si="61"/>
        <v>189.54</v>
      </c>
      <c r="AO21" s="20">
        <f t="shared" si="62"/>
        <v>210.6</v>
      </c>
      <c r="AP21" s="20">
        <f t="shared" si="63"/>
        <v>170.58600000000001</v>
      </c>
      <c r="AQ21" s="20">
        <f t="shared" si="64"/>
        <v>170.58600000000001</v>
      </c>
      <c r="AR21" s="20">
        <f t="shared" si="65"/>
        <v>210.6</v>
      </c>
      <c r="AS21" s="20">
        <f t="shared" si="66"/>
        <v>263.86500000000001</v>
      </c>
      <c r="AT21" s="20">
        <v>359</v>
      </c>
      <c r="AU21" s="20">
        <f t="shared" si="67"/>
        <v>263.86500000000001</v>
      </c>
      <c r="AV21" s="20">
        <v>570</v>
      </c>
      <c r="AW21" s="20">
        <f t="shared" si="68"/>
        <v>418.95</v>
      </c>
      <c r="AX21" s="23">
        <v>380</v>
      </c>
      <c r="AY21" s="23">
        <v>380</v>
      </c>
      <c r="AZ21" s="20"/>
      <c r="BA21" s="20"/>
      <c r="BB21" s="20"/>
      <c r="BC21" s="43">
        <f t="shared" si="69"/>
        <v>237.4785</v>
      </c>
      <c r="BD21" s="44">
        <f t="shared" si="70"/>
        <v>192.357585</v>
      </c>
      <c r="BE21" s="44">
        <f t="shared" si="71"/>
        <v>237.4785</v>
      </c>
      <c r="BF21" s="44">
        <f t="shared" si="72"/>
        <v>192.357585</v>
      </c>
      <c r="BG21" s="44">
        <f t="shared" si="73"/>
        <v>305.41455000000002</v>
      </c>
      <c r="BH21" s="43">
        <f t="shared" si="74"/>
        <v>377.05500000000001</v>
      </c>
      <c r="BI21" s="20">
        <f t="shared" si="75"/>
        <v>279.3</v>
      </c>
      <c r="BJ21" s="20">
        <f t="shared" si="28"/>
        <v>203.6097</v>
      </c>
      <c r="BK21" s="20">
        <f t="shared" si="76"/>
        <v>279.3</v>
      </c>
      <c r="BL21" s="20">
        <f t="shared" si="30"/>
        <v>203.6097</v>
      </c>
      <c r="BM21" s="20">
        <f t="shared" si="31"/>
        <v>0</v>
      </c>
      <c r="BN21" s="20">
        <f t="shared" si="77"/>
        <v>0</v>
      </c>
      <c r="BO21" s="20"/>
      <c r="BP21" s="20"/>
      <c r="BQ21" s="20"/>
      <c r="BR21" s="20"/>
      <c r="BS21" s="20"/>
      <c r="BT21" s="43">
        <v>400</v>
      </c>
      <c r="BU21" s="44">
        <f t="shared" si="33"/>
        <v>238.14</v>
      </c>
      <c r="BV21" s="44">
        <v>400</v>
      </c>
      <c r="BW21" s="44">
        <f t="shared" si="34"/>
        <v>238.14</v>
      </c>
      <c r="BX21" s="44">
        <f t="shared" si="35"/>
        <v>357.21</v>
      </c>
      <c r="BY21" s="43">
        <v>600</v>
      </c>
      <c r="BZ21" s="20">
        <v>394.8</v>
      </c>
      <c r="CA21" s="19">
        <f t="shared" si="36"/>
        <v>235.04418000000001</v>
      </c>
      <c r="CB21" s="20">
        <v>394.8</v>
      </c>
      <c r="CC21" s="19">
        <f t="shared" si="37"/>
        <v>235.04418000000001</v>
      </c>
      <c r="CD21" s="20">
        <v>592.20000000000005</v>
      </c>
      <c r="CE21" s="19">
        <f t="shared" si="38"/>
        <v>352.56626999999997</v>
      </c>
      <c r="CF21" s="66">
        <f t="shared" si="39"/>
        <v>214.32599999999999</v>
      </c>
      <c r="CG21" s="44"/>
      <c r="CH21" s="66">
        <f t="shared" si="40"/>
        <v>214.32599999999999</v>
      </c>
      <c r="CI21" s="44"/>
      <c r="CJ21" s="66">
        <f t="shared" si="41"/>
        <v>321.48899999999998</v>
      </c>
      <c r="CK21" s="69"/>
      <c r="CL21" s="66">
        <v>400</v>
      </c>
      <c r="CM21" s="44">
        <v>394.8</v>
      </c>
      <c r="CN21" s="66">
        <v>400</v>
      </c>
      <c r="CO21" s="44">
        <v>592.20000000000005</v>
      </c>
      <c r="CP21" s="66">
        <v>600</v>
      </c>
      <c r="CQ21" s="69">
        <v>547.5</v>
      </c>
      <c r="CR21" s="69">
        <v>584</v>
      </c>
      <c r="CS21" s="69">
        <v>803</v>
      </c>
      <c r="CT21" s="69">
        <f t="shared" si="42"/>
        <v>325.95412499999998</v>
      </c>
      <c r="CU21" s="69">
        <f t="shared" si="43"/>
        <v>347.68439999999998</v>
      </c>
      <c r="CV21" s="69">
        <f t="shared" si="44"/>
        <v>478.06605000000002</v>
      </c>
      <c r="CW21" s="74">
        <v>488.65</v>
      </c>
      <c r="CX21" s="74">
        <v>0</v>
      </c>
      <c r="CY21" s="74">
        <v>0</v>
      </c>
      <c r="CZ21" s="83">
        <f t="shared" si="45"/>
        <v>307.84949999999998</v>
      </c>
      <c r="DA21" s="83">
        <f t="shared" si="46"/>
        <v>0</v>
      </c>
      <c r="DB21" s="83">
        <f t="shared" si="78"/>
        <v>387.23350049999999</v>
      </c>
      <c r="DC21" s="21">
        <v>0</v>
      </c>
      <c r="DD21" s="21">
        <v>0</v>
      </c>
      <c r="DE21" s="21">
        <v>0</v>
      </c>
      <c r="DF21" s="85">
        <v>527</v>
      </c>
      <c r="DG21" s="85">
        <v>527</v>
      </c>
      <c r="DH21" s="85">
        <v>715</v>
      </c>
      <c r="DI21" s="85">
        <v>0</v>
      </c>
      <c r="DJ21" s="85">
        <v>0</v>
      </c>
      <c r="DK21" s="85">
        <v>0</v>
      </c>
      <c r="DL21" s="69">
        <v>0</v>
      </c>
      <c r="DM21" s="69">
        <v>0</v>
      </c>
      <c r="DN21" s="69">
        <v>0</v>
      </c>
    </row>
    <row r="22" spans="1:118" ht="26">
      <c r="A22" s="19" t="s">
        <v>33</v>
      </c>
      <c r="B22" s="19" t="s">
        <v>53</v>
      </c>
      <c r="C22" s="19" t="s">
        <v>35</v>
      </c>
      <c r="D22" s="19"/>
      <c r="E22" s="20">
        <v>255</v>
      </c>
      <c r="F22" s="20" t="s">
        <v>54</v>
      </c>
      <c r="G22" s="20"/>
      <c r="H22" s="20">
        <f>E22*0.7</f>
        <v>178.5</v>
      </c>
      <c r="I22" s="20"/>
      <c r="J22" s="20"/>
      <c r="K22" s="20">
        <v>282.79000000000002</v>
      </c>
      <c r="L22" s="20"/>
      <c r="M22" s="20"/>
      <c r="N22" s="20">
        <v>343</v>
      </c>
      <c r="O22" s="20"/>
      <c r="P22" s="20"/>
      <c r="Q22" s="20">
        <f t="shared" si="48"/>
        <v>308.7</v>
      </c>
      <c r="R22" s="20">
        <f t="shared" si="49"/>
        <v>277.83</v>
      </c>
      <c r="S22" s="20">
        <f t="shared" si="50"/>
        <v>0</v>
      </c>
      <c r="T22" s="20">
        <f t="shared" si="51"/>
        <v>0</v>
      </c>
      <c r="U22" s="20">
        <f t="shared" si="52"/>
        <v>0</v>
      </c>
      <c r="V22" s="20">
        <f t="shared" si="53"/>
        <v>0</v>
      </c>
      <c r="W22" s="20">
        <f>308.7*0.9</f>
        <v>277.83</v>
      </c>
      <c r="X22" s="20"/>
      <c r="Y22" s="20"/>
      <c r="Z22" s="43">
        <f t="shared" si="54"/>
        <v>250.047</v>
      </c>
      <c r="AA22" s="44">
        <f t="shared" si="55"/>
        <v>225.04230000000001</v>
      </c>
      <c r="AB22" s="44">
        <f t="shared" si="56"/>
        <v>0</v>
      </c>
      <c r="AC22" s="44">
        <f t="shared" si="57"/>
        <v>0</v>
      </c>
      <c r="AD22" s="44">
        <f t="shared" si="58"/>
        <v>0</v>
      </c>
      <c r="AE22" s="43">
        <f t="shared" si="59"/>
        <v>0</v>
      </c>
      <c r="AF22" s="20">
        <v>309</v>
      </c>
      <c r="AG22" s="20">
        <f>AF22*0.9</f>
        <v>278.10000000000002</v>
      </c>
      <c r="AH22" s="20">
        <v>343</v>
      </c>
      <c r="AI22" s="20">
        <f>AH22*0.9</f>
        <v>308.7</v>
      </c>
      <c r="AJ22" s="20"/>
      <c r="AK22" s="20"/>
      <c r="AL22" s="20">
        <v>466.7</v>
      </c>
      <c r="AM22" s="20">
        <f t="shared" si="60"/>
        <v>278.10000000000002</v>
      </c>
      <c r="AN22" s="20">
        <f t="shared" si="61"/>
        <v>225.261</v>
      </c>
      <c r="AO22" s="20">
        <f t="shared" si="62"/>
        <v>250.29</v>
      </c>
      <c r="AP22" s="20">
        <f t="shared" si="63"/>
        <v>202.73490000000001</v>
      </c>
      <c r="AQ22" s="20">
        <f t="shared" si="64"/>
        <v>225.04230000000001</v>
      </c>
      <c r="AR22" s="20">
        <f t="shared" si="65"/>
        <v>277.83</v>
      </c>
      <c r="AS22" s="20">
        <f t="shared" si="66"/>
        <v>343.02449999999999</v>
      </c>
      <c r="AT22" s="20">
        <v>466.7</v>
      </c>
      <c r="AU22" s="20">
        <f t="shared" si="67"/>
        <v>343.02449999999999</v>
      </c>
      <c r="AV22" s="20"/>
      <c r="AW22" s="20">
        <f t="shared" si="68"/>
        <v>0</v>
      </c>
      <c r="AX22" s="20">
        <v>462.00330000000002</v>
      </c>
      <c r="AY22" s="20">
        <v>462.00330000000002</v>
      </c>
      <c r="AZ22" s="20"/>
      <c r="BA22" s="20"/>
      <c r="BB22" s="20"/>
      <c r="BC22" s="43">
        <f t="shared" si="69"/>
        <v>308.72205000000002</v>
      </c>
      <c r="BD22" s="44">
        <f t="shared" si="70"/>
        <v>250.06486050000001</v>
      </c>
      <c r="BE22" s="44">
        <f t="shared" si="71"/>
        <v>308.72205000000002</v>
      </c>
      <c r="BF22" s="44">
        <f t="shared" si="72"/>
        <v>250.06486050000001</v>
      </c>
      <c r="BG22" s="44">
        <f t="shared" si="73"/>
        <v>0</v>
      </c>
      <c r="BH22" s="43">
        <f t="shared" si="74"/>
        <v>0</v>
      </c>
      <c r="BI22" s="20">
        <f t="shared" si="75"/>
        <v>339.57242550000001</v>
      </c>
      <c r="BJ22" s="20">
        <f t="shared" si="28"/>
        <v>247.5482981895</v>
      </c>
      <c r="BK22" s="20">
        <f t="shared" si="76"/>
        <v>339.57242550000001</v>
      </c>
      <c r="BL22" s="20">
        <f t="shared" si="30"/>
        <v>247.5482981895</v>
      </c>
      <c r="BM22" s="20">
        <f t="shared" si="31"/>
        <v>0</v>
      </c>
      <c r="BN22" s="20">
        <f t="shared" si="77"/>
        <v>0</v>
      </c>
      <c r="BO22" s="20"/>
      <c r="BP22" s="20"/>
      <c r="BQ22" s="20"/>
      <c r="BR22" s="20"/>
      <c r="BS22" s="20"/>
      <c r="BT22" s="43">
        <v>452.67</v>
      </c>
      <c r="BU22" s="44">
        <f t="shared" si="33"/>
        <v>269.49708450000003</v>
      </c>
      <c r="BV22" s="44">
        <v>452.67</v>
      </c>
      <c r="BW22" s="44">
        <f t="shared" si="34"/>
        <v>269.49708450000003</v>
      </c>
      <c r="BX22" s="44">
        <f t="shared" si="35"/>
        <v>0</v>
      </c>
      <c r="BY22" s="43"/>
      <c r="BZ22" s="20">
        <v>448</v>
      </c>
      <c r="CA22" s="19">
        <f t="shared" si="36"/>
        <v>266.71679999999998</v>
      </c>
      <c r="CB22" s="20">
        <v>448</v>
      </c>
      <c r="CC22" s="19">
        <f t="shared" si="37"/>
        <v>266.71679999999998</v>
      </c>
      <c r="CD22" s="20"/>
      <c r="CE22" s="19">
        <f t="shared" si="38"/>
        <v>0</v>
      </c>
      <c r="CF22" s="66">
        <f t="shared" si="39"/>
        <v>0</v>
      </c>
      <c r="CG22" s="44"/>
      <c r="CH22" s="66">
        <f t="shared" si="40"/>
        <v>0</v>
      </c>
      <c r="CI22" s="44"/>
      <c r="CJ22" s="66">
        <f t="shared" si="41"/>
        <v>0</v>
      </c>
      <c r="CK22" s="69"/>
      <c r="CL22" s="66"/>
      <c r="CM22" s="44">
        <v>448</v>
      </c>
      <c r="CN22" s="66"/>
      <c r="CO22" s="44"/>
      <c r="CP22" s="66"/>
      <c r="CQ22" s="69"/>
      <c r="CR22" s="69"/>
      <c r="CS22" s="69"/>
      <c r="CT22" s="69">
        <f t="shared" si="42"/>
        <v>0</v>
      </c>
      <c r="CU22" s="69">
        <f t="shared" si="43"/>
        <v>0</v>
      </c>
      <c r="CV22" s="69">
        <f t="shared" si="44"/>
        <v>0</v>
      </c>
      <c r="CW22" s="69">
        <v>0</v>
      </c>
      <c r="CX22" s="69">
        <v>0</v>
      </c>
      <c r="CY22" s="69">
        <v>0</v>
      </c>
      <c r="CZ22" s="83">
        <f t="shared" si="45"/>
        <v>0</v>
      </c>
      <c r="DA22" s="83">
        <f t="shared" si="46"/>
        <v>0</v>
      </c>
      <c r="DB22" s="83">
        <f t="shared" si="78"/>
        <v>0</v>
      </c>
      <c r="DC22" s="21">
        <v>0</v>
      </c>
      <c r="DD22" s="21">
        <v>0</v>
      </c>
      <c r="DE22" s="21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69">
        <v>0</v>
      </c>
      <c r="DM22" s="69">
        <v>0</v>
      </c>
      <c r="DN22" s="69">
        <v>0</v>
      </c>
    </row>
    <row r="23" spans="1:118" ht="26">
      <c r="A23" s="19" t="s">
        <v>33</v>
      </c>
      <c r="B23" s="19" t="s">
        <v>55</v>
      </c>
      <c r="C23" s="19" t="s">
        <v>35</v>
      </c>
      <c r="D23" s="19"/>
      <c r="E23" s="20">
        <v>246.4</v>
      </c>
      <c r="F23" s="20"/>
      <c r="G23" s="20"/>
      <c r="H23" s="20">
        <f>E23*0.7</f>
        <v>172.48</v>
      </c>
      <c r="I23" s="20"/>
      <c r="J23" s="20"/>
      <c r="K23" s="20">
        <v>178.02</v>
      </c>
      <c r="L23" s="20"/>
      <c r="M23" s="20"/>
      <c r="N23" s="20"/>
      <c r="O23" s="20"/>
      <c r="P23" s="20"/>
      <c r="Q23" s="20">
        <f t="shared" si="48"/>
        <v>0</v>
      </c>
      <c r="R23" s="20">
        <f t="shared" si="49"/>
        <v>0</v>
      </c>
      <c r="S23" s="20">
        <f t="shared" si="50"/>
        <v>0</v>
      </c>
      <c r="T23" s="20">
        <f t="shared" si="51"/>
        <v>0</v>
      </c>
      <c r="U23" s="20">
        <f t="shared" si="52"/>
        <v>0</v>
      </c>
      <c r="V23" s="20">
        <f t="shared" si="53"/>
        <v>0</v>
      </c>
      <c r="W23" s="20">
        <f>191*0.9*0.9</f>
        <v>154.71</v>
      </c>
      <c r="X23" s="20"/>
      <c r="Y23" s="20"/>
      <c r="Z23" s="43">
        <f t="shared" si="54"/>
        <v>139.239</v>
      </c>
      <c r="AA23" s="44">
        <f t="shared" si="55"/>
        <v>125.3151</v>
      </c>
      <c r="AB23" s="44">
        <f t="shared" si="56"/>
        <v>0</v>
      </c>
      <c r="AC23" s="44">
        <f t="shared" si="57"/>
        <v>0</v>
      </c>
      <c r="AD23" s="44">
        <f t="shared" si="58"/>
        <v>0</v>
      </c>
      <c r="AE23" s="43">
        <f t="shared" si="59"/>
        <v>0</v>
      </c>
      <c r="AF23" s="20">
        <v>208</v>
      </c>
      <c r="AG23" s="20">
        <f>AF23*0.9</f>
        <v>187.2</v>
      </c>
      <c r="AH23" s="20">
        <v>208</v>
      </c>
      <c r="AI23" s="20">
        <f>AH23*0.9</f>
        <v>187.2</v>
      </c>
      <c r="AJ23" s="20"/>
      <c r="AK23" s="20"/>
      <c r="AL23" s="22">
        <v>208</v>
      </c>
      <c r="AM23" s="20">
        <f t="shared" si="60"/>
        <v>187.2</v>
      </c>
      <c r="AN23" s="20">
        <f t="shared" si="61"/>
        <v>151.63200000000001</v>
      </c>
      <c r="AO23" s="20">
        <f t="shared" si="62"/>
        <v>168.48</v>
      </c>
      <c r="AP23" s="20">
        <f t="shared" si="63"/>
        <v>136.46879999999999</v>
      </c>
      <c r="AQ23" s="20">
        <f t="shared" si="64"/>
        <v>136.46879999999999</v>
      </c>
      <c r="AR23" s="20">
        <f t="shared" si="65"/>
        <v>168.48</v>
      </c>
      <c r="AS23" s="20">
        <f t="shared" si="66"/>
        <v>152.88</v>
      </c>
      <c r="AT23" s="22">
        <v>208</v>
      </c>
      <c r="AU23" s="20">
        <f t="shared" si="67"/>
        <v>152.88</v>
      </c>
      <c r="AV23" s="20"/>
      <c r="AW23" s="20">
        <f t="shared" si="68"/>
        <v>0</v>
      </c>
      <c r="AX23" s="20">
        <v>152.88</v>
      </c>
      <c r="AY23" s="20">
        <v>152.88</v>
      </c>
      <c r="AZ23" s="20"/>
      <c r="BA23" s="20"/>
      <c r="BB23" s="20"/>
      <c r="BC23" s="43">
        <f t="shared" si="69"/>
        <v>137.59200000000001</v>
      </c>
      <c r="BD23" s="44">
        <f t="shared" si="70"/>
        <v>111.44952000000001</v>
      </c>
      <c r="BE23" s="44">
        <f t="shared" si="71"/>
        <v>137.59200000000001</v>
      </c>
      <c r="BF23" s="44">
        <f t="shared" si="72"/>
        <v>111.44952000000001</v>
      </c>
      <c r="BG23" s="44">
        <f t="shared" si="73"/>
        <v>0</v>
      </c>
      <c r="BH23" s="43">
        <f t="shared" si="74"/>
        <v>0</v>
      </c>
      <c r="BI23" s="20">
        <f t="shared" si="75"/>
        <v>112.3668</v>
      </c>
      <c r="BJ23" s="20">
        <f t="shared" si="28"/>
        <v>81.915397200000001</v>
      </c>
      <c r="BK23" s="20">
        <f t="shared" si="76"/>
        <v>112.3668</v>
      </c>
      <c r="BL23" s="20">
        <f t="shared" si="30"/>
        <v>81.915397200000001</v>
      </c>
      <c r="BM23" s="20">
        <f t="shared" si="31"/>
        <v>0</v>
      </c>
      <c r="BN23" s="20">
        <f t="shared" si="77"/>
        <v>0</v>
      </c>
      <c r="BO23" s="20"/>
      <c r="BP23" s="20"/>
      <c r="BQ23" s="20"/>
      <c r="BR23" s="20"/>
      <c r="BS23" s="20"/>
      <c r="BT23" s="43">
        <v>250</v>
      </c>
      <c r="BU23" s="44">
        <f t="shared" si="33"/>
        <v>148.83750000000001</v>
      </c>
      <c r="BV23" s="44"/>
      <c r="BW23" s="44">
        <f t="shared" si="34"/>
        <v>0</v>
      </c>
      <c r="BX23" s="44">
        <f t="shared" si="35"/>
        <v>0</v>
      </c>
      <c r="BY23" s="43"/>
      <c r="BZ23" s="20"/>
      <c r="CA23" s="19">
        <f t="shared" si="36"/>
        <v>0</v>
      </c>
      <c r="CB23" s="20"/>
      <c r="CC23" s="19">
        <f t="shared" si="37"/>
        <v>0</v>
      </c>
      <c r="CD23" s="20"/>
      <c r="CE23" s="19">
        <f t="shared" si="38"/>
        <v>0</v>
      </c>
      <c r="CF23" s="66">
        <f t="shared" si="39"/>
        <v>0</v>
      </c>
      <c r="CG23" s="44"/>
      <c r="CH23" s="66">
        <f t="shared" si="40"/>
        <v>0</v>
      </c>
      <c r="CI23" s="44"/>
      <c r="CJ23" s="66">
        <f t="shared" si="41"/>
        <v>0</v>
      </c>
      <c r="CK23" s="69"/>
      <c r="CL23" s="66">
        <v>0</v>
      </c>
      <c r="CM23" s="44"/>
      <c r="CN23" s="66">
        <v>0</v>
      </c>
      <c r="CO23" s="44"/>
      <c r="CP23" s="66">
        <v>0</v>
      </c>
      <c r="CQ23" s="69"/>
      <c r="CR23" s="69"/>
      <c r="CS23" s="69"/>
      <c r="CT23" s="69">
        <f t="shared" si="42"/>
        <v>0</v>
      </c>
      <c r="CU23" s="69">
        <f t="shared" si="43"/>
        <v>0</v>
      </c>
      <c r="CV23" s="69">
        <f t="shared" si="44"/>
        <v>0</v>
      </c>
      <c r="CW23" s="69">
        <v>0</v>
      </c>
      <c r="CX23" s="69">
        <v>0</v>
      </c>
      <c r="CY23" s="69">
        <v>0</v>
      </c>
      <c r="CZ23" s="83">
        <f t="shared" si="45"/>
        <v>0</v>
      </c>
      <c r="DA23" s="83">
        <f t="shared" si="46"/>
        <v>0</v>
      </c>
      <c r="DB23" s="83">
        <f t="shared" si="78"/>
        <v>0</v>
      </c>
      <c r="DC23" s="21">
        <v>0</v>
      </c>
      <c r="DD23" s="21">
        <v>0</v>
      </c>
      <c r="DE23" s="21">
        <v>0</v>
      </c>
      <c r="DF23" s="85">
        <v>369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69">
        <v>0</v>
      </c>
      <c r="DM23" s="69">
        <v>0</v>
      </c>
      <c r="DN23" s="69">
        <v>0</v>
      </c>
    </row>
    <row r="24" spans="1:118" ht="26">
      <c r="A24" s="19" t="s">
        <v>33</v>
      </c>
      <c r="B24" s="19" t="s">
        <v>56</v>
      </c>
      <c r="C24" s="19" t="s">
        <v>35</v>
      </c>
      <c r="D24" s="19"/>
      <c r="E24" s="20">
        <v>210.6</v>
      </c>
      <c r="F24" s="20">
        <v>243</v>
      </c>
      <c r="G24" s="20"/>
      <c r="H24" s="20">
        <f>E24*0.7</f>
        <v>147.41999999999999</v>
      </c>
      <c r="I24" s="20">
        <f>F24*0.7</f>
        <v>170.1</v>
      </c>
      <c r="J24" s="20"/>
      <c r="K24" s="20">
        <v>162.29</v>
      </c>
      <c r="L24" s="20">
        <v>162.29</v>
      </c>
      <c r="M24" s="20"/>
      <c r="N24" s="20">
        <v>178.52</v>
      </c>
      <c r="O24" s="20">
        <v>178.52</v>
      </c>
      <c r="P24" s="20"/>
      <c r="Q24" s="20">
        <f t="shared" si="48"/>
        <v>160.66800000000001</v>
      </c>
      <c r="R24" s="20">
        <f t="shared" si="49"/>
        <v>144.60120000000001</v>
      </c>
      <c r="S24" s="20">
        <f t="shared" si="50"/>
        <v>160.66800000000001</v>
      </c>
      <c r="T24" s="20">
        <f t="shared" si="51"/>
        <v>144.60120000000001</v>
      </c>
      <c r="U24" s="20">
        <f t="shared" si="52"/>
        <v>0</v>
      </c>
      <c r="V24" s="20">
        <f t="shared" si="53"/>
        <v>0</v>
      </c>
      <c r="W24" s="20"/>
      <c r="X24" s="20">
        <f>194*0.9*0.9</f>
        <v>157.13999999999999</v>
      </c>
      <c r="Y24" s="20"/>
      <c r="Z24" s="43">
        <f t="shared" si="54"/>
        <v>0</v>
      </c>
      <c r="AA24" s="44">
        <f t="shared" si="55"/>
        <v>0</v>
      </c>
      <c r="AB24" s="44">
        <f t="shared" si="56"/>
        <v>141.42599999999999</v>
      </c>
      <c r="AC24" s="44">
        <f t="shared" si="57"/>
        <v>127.2834</v>
      </c>
      <c r="AD24" s="44">
        <f t="shared" si="58"/>
        <v>0</v>
      </c>
      <c r="AE24" s="43">
        <f t="shared" si="59"/>
        <v>0</v>
      </c>
      <c r="AF24" s="20">
        <v>213</v>
      </c>
      <c r="AG24" s="20">
        <f>AF24*0.9</f>
        <v>191.7</v>
      </c>
      <c r="AH24" s="20">
        <v>213</v>
      </c>
      <c r="AI24" s="20">
        <f>AH24*0.9</f>
        <v>191.7</v>
      </c>
      <c r="AJ24" s="20">
        <v>0</v>
      </c>
      <c r="AK24" s="20"/>
      <c r="AL24" s="20">
        <v>542.45000000000005</v>
      </c>
      <c r="AM24" s="20">
        <f t="shared" si="60"/>
        <v>191.7</v>
      </c>
      <c r="AN24" s="20">
        <f t="shared" si="61"/>
        <v>155.27699999999999</v>
      </c>
      <c r="AO24" s="20">
        <f t="shared" si="62"/>
        <v>172.53</v>
      </c>
      <c r="AP24" s="20">
        <f t="shared" si="63"/>
        <v>139.74930000000001</v>
      </c>
      <c r="AQ24" s="20">
        <f t="shared" si="64"/>
        <v>139.74930000000001</v>
      </c>
      <c r="AR24" s="20">
        <f t="shared" si="65"/>
        <v>172.53</v>
      </c>
      <c r="AS24" s="20">
        <f t="shared" si="66"/>
        <v>398.70075000000003</v>
      </c>
      <c r="AT24" s="20">
        <v>542.45000000000005</v>
      </c>
      <c r="AU24" s="20">
        <f t="shared" si="67"/>
        <v>398.70075000000003</v>
      </c>
      <c r="AV24" s="20">
        <v>570</v>
      </c>
      <c r="AW24" s="20">
        <f t="shared" si="68"/>
        <v>418.95</v>
      </c>
      <c r="AX24" s="20">
        <v>574.75</v>
      </c>
      <c r="AY24" s="20">
        <v>574.75</v>
      </c>
      <c r="AZ24" s="20"/>
      <c r="BA24" s="20"/>
      <c r="BB24" s="20"/>
      <c r="BC24" s="43">
        <f t="shared" si="69"/>
        <v>358.83067499999999</v>
      </c>
      <c r="BD24" s="44">
        <f t="shared" si="70"/>
        <v>290.65284674999998</v>
      </c>
      <c r="BE24" s="44">
        <f t="shared" si="71"/>
        <v>358.83067499999999</v>
      </c>
      <c r="BF24" s="44">
        <f t="shared" si="72"/>
        <v>290.65284674999998</v>
      </c>
      <c r="BG24" s="44">
        <f t="shared" si="73"/>
        <v>305.41455000000002</v>
      </c>
      <c r="BH24" s="43">
        <f t="shared" si="74"/>
        <v>377.05500000000001</v>
      </c>
      <c r="BI24" s="20">
        <f t="shared" si="75"/>
        <v>422.44125000000003</v>
      </c>
      <c r="BJ24" s="20">
        <f t="shared" si="28"/>
        <v>307.95967124999999</v>
      </c>
      <c r="BK24" s="20">
        <f t="shared" si="76"/>
        <v>422.44125000000003</v>
      </c>
      <c r="BL24" s="20">
        <f t="shared" si="30"/>
        <v>307.95967124999999</v>
      </c>
      <c r="BM24" s="20">
        <f t="shared" si="31"/>
        <v>0</v>
      </c>
      <c r="BN24" s="20">
        <f t="shared" si="77"/>
        <v>0</v>
      </c>
      <c r="BO24" s="20"/>
      <c r="BP24" s="20"/>
      <c r="BQ24" s="20"/>
      <c r="BR24" s="20"/>
      <c r="BS24" s="20"/>
      <c r="BT24" s="43">
        <v>605</v>
      </c>
      <c r="BU24" s="64">
        <f t="shared" si="33"/>
        <v>360.18675000000002</v>
      </c>
      <c r="BV24" s="64">
        <v>605</v>
      </c>
      <c r="BW24" s="64">
        <f t="shared" si="34"/>
        <v>360.18675000000002</v>
      </c>
      <c r="BX24" s="64">
        <f t="shared" si="35"/>
        <v>357.21</v>
      </c>
      <c r="BY24" s="43">
        <v>600</v>
      </c>
      <c r="BZ24" s="20">
        <v>493.5</v>
      </c>
      <c r="CA24" s="19">
        <f t="shared" si="36"/>
        <v>293.80522500000001</v>
      </c>
      <c r="CB24" s="20">
        <v>493.5</v>
      </c>
      <c r="CC24" s="19">
        <f t="shared" si="37"/>
        <v>293.80522500000001</v>
      </c>
      <c r="CD24" s="20">
        <v>493.5</v>
      </c>
      <c r="CE24" s="19">
        <f t="shared" si="38"/>
        <v>293.80522500000001</v>
      </c>
      <c r="CF24" s="66">
        <f t="shared" si="39"/>
        <v>324.16807499999999</v>
      </c>
      <c r="CG24" s="44"/>
      <c r="CH24" s="66">
        <f t="shared" si="40"/>
        <v>324.16807499999999</v>
      </c>
      <c r="CI24" s="44"/>
      <c r="CJ24" s="66">
        <f t="shared" si="41"/>
        <v>321.48899999999998</v>
      </c>
      <c r="CK24" s="69"/>
      <c r="CL24" s="66">
        <v>605</v>
      </c>
      <c r="CM24" s="44">
        <v>493.5</v>
      </c>
      <c r="CN24" s="66">
        <v>605</v>
      </c>
      <c r="CO24" s="44">
        <v>493.5</v>
      </c>
      <c r="CP24" s="66">
        <v>600</v>
      </c>
      <c r="CQ24" s="69">
        <v>584</v>
      </c>
      <c r="CR24" s="69">
        <v>657</v>
      </c>
      <c r="CS24" s="69">
        <v>803</v>
      </c>
      <c r="CT24" s="69">
        <f t="shared" si="42"/>
        <v>347.68439999999998</v>
      </c>
      <c r="CU24" s="69">
        <f t="shared" si="43"/>
        <v>391.14494999999999</v>
      </c>
      <c r="CV24" s="69">
        <f t="shared" si="44"/>
        <v>478.06605000000002</v>
      </c>
      <c r="CW24" s="74">
        <v>521.22</v>
      </c>
      <c r="CX24" s="74">
        <v>0</v>
      </c>
      <c r="CY24" s="74">
        <v>0</v>
      </c>
      <c r="CZ24" s="83">
        <f t="shared" si="45"/>
        <v>328.36860000000001</v>
      </c>
      <c r="DA24" s="83">
        <f t="shared" si="46"/>
        <v>0</v>
      </c>
      <c r="DB24" s="83">
        <f t="shared" si="78"/>
        <v>387.23350049999999</v>
      </c>
      <c r="DC24" s="21">
        <v>0</v>
      </c>
      <c r="DD24" s="21">
        <v>0</v>
      </c>
      <c r="DE24" s="21">
        <v>0</v>
      </c>
      <c r="DF24" s="85">
        <v>426</v>
      </c>
      <c r="DG24" s="85">
        <v>426</v>
      </c>
      <c r="DH24" s="85">
        <v>604</v>
      </c>
      <c r="DI24" s="85">
        <v>0</v>
      </c>
      <c r="DJ24" s="85">
        <v>0</v>
      </c>
      <c r="DK24" s="85">
        <v>0</v>
      </c>
      <c r="DL24" s="69">
        <v>0</v>
      </c>
      <c r="DM24" s="69">
        <v>0</v>
      </c>
      <c r="DN24" s="69">
        <v>0</v>
      </c>
    </row>
    <row r="25" spans="1:118">
      <c r="A25" s="25"/>
      <c r="B25" s="111" t="s">
        <v>57</v>
      </c>
      <c r="C25" s="111"/>
      <c r="D25" s="111"/>
      <c r="E25" s="26" t="s">
        <v>26</v>
      </c>
      <c r="F25" s="26" t="s">
        <v>27</v>
      </c>
      <c r="G25" s="26" t="s">
        <v>28</v>
      </c>
      <c r="H25" s="26" t="s">
        <v>26</v>
      </c>
      <c r="I25" s="26" t="s">
        <v>27</v>
      </c>
      <c r="J25" s="26" t="s">
        <v>28</v>
      </c>
      <c r="K25" s="26" t="s">
        <v>26</v>
      </c>
      <c r="L25" s="26" t="s">
        <v>27</v>
      </c>
      <c r="M25" s="26" t="s">
        <v>28</v>
      </c>
      <c r="N25" s="26" t="s">
        <v>26</v>
      </c>
      <c r="O25" s="26" t="s">
        <v>27</v>
      </c>
      <c r="P25" s="26" t="s">
        <v>28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>
        <f t="shared" ref="AN25:AN35" si="79">AM25*0.9*0.9</f>
        <v>0</v>
      </c>
      <c r="AO25" s="26"/>
      <c r="AP25" s="26">
        <f t="shared" ref="AP25:AP35" si="80">AO25*0.9*0.9</f>
        <v>0</v>
      </c>
      <c r="AQ25" s="26">
        <f t="shared" ref="AQ25:AQ35" si="81">AR25*0.9*0.9</f>
        <v>0</v>
      </c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>
        <f t="shared" ref="BD25:BD35" si="82">BC25*0.9*0.9</f>
        <v>0</v>
      </c>
      <c r="BE25" s="26"/>
      <c r="BF25" s="26">
        <f t="shared" ref="BF25:BF35" si="83">BE25*0.9*0.9</f>
        <v>0</v>
      </c>
      <c r="BG25" s="26">
        <f t="shared" ref="BG25:BG35" si="84">BH25*0.9*0.9</f>
        <v>0</v>
      </c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5"/>
      <c r="CB25" s="26"/>
      <c r="CC25" s="25"/>
      <c r="CD25" s="26"/>
      <c r="CE25" s="25"/>
      <c r="CF25" s="66">
        <f t="shared" ref="CF25:CF53" si="85">CL25*0.7*1.05*0.9*0.9*0.9</f>
        <v>0</v>
      </c>
      <c r="CG25" s="26"/>
      <c r="CH25" s="66">
        <f t="shared" ref="CH25:CH53" si="86">CN25*1.05*0.7*0.9*0.9*0.9</f>
        <v>0</v>
      </c>
      <c r="CI25" s="26"/>
      <c r="CJ25" s="66">
        <f t="shared" ref="CJ25:CJ53" si="87">CP25*0.7*1.05*0.9*0.9*0.9</f>
        <v>0</v>
      </c>
      <c r="CK25" s="74"/>
      <c r="CL25" s="25"/>
      <c r="CM25" s="26"/>
      <c r="CN25" s="25"/>
      <c r="CO25" s="26"/>
      <c r="CP25" s="25"/>
      <c r="CQ25" s="74"/>
      <c r="CR25" s="74"/>
      <c r="CS25" s="74"/>
      <c r="CT25" s="69">
        <f t="shared" ref="CT25:CT53" si="88">CQ25*0.7*1.05*0.9*0.9</f>
        <v>0</v>
      </c>
      <c r="CU25" s="69">
        <f t="shared" ref="CU25:CU53" si="89">CR25*0.7*1.05*0.9*0.9</f>
        <v>0</v>
      </c>
      <c r="CV25" s="69">
        <f t="shared" ref="CV25:CV53" si="90">CS25*0.7*1.05*0.9*0.9</f>
        <v>0</v>
      </c>
      <c r="CW25" s="74"/>
      <c r="CX25" s="74"/>
      <c r="CY25" s="74"/>
      <c r="CZ25" s="83">
        <f t="shared" ref="CZ25:CZ53" si="91">CW25*0.7*0.9</f>
        <v>0</v>
      </c>
      <c r="DA25" s="83">
        <f t="shared" si="46"/>
        <v>0</v>
      </c>
      <c r="DB25" s="83">
        <f t="shared" ref="DB25:DB33" si="92">CV25*0.9*0.9</f>
        <v>0</v>
      </c>
      <c r="DC25" s="25"/>
      <c r="DD25" s="25"/>
      <c r="DE25" s="25"/>
      <c r="DF25" s="85">
        <v>0</v>
      </c>
      <c r="DG25" s="85">
        <v>0</v>
      </c>
      <c r="DH25" s="85">
        <v>0</v>
      </c>
      <c r="DI25" s="85">
        <f>DI26*0.9</f>
        <v>527.4</v>
      </c>
      <c r="DJ25" s="85">
        <v>0</v>
      </c>
      <c r="DK25" s="85">
        <v>0</v>
      </c>
      <c r="DL25" s="69">
        <v>0</v>
      </c>
      <c r="DM25" s="69">
        <v>0</v>
      </c>
      <c r="DN25" s="69">
        <v>0</v>
      </c>
    </row>
    <row r="26" spans="1:118" ht="78">
      <c r="A26" s="19" t="s">
        <v>57</v>
      </c>
      <c r="B26" s="19" t="s">
        <v>34</v>
      </c>
      <c r="C26" s="19" t="s">
        <v>34</v>
      </c>
      <c r="D26" s="19" t="s">
        <v>58</v>
      </c>
      <c r="E26" s="20">
        <v>348</v>
      </c>
      <c r="F26" s="20"/>
      <c r="G26" s="20"/>
      <c r="H26" s="20">
        <f>E26*0.7</f>
        <v>243.6</v>
      </c>
      <c r="I26" s="20"/>
      <c r="J26" s="20"/>
      <c r="K26" s="20">
        <v>263.83</v>
      </c>
      <c r="L26" s="20"/>
      <c r="M26" s="20"/>
      <c r="N26" s="20">
        <v>295.64999999999998</v>
      </c>
      <c r="O26" s="20"/>
      <c r="P26" s="20"/>
      <c r="Q26" s="20">
        <f t="shared" ref="Q26:Q35" si="93">N26*0.9</f>
        <v>266.08499999999998</v>
      </c>
      <c r="R26" s="20">
        <f t="shared" ref="R26:R35" si="94">Q26*0.9</f>
        <v>239.47649999999999</v>
      </c>
      <c r="S26" s="20">
        <f t="shared" ref="S26:S35" si="95">O26*0.9</f>
        <v>0</v>
      </c>
      <c r="T26" s="20">
        <f t="shared" ref="T26:T35" si="96">S26*0.9</f>
        <v>0</v>
      </c>
      <c r="U26" s="20">
        <f t="shared" ref="U26:U35" si="97">V26*0.9</f>
        <v>0</v>
      </c>
      <c r="V26" s="20">
        <f t="shared" ref="V26:V35" si="98">P26*0.9</f>
        <v>0</v>
      </c>
      <c r="W26" s="20">
        <f>319*0.9*0.9</f>
        <v>258.39</v>
      </c>
      <c r="X26" s="20"/>
      <c r="Y26" s="20"/>
      <c r="Z26" s="43">
        <f t="shared" ref="Z26:Z35" si="99">W26*0.9</f>
        <v>232.55099999999999</v>
      </c>
      <c r="AA26" s="44">
        <f t="shared" ref="AA26:AA35" si="100">Z26*0.9</f>
        <v>209.29589999999999</v>
      </c>
      <c r="AB26" s="44">
        <f t="shared" ref="AB26:AB35" si="101">X26*0.9</f>
        <v>0</v>
      </c>
      <c r="AC26" s="44">
        <f t="shared" ref="AC26:AC35" si="102">AB26*0.9</f>
        <v>0</v>
      </c>
      <c r="AD26" s="44">
        <f t="shared" ref="AD26:AD35" si="103">AE26*0.9</f>
        <v>0</v>
      </c>
      <c r="AE26" s="43">
        <f t="shared" ref="AE26:AE35" si="104">Y26*0.9</f>
        <v>0</v>
      </c>
      <c r="AF26" s="20">
        <v>349</v>
      </c>
      <c r="AG26" s="20">
        <f>AF26*0.9</f>
        <v>314.10000000000002</v>
      </c>
      <c r="AH26" s="20"/>
      <c r="AI26" s="20"/>
      <c r="AJ26" s="20"/>
      <c r="AK26" s="20"/>
      <c r="AL26" s="20">
        <v>483.55</v>
      </c>
      <c r="AM26" s="20">
        <f t="shared" ref="AM26:AM35" si="105">AF26*0.9</f>
        <v>314.10000000000002</v>
      </c>
      <c r="AN26" s="20">
        <f t="shared" si="79"/>
        <v>254.42099999999999</v>
      </c>
      <c r="AO26" s="20">
        <f t="shared" ref="AO26:AO35" si="106">AG26*0.9</f>
        <v>282.69</v>
      </c>
      <c r="AP26" s="20">
        <f t="shared" si="80"/>
        <v>228.97890000000001</v>
      </c>
      <c r="AQ26" s="20">
        <f t="shared" si="81"/>
        <v>0</v>
      </c>
      <c r="AR26" s="20">
        <f t="shared" ref="AR26:AR35" si="107">AI26*0.9</f>
        <v>0</v>
      </c>
      <c r="AS26" s="20">
        <f t="shared" ref="AS26:AS32" si="108">AL26*1.05*0.7</f>
        <v>355.40924999999999</v>
      </c>
      <c r="AT26" s="20"/>
      <c r="AU26" s="20">
        <f t="shared" ref="AU26:AU32" si="109">AT26*1.05*0.7</f>
        <v>0</v>
      </c>
      <c r="AV26" s="20"/>
      <c r="AW26" s="20">
        <f t="shared" ref="AW26:AW32" si="110">AV26*1.05*0.7</f>
        <v>0</v>
      </c>
      <c r="AX26" s="23">
        <v>513</v>
      </c>
      <c r="AY26" s="20"/>
      <c r="AZ26" s="20"/>
      <c r="BA26" s="20"/>
      <c r="BB26" s="20"/>
      <c r="BC26" s="43">
        <f t="shared" ref="BC26:BC35" si="111">AS26*0.9</f>
        <v>319.86832500000003</v>
      </c>
      <c r="BD26" s="44">
        <f t="shared" si="82"/>
        <v>259.09334324999998</v>
      </c>
      <c r="BE26" s="44">
        <f t="shared" ref="BE26:BE35" si="112">AU26*0.9</f>
        <v>0</v>
      </c>
      <c r="BF26" s="44">
        <f t="shared" si="83"/>
        <v>0</v>
      </c>
      <c r="BG26" s="44">
        <f t="shared" si="84"/>
        <v>0</v>
      </c>
      <c r="BH26" s="43">
        <f t="shared" ref="BH26:BH35" si="113">AW26*0.9</f>
        <v>0</v>
      </c>
      <c r="BI26" s="20">
        <f t="shared" ref="BI26:BI35" si="114">AX26*0.7*1.05</f>
        <v>377.05500000000001</v>
      </c>
      <c r="BJ26" s="20">
        <f t="shared" ref="BJ26:BJ55" si="115">BI26*0.9*0.9*0.9</f>
        <v>274.87309499999998</v>
      </c>
      <c r="BK26" s="20">
        <f t="shared" ref="BK26:BK32" si="116">AY26*0.7*1.05</f>
        <v>0</v>
      </c>
      <c r="BL26" s="20">
        <f t="shared" ref="BL26:BL55" si="117">BK26*0.9*0.9*0.9</f>
        <v>0</v>
      </c>
      <c r="BM26" s="20">
        <f t="shared" ref="BM26:BM55" si="118">BN26*0.9*0.9*0.9</f>
        <v>0</v>
      </c>
      <c r="BN26" s="20">
        <f t="shared" ref="BN26:BN32" si="119">AZ26*0.7*1.05</f>
        <v>0</v>
      </c>
      <c r="BO26" s="20"/>
      <c r="BP26" s="20"/>
      <c r="BQ26" s="20"/>
      <c r="BR26" s="20"/>
      <c r="BS26" s="20"/>
      <c r="BT26" s="43">
        <v>540</v>
      </c>
      <c r="BU26" s="44">
        <f t="shared" ref="BU26:BU55" si="120">BT26*0.7*1.05*0.9*0.9</f>
        <v>321.48899999999998</v>
      </c>
      <c r="BV26" s="44"/>
      <c r="BW26" s="44">
        <f t="shared" ref="BW26:BW55" si="121">BV26*0.7*1.05*0.9*0.9</f>
        <v>0</v>
      </c>
      <c r="BX26" s="44">
        <f t="shared" ref="BX26:BX55" si="122">BY26*0.7*1.05*0.9*0.9</f>
        <v>0</v>
      </c>
      <c r="BY26" s="43"/>
      <c r="BZ26" s="20">
        <v>528.75</v>
      </c>
      <c r="CA26" s="19">
        <f t="shared" ref="CA26:CA55" si="123">BZ26*0.7*1.05*0.9*0.9</f>
        <v>314.7913125</v>
      </c>
      <c r="CB26" s="20"/>
      <c r="CC26" s="19">
        <f t="shared" ref="CC26:CC55" si="124">CB26*0.7*1.05*0.9*0.9</f>
        <v>0</v>
      </c>
      <c r="CD26" s="20"/>
      <c r="CE26" s="19">
        <f t="shared" ref="CE26:CE55" si="125">CD26*0.7*1.05*0.9*0.9</f>
        <v>0</v>
      </c>
      <c r="CF26" s="66">
        <f t="shared" si="85"/>
        <v>289.34010000000001</v>
      </c>
      <c r="CG26" s="44"/>
      <c r="CH26" s="66">
        <f t="shared" si="86"/>
        <v>0</v>
      </c>
      <c r="CI26" s="44"/>
      <c r="CJ26" s="66">
        <f t="shared" si="87"/>
        <v>0</v>
      </c>
      <c r="CK26" s="69"/>
      <c r="CL26" s="66">
        <v>540</v>
      </c>
      <c r="CM26" s="44"/>
      <c r="CN26" s="66">
        <v>0</v>
      </c>
      <c r="CO26" s="44"/>
      <c r="CP26" s="66">
        <v>0</v>
      </c>
      <c r="CQ26" s="69">
        <v>547.5</v>
      </c>
      <c r="CR26" s="69"/>
      <c r="CS26" s="69"/>
      <c r="CT26" s="69">
        <f t="shared" si="88"/>
        <v>325.95412499999998</v>
      </c>
      <c r="CU26" s="69">
        <f t="shared" si="89"/>
        <v>0</v>
      </c>
      <c r="CV26" s="69">
        <f t="shared" si="90"/>
        <v>0</v>
      </c>
      <c r="CW26" s="74">
        <v>586.37</v>
      </c>
      <c r="CX26" s="74">
        <v>0</v>
      </c>
      <c r="CY26" s="74">
        <v>0</v>
      </c>
      <c r="CZ26" s="83">
        <f t="shared" si="91"/>
        <v>369.41309999999999</v>
      </c>
      <c r="DA26" s="83">
        <f t="shared" ref="DA26:DA57" si="126">CX26*0.7*0.9</f>
        <v>0</v>
      </c>
      <c r="DB26" s="83">
        <f t="shared" si="92"/>
        <v>0</v>
      </c>
      <c r="DC26" s="21">
        <v>0</v>
      </c>
      <c r="DD26" s="21">
        <v>0</v>
      </c>
      <c r="DE26" s="21">
        <v>0</v>
      </c>
      <c r="DF26" s="85">
        <v>586</v>
      </c>
      <c r="DG26" s="85">
        <v>0</v>
      </c>
      <c r="DH26" s="85">
        <v>0</v>
      </c>
      <c r="DI26" s="85">
        <v>586</v>
      </c>
      <c r="DJ26" s="85">
        <v>0</v>
      </c>
      <c r="DK26" s="85">
        <v>0</v>
      </c>
      <c r="DL26" s="69">
        <f>DI26*0.9</f>
        <v>527.4</v>
      </c>
      <c r="DM26" s="69">
        <f>DJ26*0.9</f>
        <v>0</v>
      </c>
      <c r="DN26" s="69">
        <f>DK26*0.9</f>
        <v>0</v>
      </c>
    </row>
    <row r="27" spans="1:118" ht="26">
      <c r="A27" s="19" t="s">
        <v>57</v>
      </c>
      <c r="B27" s="19" t="s">
        <v>34</v>
      </c>
      <c r="C27" s="19" t="s">
        <v>34</v>
      </c>
      <c r="D27" s="19" t="s">
        <v>59</v>
      </c>
      <c r="E27" s="20">
        <v>427.6</v>
      </c>
      <c r="F27" s="20"/>
      <c r="G27" s="20"/>
      <c r="H27" s="20">
        <f>E27*0.7</f>
        <v>299.32</v>
      </c>
      <c r="I27" s="20"/>
      <c r="J27" s="20"/>
      <c r="K27" s="22">
        <v>299.32</v>
      </c>
      <c r="L27" s="20"/>
      <c r="M27" s="20"/>
      <c r="N27" s="20"/>
      <c r="O27" s="20"/>
      <c r="P27" s="20"/>
      <c r="Q27" s="20">
        <f t="shared" si="93"/>
        <v>0</v>
      </c>
      <c r="R27" s="20">
        <f t="shared" si="94"/>
        <v>0</v>
      </c>
      <c r="S27" s="20">
        <f t="shared" si="95"/>
        <v>0</v>
      </c>
      <c r="T27" s="20">
        <f t="shared" si="96"/>
        <v>0</v>
      </c>
      <c r="U27" s="20">
        <f t="shared" si="97"/>
        <v>0</v>
      </c>
      <c r="V27" s="20">
        <f t="shared" si="98"/>
        <v>0</v>
      </c>
      <c r="W27" s="20"/>
      <c r="X27" s="20"/>
      <c r="Y27" s="20"/>
      <c r="Z27" s="43">
        <f t="shared" si="99"/>
        <v>0</v>
      </c>
      <c r="AA27" s="44">
        <f t="shared" si="100"/>
        <v>0</v>
      </c>
      <c r="AB27" s="44">
        <f t="shared" si="101"/>
        <v>0</v>
      </c>
      <c r="AC27" s="44">
        <f t="shared" si="102"/>
        <v>0</v>
      </c>
      <c r="AD27" s="44">
        <f t="shared" si="103"/>
        <v>0</v>
      </c>
      <c r="AE27" s="43">
        <f t="shared" si="104"/>
        <v>0</v>
      </c>
      <c r="AF27" s="20">
        <v>299</v>
      </c>
      <c r="AG27" s="20">
        <f>AF27*0.9</f>
        <v>269.10000000000002</v>
      </c>
      <c r="AH27" s="20"/>
      <c r="AI27" s="20"/>
      <c r="AJ27" s="20"/>
      <c r="AK27" s="20"/>
      <c r="AL27" s="22">
        <v>299</v>
      </c>
      <c r="AM27" s="20">
        <f t="shared" si="105"/>
        <v>269.10000000000002</v>
      </c>
      <c r="AN27" s="20">
        <f t="shared" si="79"/>
        <v>217.971</v>
      </c>
      <c r="AO27" s="20">
        <f t="shared" si="106"/>
        <v>242.19</v>
      </c>
      <c r="AP27" s="20">
        <f t="shared" si="80"/>
        <v>196.1739</v>
      </c>
      <c r="AQ27" s="20">
        <f t="shared" si="81"/>
        <v>0</v>
      </c>
      <c r="AR27" s="20">
        <f t="shared" si="107"/>
        <v>0</v>
      </c>
      <c r="AS27" s="20">
        <f t="shared" si="108"/>
        <v>219.76499999999999</v>
      </c>
      <c r="AT27" s="20"/>
      <c r="AU27" s="20">
        <f t="shared" si="109"/>
        <v>0</v>
      </c>
      <c r="AV27" s="20"/>
      <c r="AW27" s="20">
        <f t="shared" si="110"/>
        <v>0</v>
      </c>
      <c r="AX27" s="20">
        <v>219.76499999999999</v>
      </c>
      <c r="AY27" s="20"/>
      <c r="AZ27" s="20"/>
      <c r="BA27" s="20"/>
      <c r="BB27" s="20"/>
      <c r="BC27" s="43">
        <f t="shared" si="111"/>
        <v>197.7885</v>
      </c>
      <c r="BD27" s="44">
        <f t="shared" si="82"/>
        <v>160.208685</v>
      </c>
      <c r="BE27" s="44">
        <f t="shared" si="112"/>
        <v>0</v>
      </c>
      <c r="BF27" s="44">
        <f t="shared" si="83"/>
        <v>0</v>
      </c>
      <c r="BG27" s="44">
        <f t="shared" si="84"/>
        <v>0</v>
      </c>
      <c r="BH27" s="43">
        <f t="shared" si="113"/>
        <v>0</v>
      </c>
      <c r="BI27" s="20">
        <f t="shared" si="114"/>
        <v>161.527275</v>
      </c>
      <c r="BJ27" s="20">
        <f t="shared" si="115"/>
        <v>117.75338347500001</v>
      </c>
      <c r="BK27" s="20">
        <f t="shared" si="116"/>
        <v>0</v>
      </c>
      <c r="BL27" s="20">
        <f t="shared" si="117"/>
        <v>0</v>
      </c>
      <c r="BM27" s="20">
        <f t="shared" si="118"/>
        <v>0</v>
      </c>
      <c r="BN27" s="20">
        <f t="shared" si="119"/>
        <v>0</v>
      </c>
      <c r="BO27" s="20"/>
      <c r="BP27" s="20"/>
      <c r="BQ27" s="20"/>
      <c r="BR27" s="20"/>
      <c r="BS27" s="20"/>
      <c r="BT27" s="43"/>
      <c r="BU27" s="44">
        <f t="shared" si="120"/>
        <v>0</v>
      </c>
      <c r="BV27" s="44"/>
      <c r="BW27" s="44">
        <f t="shared" si="121"/>
        <v>0</v>
      </c>
      <c r="BX27" s="44">
        <f t="shared" si="122"/>
        <v>0</v>
      </c>
      <c r="BY27" s="43"/>
      <c r="BZ27" s="20"/>
      <c r="CA27" s="19">
        <f t="shared" si="123"/>
        <v>0</v>
      </c>
      <c r="CB27" s="20"/>
      <c r="CC27" s="19">
        <f t="shared" si="124"/>
        <v>0</v>
      </c>
      <c r="CD27" s="20"/>
      <c r="CE27" s="19">
        <f t="shared" si="125"/>
        <v>0</v>
      </c>
      <c r="CF27" s="66">
        <f t="shared" si="85"/>
        <v>0</v>
      </c>
      <c r="CG27" s="44"/>
      <c r="CH27" s="66">
        <f t="shared" si="86"/>
        <v>0</v>
      </c>
      <c r="CI27" s="44"/>
      <c r="CJ27" s="66">
        <f t="shared" si="87"/>
        <v>0</v>
      </c>
      <c r="CK27" s="69"/>
      <c r="CL27" s="66">
        <v>0</v>
      </c>
      <c r="CM27" s="44"/>
      <c r="CN27" s="66">
        <v>0</v>
      </c>
      <c r="CO27" s="44"/>
      <c r="CP27" s="66">
        <v>0</v>
      </c>
      <c r="CQ27" s="69"/>
      <c r="CR27" s="69"/>
      <c r="CS27" s="69"/>
      <c r="CT27" s="69">
        <f t="shared" si="88"/>
        <v>0</v>
      </c>
      <c r="CU27" s="69">
        <f t="shared" si="89"/>
        <v>0</v>
      </c>
      <c r="CV27" s="69">
        <f t="shared" si="90"/>
        <v>0</v>
      </c>
      <c r="CW27" s="69">
        <v>0</v>
      </c>
      <c r="CX27" s="69">
        <v>0</v>
      </c>
      <c r="CY27" s="69">
        <v>0</v>
      </c>
      <c r="CZ27" s="83">
        <f t="shared" si="91"/>
        <v>0</v>
      </c>
      <c r="DA27" s="83">
        <f t="shared" si="126"/>
        <v>0</v>
      </c>
      <c r="DB27" s="83">
        <f t="shared" si="92"/>
        <v>0</v>
      </c>
      <c r="DC27" s="21">
        <v>0</v>
      </c>
      <c r="DD27" s="21">
        <v>0</v>
      </c>
      <c r="DE27" s="21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69">
        <f t="shared" ref="DL27:DL38" si="127">DI27*0.9</f>
        <v>0</v>
      </c>
      <c r="DM27" s="69">
        <f t="shared" ref="DM27:DM58" si="128">DJ27*0.9</f>
        <v>0</v>
      </c>
      <c r="DN27" s="69">
        <f t="shared" ref="DN27:DN58" si="129">DK27*0.9</f>
        <v>0</v>
      </c>
    </row>
    <row r="28" spans="1:118" ht="39">
      <c r="A28" s="19" t="s">
        <v>57</v>
      </c>
      <c r="B28" s="19" t="s">
        <v>60</v>
      </c>
      <c r="C28" s="19" t="s">
        <v>60</v>
      </c>
      <c r="D28" s="19" t="s">
        <v>61</v>
      </c>
      <c r="E28" s="20" t="s">
        <v>62</v>
      </c>
      <c r="F28" s="20"/>
      <c r="G28" s="20"/>
      <c r="H28" s="20" t="s">
        <v>62</v>
      </c>
      <c r="I28" s="20"/>
      <c r="J28" s="20"/>
      <c r="K28" s="22"/>
      <c r="L28" s="20"/>
      <c r="M28" s="20"/>
      <c r="N28" s="20"/>
      <c r="O28" s="20"/>
      <c r="P28" s="20"/>
      <c r="Q28" s="20">
        <f t="shared" si="93"/>
        <v>0</v>
      </c>
      <c r="R28" s="20">
        <f t="shared" si="94"/>
        <v>0</v>
      </c>
      <c r="S28" s="20">
        <f t="shared" si="95"/>
        <v>0</v>
      </c>
      <c r="T28" s="20">
        <f t="shared" si="96"/>
        <v>0</v>
      </c>
      <c r="U28" s="20">
        <f t="shared" si="97"/>
        <v>0</v>
      </c>
      <c r="V28" s="20">
        <f t="shared" si="98"/>
        <v>0</v>
      </c>
      <c r="W28" s="20"/>
      <c r="X28" s="20"/>
      <c r="Y28" s="20"/>
      <c r="Z28" s="43">
        <f t="shared" si="99"/>
        <v>0</v>
      </c>
      <c r="AA28" s="44">
        <f t="shared" si="100"/>
        <v>0</v>
      </c>
      <c r="AB28" s="44">
        <f t="shared" si="101"/>
        <v>0</v>
      </c>
      <c r="AC28" s="44">
        <f t="shared" si="102"/>
        <v>0</v>
      </c>
      <c r="AD28" s="44">
        <f t="shared" si="103"/>
        <v>0</v>
      </c>
      <c r="AE28" s="43">
        <f t="shared" si="104"/>
        <v>0</v>
      </c>
      <c r="AF28" s="20"/>
      <c r="AG28" s="20"/>
      <c r="AH28" s="20"/>
      <c r="AI28" s="20"/>
      <c r="AJ28" s="20"/>
      <c r="AK28" s="20"/>
      <c r="AL28" s="22"/>
      <c r="AM28" s="20">
        <f t="shared" si="105"/>
        <v>0</v>
      </c>
      <c r="AN28" s="20">
        <f t="shared" si="79"/>
        <v>0</v>
      </c>
      <c r="AO28" s="20">
        <f t="shared" si="106"/>
        <v>0</v>
      </c>
      <c r="AP28" s="20">
        <f t="shared" si="80"/>
        <v>0</v>
      </c>
      <c r="AQ28" s="20">
        <f t="shared" si="81"/>
        <v>0</v>
      </c>
      <c r="AR28" s="20">
        <f t="shared" si="107"/>
        <v>0</v>
      </c>
      <c r="AS28" s="20">
        <f t="shared" si="108"/>
        <v>0</v>
      </c>
      <c r="AT28" s="20"/>
      <c r="AU28" s="20">
        <f t="shared" si="109"/>
        <v>0</v>
      </c>
      <c r="AV28" s="20"/>
      <c r="AW28" s="20">
        <f t="shared" si="110"/>
        <v>0</v>
      </c>
      <c r="AX28" s="20"/>
      <c r="AY28" s="20"/>
      <c r="AZ28" s="20"/>
      <c r="BA28" s="20"/>
      <c r="BB28" s="20"/>
      <c r="BC28" s="43">
        <f t="shared" si="111"/>
        <v>0</v>
      </c>
      <c r="BD28" s="44">
        <f t="shared" si="82"/>
        <v>0</v>
      </c>
      <c r="BE28" s="44">
        <f t="shared" si="112"/>
        <v>0</v>
      </c>
      <c r="BF28" s="44">
        <f t="shared" si="83"/>
        <v>0</v>
      </c>
      <c r="BG28" s="44">
        <f t="shared" si="84"/>
        <v>0</v>
      </c>
      <c r="BH28" s="43">
        <f t="shared" si="113"/>
        <v>0</v>
      </c>
      <c r="BI28" s="20">
        <f t="shared" si="114"/>
        <v>0</v>
      </c>
      <c r="BJ28" s="20">
        <f t="shared" si="115"/>
        <v>0</v>
      </c>
      <c r="BK28" s="20">
        <f t="shared" si="116"/>
        <v>0</v>
      </c>
      <c r="BL28" s="20">
        <f t="shared" si="117"/>
        <v>0</v>
      </c>
      <c r="BM28" s="20">
        <f t="shared" si="118"/>
        <v>0</v>
      </c>
      <c r="BN28" s="20">
        <f t="shared" si="119"/>
        <v>0</v>
      </c>
      <c r="BO28" s="20"/>
      <c r="BP28" s="20"/>
      <c r="BQ28" s="20"/>
      <c r="BR28" s="20"/>
      <c r="BS28" s="20"/>
      <c r="BT28" s="43"/>
      <c r="BU28" s="44">
        <f t="shared" si="120"/>
        <v>0</v>
      </c>
      <c r="BV28" s="44"/>
      <c r="BW28" s="44">
        <f t="shared" si="121"/>
        <v>0</v>
      </c>
      <c r="BX28" s="44">
        <f t="shared" si="122"/>
        <v>0</v>
      </c>
      <c r="BY28" s="43"/>
      <c r="BZ28" s="20"/>
      <c r="CA28" s="19">
        <f t="shared" si="123"/>
        <v>0</v>
      </c>
      <c r="CB28" s="20"/>
      <c r="CC28" s="19">
        <f t="shared" si="124"/>
        <v>0</v>
      </c>
      <c r="CD28" s="20"/>
      <c r="CE28" s="19">
        <f t="shared" si="125"/>
        <v>0</v>
      </c>
      <c r="CF28" s="66">
        <f t="shared" si="85"/>
        <v>0</v>
      </c>
      <c r="CG28" s="44"/>
      <c r="CH28" s="66">
        <f t="shared" si="86"/>
        <v>0</v>
      </c>
      <c r="CI28" s="44"/>
      <c r="CJ28" s="66">
        <f t="shared" si="87"/>
        <v>0</v>
      </c>
      <c r="CK28" s="69"/>
      <c r="CL28" s="66">
        <v>0</v>
      </c>
      <c r="CM28" s="44"/>
      <c r="CN28" s="66">
        <v>0</v>
      </c>
      <c r="CO28" s="44"/>
      <c r="CP28" s="66">
        <v>0</v>
      </c>
      <c r="CQ28" s="69"/>
      <c r="CR28" s="69"/>
      <c r="CS28" s="69"/>
      <c r="CT28" s="69">
        <f t="shared" si="88"/>
        <v>0</v>
      </c>
      <c r="CU28" s="69">
        <f t="shared" si="89"/>
        <v>0</v>
      </c>
      <c r="CV28" s="69">
        <f t="shared" si="90"/>
        <v>0</v>
      </c>
      <c r="CW28" s="69">
        <v>0</v>
      </c>
      <c r="CX28" s="69">
        <v>0</v>
      </c>
      <c r="CY28" s="69">
        <v>0</v>
      </c>
      <c r="CZ28" s="83">
        <f t="shared" si="91"/>
        <v>0</v>
      </c>
      <c r="DA28" s="83">
        <f t="shared" si="126"/>
        <v>0</v>
      </c>
      <c r="DB28" s="83">
        <f t="shared" si="92"/>
        <v>0</v>
      </c>
      <c r="DC28" s="21">
        <v>0</v>
      </c>
      <c r="DD28" s="21">
        <v>0</v>
      </c>
      <c r="DE28" s="21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69">
        <f t="shared" si="127"/>
        <v>0</v>
      </c>
      <c r="DM28" s="69">
        <f t="shared" si="128"/>
        <v>0</v>
      </c>
      <c r="DN28" s="69">
        <f t="shared" si="129"/>
        <v>0</v>
      </c>
    </row>
    <row r="29" spans="1:118" ht="39">
      <c r="A29" s="19" t="s">
        <v>57</v>
      </c>
      <c r="B29" s="19" t="s">
        <v>60</v>
      </c>
      <c r="C29" s="19" t="s">
        <v>60</v>
      </c>
      <c r="D29" s="19" t="s">
        <v>63</v>
      </c>
      <c r="E29" s="20">
        <v>176.4</v>
      </c>
      <c r="F29" s="20"/>
      <c r="G29" s="20"/>
      <c r="H29" s="20">
        <f>E29*0.7</f>
        <v>123.48</v>
      </c>
      <c r="I29" s="20"/>
      <c r="J29" s="20"/>
      <c r="K29" s="22">
        <v>147.4</v>
      </c>
      <c r="L29" s="20"/>
      <c r="M29" s="20"/>
      <c r="N29" s="20">
        <v>147.37</v>
      </c>
      <c r="O29" s="20"/>
      <c r="P29" s="20"/>
      <c r="Q29" s="20">
        <f t="shared" si="93"/>
        <v>132.63300000000001</v>
      </c>
      <c r="R29" s="20">
        <f t="shared" si="94"/>
        <v>119.36969999999999</v>
      </c>
      <c r="S29" s="20">
        <f t="shared" si="95"/>
        <v>0</v>
      </c>
      <c r="T29" s="20">
        <f t="shared" si="96"/>
        <v>0</v>
      </c>
      <c r="U29" s="20">
        <f t="shared" si="97"/>
        <v>0</v>
      </c>
      <c r="V29" s="20">
        <f t="shared" si="98"/>
        <v>0</v>
      </c>
      <c r="W29" s="20">
        <f>140*0.9*0.9</f>
        <v>113.4</v>
      </c>
      <c r="X29" s="20"/>
      <c r="Y29" s="20"/>
      <c r="Z29" s="43">
        <f t="shared" si="99"/>
        <v>102.06</v>
      </c>
      <c r="AA29" s="44">
        <f t="shared" si="100"/>
        <v>91.853999999999999</v>
      </c>
      <c r="AB29" s="44">
        <f t="shared" si="101"/>
        <v>0</v>
      </c>
      <c r="AC29" s="44">
        <f t="shared" si="102"/>
        <v>0</v>
      </c>
      <c r="AD29" s="44">
        <f t="shared" si="103"/>
        <v>0</v>
      </c>
      <c r="AE29" s="43">
        <f t="shared" si="104"/>
        <v>0</v>
      </c>
      <c r="AF29" s="20">
        <v>153</v>
      </c>
      <c r="AG29" s="20">
        <f>AF29*0.9</f>
        <v>137.69999999999999</v>
      </c>
      <c r="AH29" s="20"/>
      <c r="AI29" s="20"/>
      <c r="AJ29" s="20"/>
      <c r="AK29" s="20"/>
      <c r="AL29" s="20">
        <v>299.52</v>
      </c>
      <c r="AM29" s="20">
        <f t="shared" si="105"/>
        <v>137.69999999999999</v>
      </c>
      <c r="AN29" s="20">
        <f t="shared" si="79"/>
        <v>111.53700000000001</v>
      </c>
      <c r="AO29" s="20">
        <f t="shared" si="106"/>
        <v>123.93</v>
      </c>
      <c r="AP29" s="20">
        <f t="shared" si="80"/>
        <v>100.38330000000001</v>
      </c>
      <c r="AQ29" s="20">
        <f t="shared" si="81"/>
        <v>0</v>
      </c>
      <c r="AR29" s="20">
        <f t="shared" si="107"/>
        <v>0</v>
      </c>
      <c r="AS29" s="20">
        <f t="shared" si="108"/>
        <v>220.1472</v>
      </c>
      <c r="AT29" s="20"/>
      <c r="AU29" s="20">
        <f t="shared" si="109"/>
        <v>0</v>
      </c>
      <c r="AV29" s="20"/>
      <c r="AW29" s="20">
        <f t="shared" si="110"/>
        <v>0</v>
      </c>
      <c r="AX29" s="20">
        <v>394.2</v>
      </c>
      <c r="AY29" s="20"/>
      <c r="AZ29" s="20"/>
      <c r="BA29" s="20"/>
      <c r="BB29" s="20"/>
      <c r="BC29" s="43">
        <f t="shared" si="111"/>
        <v>198.13247999999999</v>
      </c>
      <c r="BD29" s="44">
        <f t="shared" si="82"/>
        <v>160.48730879999999</v>
      </c>
      <c r="BE29" s="44">
        <f t="shared" si="112"/>
        <v>0</v>
      </c>
      <c r="BF29" s="44">
        <f t="shared" si="83"/>
        <v>0</v>
      </c>
      <c r="BG29" s="44">
        <f t="shared" si="84"/>
        <v>0</v>
      </c>
      <c r="BH29" s="43">
        <f t="shared" si="113"/>
        <v>0</v>
      </c>
      <c r="BI29" s="20">
        <f t="shared" si="114"/>
        <v>289.73700000000002</v>
      </c>
      <c r="BJ29" s="20">
        <f t="shared" si="115"/>
        <v>211.21827300000001</v>
      </c>
      <c r="BK29" s="20">
        <f t="shared" si="116"/>
        <v>0</v>
      </c>
      <c r="BL29" s="20">
        <f t="shared" si="117"/>
        <v>0</v>
      </c>
      <c r="BM29" s="20">
        <f t="shared" si="118"/>
        <v>0</v>
      </c>
      <c r="BN29" s="20">
        <f t="shared" si="119"/>
        <v>0</v>
      </c>
      <c r="BO29" s="20"/>
      <c r="BP29" s="20"/>
      <c r="BQ29" s="20"/>
      <c r="BR29" s="20"/>
      <c r="BS29" s="20"/>
      <c r="BT29" s="43">
        <v>527.79999999999995</v>
      </c>
      <c r="BU29" s="44">
        <f t="shared" si="120"/>
        <v>314.22573</v>
      </c>
      <c r="BV29" s="44"/>
      <c r="BW29" s="44">
        <f t="shared" si="121"/>
        <v>0</v>
      </c>
      <c r="BX29" s="44">
        <f t="shared" si="122"/>
        <v>0</v>
      </c>
      <c r="BY29" s="43"/>
      <c r="BZ29" s="20">
        <v>552</v>
      </c>
      <c r="CA29" s="19">
        <f t="shared" si="123"/>
        <v>328.63319999999999</v>
      </c>
      <c r="CB29" s="20"/>
      <c r="CC29" s="19">
        <f t="shared" si="124"/>
        <v>0</v>
      </c>
      <c r="CD29" s="20"/>
      <c r="CE29" s="19">
        <f t="shared" si="125"/>
        <v>0</v>
      </c>
      <c r="CF29" s="66">
        <f t="shared" si="85"/>
        <v>400.20022349999999</v>
      </c>
      <c r="CG29" s="44"/>
      <c r="CH29" s="66">
        <f t="shared" si="86"/>
        <v>0</v>
      </c>
      <c r="CI29" s="44"/>
      <c r="CJ29" s="66">
        <f t="shared" si="87"/>
        <v>0</v>
      </c>
      <c r="CK29" s="69"/>
      <c r="CL29" s="73">
        <v>746.9</v>
      </c>
      <c r="CM29" s="44"/>
      <c r="CN29" s="66"/>
      <c r="CO29" s="44"/>
      <c r="CP29" s="66"/>
      <c r="CQ29" s="69">
        <v>843.9</v>
      </c>
      <c r="CR29" s="69"/>
      <c r="CS29" s="69"/>
      <c r="CT29" s="69">
        <f t="shared" si="88"/>
        <v>502.415865</v>
      </c>
      <c r="CU29" s="69">
        <f t="shared" si="89"/>
        <v>0</v>
      </c>
      <c r="CV29" s="69">
        <f t="shared" si="90"/>
        <v>0</v>
      </c>
      <c r="CW29" s="74">
        <v>886</v>
      </c>
      <c r="CX29" s="74">
        <v>0</v>
      </c>
      <c r="CY29" s="74">
        <v>0</v>
      </c>
      <c r="CZ29" s="83">
        <f t="shared" si="91"/>
        <v>558.17999999999995</v>
      </c>
      <c r="DA29" s="83">
        <f t="shared" si="126"/>
        <v>0</v>
      </c>
      <c r="DB29" s="83">
        <f t="shared" si="92"/>
        <v>0</v>
      </c>
      <c r="DC29" s="21">
        <v>0</v>
      </c>
      <c r="DD29" s="21">
        <v>0</v>
      </c>
      <c r="DE29" s="21">
        <v>0</v>
      </c>
      <c r="DF29" s="85">
        <v>0</v>
      </c>
      <c r="DG29" s="85">
        <v>0</v>
      </c>
      <c r="DH29" s="85">
        <v>0</v>
      </c>
      <c r="DI29" s="85">
        <v>0</v>
      </c>
      <c r="DJ29" s="85">
        <v>0</v>
      </c>
      <c r="DK29" s="85">
        <v>0</v>
      </c>
      <c r="DL29" s="69">
        <f t="shared" si="127"/>
        <v>0</v>
      </c>
      <c r="DM29" s="69">
        <f t="shared" si="128"/>
        <v>0</v>
      </c>
      <c r="DN29" s="69">
        <f t="shared" si="129"/>
        <v>0</v>
      </c>
    </row>
    <row r="30" spans="1:118" ht="39">
      <c r="A30" s="19" t="s">
        <v>57</v>
      </c>
      <c r="B30" s="19" t="s">
        <v>60</v>
      </c>
      <c r="C30" s="19" t="s">
        <v>60</v>
      </c>
      <c r="D30" s="19" t="s">
        <v>64</v>
      </c>
      <c r="E30" s="20" t="s">
        <v>62</v>
      </c>
      <c r="F30" s="20"/>
      <c r="G30" s="20"/>
      <c r="H30" s="20" t="s">
        <v>62</v>
      </c>
      <c r="I30" s="20"/>
      <c r="J30" s="20"/>
      <c r="K30" s="20">
        <v>201.59</v>
      </c>
      <c r="L30" s="20"/>
      <c r="M30" s="20"/>
      <c r="N30" s="20">
        <v>221.56</v>
      </c>
      <c r="O30" s="20"/>
      <c r="P30" s="20"/>
      <c r="Q30" s="20">
        <f t="shared" si="93"/>
        <v>199.404</v>
      </c>
      <c r="R30" s="20">
        <f t="shared" si="94"/>
        <v>179.46360000000001</v>
      </c>
      <c r="S30" s="20">
        <f t="shared" si="95"/>
        <v>0</v>
      </c>
      <c r="T30" s="20">
        <f t="shared" si="96"/>
        <v>0</v>
      </c>
      <c r="U30" s="20">
        <f t="shared" si="97"/>
        <v>0</v>
      </c>
      <c r="V30" s="20">
        <f t="shared" si="98"/>
        <v>0</v>
      </c>
      <c r="W30" s="20">
        <f>237*0.9*0.9</f>
        <v>191.97</v>
      </c>
      <c r="X30" s="20"/>
      <c r="Y30" s="20"/>
      <c r="Z30" s="43">
        <f t="shared" si="99"/>
        <v>172.773</v>
      </c>
      <c r="AA30" s="44">
        <f t="shared" si="100"/>
        <v>155.4957</v>
      </c>
      <c r="AB30" s="44">
        <f t="shared" si="101"/>
        <v>0</v>
      </c>
      <c r="AC30" s="44">
        <f t="shared" si="102"/>
        <v>0</v>
      </c>
      <c r="AD30" s="44">
        <f t="shared" si="103"/>
        <v>0</v>
      </c>
      <c r="AE30" s="43">
        <f t="shared" si="104"/>
        <v>0</v>
      </c>
      <c r="AF30" s="20">
        <v>259</v>
      </c>
      <c r="AG30" s="20">
        <f>AF30*0.9</f>
        <v>233.1</v>
      </c>
      <c r="AH30" s="20"/>
      <c r="AI30" s="20"/>
      <c r="AJ30" s="20"/>
      <c r="AK30" s="20"/>
      <c r="AL30" s="20">
        <v>359.1</v>
      </c>
      <c r="AM30" s="20">
        <f t="shared" si="105"/>
        <v>233.1</v>
      </c>
      <c r="AN30" s="20">
        <f t="shared" si="79"/>
        <v>188.81100000000001</v>
      </c>
      <c r="AO30" s="20">
        <f t="shared" si="106"/>
        <v>209.79</v>
      </c>
      <c r="AP30" s="20">
        <f t="shared" si="80"/>
        <v>169.9299</v>
      </c>
      <c r="AQ30" s="20">
        <f t="shared" si="81"/>
        <v>0</v>
      </c>
      <c r="AR30" s="20">
        <f t="shared" si="107"/>
        <v>0</v>
      </c>
      <c r="AS30" s="20">
        <f t="shared" si="108"/>
        <v>263.93849999999998</v>
      </c>
      <c r="AT30" s="20"/>
      <c r="AU30" s="20">
        <f t="shared" si="109"/>
        <v>0</v>
      </c>
      <c r="AV30" s="20"/>
      <c r="AW30" s="20">
        <f t="shared" si="110"/>
        <v>0</v>
      </c>
      <c r="AX30" s="20">
        <v>380</v>
      </c>
      <c r="AY30" s="20"/>
      <c r="AZ30" s="20"/>
      <c r="BA30" s="20"/>
      <c r="BB30" s="20"/>
      <c r="BC30" s="43">
        <f t="shared" si="111"/>
        <v>237.54464999999999</v>
      </c>
      <c r="BD30" s="44">
        <f t="shared" si="82"/>
        <v>192.41116650000001</v>
      </c>
      <c r="BE30" s="44">
        <f t="shared" si="112"/>
        <v>0</v>
      </c>
      <c r="BF30" s="44">
        <f t="shared" si="83"/>
        <v>0</v>
      </c>
      <c r="BG30" s="44">
        <f t="shared" si="84"/>
        <v>0</v>
      </c>
      <c r="BH30" s="43">
        <f t="shared" si="113"/>
        <v>0</v>
      </c>
      <c r="BI30" s="20">
        <f t="shared" si="114"/>
        <v>279.3</v>
      </c>
      <c r="BJ30" s="20">
        <f t="shared" si="115"/>
        <v>203.6097</v>
      </c>
      <c r="BK30" s="20">
        <f t="shared" si="116"/>
        <v>0</v>
      </c>
      <c r="BL30" s="20">
        <f t="shared" si="117"/>
        <v>0</v>
      </c>
      <c r="BM30" s="20">
        <f t="shared" si="118"/>
        <v>0</v>
      </c>
      <c r="BN30" s="20">
        <f t="shared" si="119"/>
        <v>0</v>
      </c>
      <c r="BO30" s="20"/>
      <c r="BP30" s="20"/>
      <c r="BQ30" s="20"/>
      <c r="BR30" s="20"/>
      <c r="BS30" s="20"/>
      <c r="BT30" s="43">
        <v>400</v>
      </c>
      <c r="BU30" s="44">
        <f t="shared" si="120"/>
        <v>238.14</v>
      </c>
      <c r="BV30" s="44"/>
      <c r="BW30" s="44">
        <f t="shared" si="121"/>
        <v>0</v>
      </c>
      <c r="BX30" s="44">
        <f t="shared" si="122"/>
        <v>0</v>
      </c>
      <c r="BY30" s="43"/>
      <c r="BZ30" s="20">
        <v>394.8</v>
      </c>
      <c r="CA30" s="19">
        <f t="shared" si="123"/>
        <v>235.04418000000001</v>
      </c>
      <c r="CB30" s="20"/>
      <c r="CC30" s="19">
        <f t="shared" si="124"/>
        <v>0</v>
      </c>
      <c r="CD30" s="20"/>
      <c r="CE30" s="19">
        <f t="shared" si="125"/>
        <v>0</v>
      </c>
      <c r="CF30" s="66">
        <f t="shared" si="85"/>
        <v>214.32599999999999</v>
      </c>
      <c r="CG30" s="44"/>
      <c r="CH30" s="66">
        <f t="shared" si="86"/>
        <v>0</v>
      </c>
      <c r="CI30" s="44"/>
      <c r="CJ30" s="66">
        <f t="shared" si="87"/>
        <v>0</v>
      </c>
      <c r="CK30" s="69"/>
      <c r="CL30" s="66">
        <v>400</v>
      </c>
      <c r="CM30" s="44"/>
      <c r="CN30" s="66">
        <v>0</v>
      </c>
      <c r="CO30" s="44"/>
      <c r="CP30" s="66">
        <v>0</v>
      </c>
      <c r="CQ30" s="69">
        <v>547.5</v>
      </c>
      <c r="CR30" s="69"/>
      <c r="CS30" s="69"/>
      <c r="CT30" s="69">
        <f t="shared" si="88"/>
        <v>325.95412499999998</v>
      </c>
      <c r="CU30" s="69">
        <f t="shared" si="89"/>
        <v>0</v>
      </c>
      <c r="CV30" s="69">
        <f t="shared" si="90"/>
        <v>0</v>
      </c>
      <c r="CW30" s="74">
        <v>488.64</v>
      </c>
      <c r="CX30" s="74">
        <v>0</v>
      </c>
      <c r="CY30" s="74">
        <v>0</v>
      </c>
      <c r="CZ30" s="83">
        <f t="shared" si="91"/>
        <v>307.84320000000002</v>
      </c>
      <c r="DA30" s="83">
        <f t="shared" si="126"/>
        <v>0</v>
      </c>
      <c r="DB30" s="83">
        <f t="shared" si="92"/>
        <v>0</v>
      </c>
      <c r="DC30" s="21">
        <v>0</v>
      </c>
      <c r="DD30" s="21">
        <v>0</v>
      </c>
      <c r="DE30" s="21">
        <v>0</v>
      </c>
      <c r="DF30" s="85">
        <v>451</v>
      </c>
      <c r="DG30" s="85">
        <v>0</v>
      </c>
      <c r="DH30" s="85">
        <v>0</v>
      </c>
      <c r="DI30" s="85">
        <v>451</v>
      </c>
      <c r="DJ30" s="85">
        <v>0</v>
      </c>
      <c r="DK30" s="85">
        <v>0</v>
      </c>
      <c r="DL30" s="69">
        <f t="shared" si="127"/>
        <v>405.9</v>
      </c>
      <c r="DM30" s="69">
        <f t="shared" si="128"/>
        <v>0</v>
      </c>
      <c r="DN30" s="69">
        <f t="shared" si="129"/>
        <v>0</v>
      </c>
    </row>
    <row r="31" spans="1:118" ht="26">
      <c r="A31" s="19" t="s">
        <v>57</v>
      </c>
      <c r="B31" s="19" t="s">
        <v>65</v>
      </c>
      <c r="C31" s="19" t="s">
        <v>37</v>
      </c>
      <c r="D31" s="19" t="s">
        <v>66</v>
      </c>
      <c r="E31" s="20">
        <v>391.5</v>
      </c>
      <c r="F31" s="20"/>
      <c r="G31" s="20"/>
      <c r="H31" s="20"/>
      <c r="I31" s="20">
        <v>274.05</v>
      </c>
      <c r="J31" s="20"/>
      <c r="K31" s="20"/>
      <c r="L31" s="20">
        <v>302.42</v>
      </c>
      <c r="M31" s="20"/>
      <c r="N31" s="20"/>
      <c r="O31" s="20">
        <v>332.34</v>
      </c>
      <c r="P31" s="20"/>
      <c r="Q31" s="20">
        <f t="shared" si="93"/>
        <v>0</v>
      </c>
      <c r="R31" s="20">
        <f t="shared" si="94"/>
        <v>0</v>
      </c>
      <c r="S31" s="20">
        <f t="shared" si="95"/>
        <v>299.10599999999999</v>
      </c>
      <c r="T31" s="20">
        <f t="shared" si="96"/>
        <v>269.19540000000001</v>
      </c>
      <c r="U31" s="20">
        <f t="shared" si="97"/>
        <v>0</v>
      </c>
      <c r="V31" s="20">
        <f t="shared" si="98"/>
        <v>0</v>
      </c>
      <c r="W31" s="20"/>
      <c r="X31" s="20">
        <f>359*0.9*0.9</f>
        <v>290.79000000000002</v>
      </c>
      <c r="Y31" s="20"/>
      <c r="Z31" s="43">
        <f t="shared" si="99"/>
        <v>0</v>
      </c>
      <c r="AA31" s="44">
        <f t="shared" si="100"/>
        <v>0</v>
      </c>
      <c r="AB31" s="44">
        <f t="shared" si="101"/>
        <v>261.71100000000001</v>
      </c>
      <c r="AC31" s="44">
        <f t="shared" si="102"/>
        <v>235.53989999999999</v>
      </c>
      <c r="AD31" s="44">
        <f t="shared" si="103"/>
        <v>0</v>
      </c>
      <c r="AE31" s="43">
        <f t="shared" si="104"/>
        <v>0</v>
      </c>
      <c r="AF31" s="20">
        <v>392</v>
      </c>
      <c r="AG31" s="20">
        <f>AF31*0.9</f>
        <v>352.8</v>
      </c>
      <c r="AH31" s="20"/>
      <c r="AI31" s="20"/>
      <c r="AJ31" s="20"/>
      <c r="AK31" s="20"/>
      <c r="AL31" s="20"/>
      <c r="AM31" s="20">
        <f t="shared" si="105"/>
        <v>352.8</v>
      </c>
      <c r="AN31" s="20">
        <f t="shared" si="79"/>
        <v>285.76799999999997</v>
      </c>
      <c r="AO31" s="20">
        <f t="shared" si="106"/>
        <v>317.52</v>
      </c>
      <c r="AP31" s="20">
        <f t="shared" si="80"/>
        <v>257.19119999999998</v>
      </c>
      <c r="AQ31" s="20">
        <f t="shared" si="81"/>
        <v>0</v>
      </c>
      <c r="AR31" s="20">
        <f t="shared" si="107"/>
        <v>0</v>
      </c>
      <c r="AS31" s="20">
        <f t="shared" si="108"/>
        <v>0</v>
      </c>
      <c r="AT31" s="20">
        <v>543.4</v>
      </c>
      <c r="AU31" s="20">
        <f t="shared" si="109"/>
        <v>399.399</v>
      </c>
      <c r="AV31" s="20"/>
      <c r="AW31" s="20">
        <f t="shared" si="110"/>
        <v>0</v>
      </c>
      <c r="AX31" s="20"/>
      <c r="AY31" s="20">
        <v>575.70000000000005</v>
      </c>
      <c r="AZ31" s="20"/>
      <c r="BA31" s="20"/>
      <c r="BB31" s="20"/>
      <c r="BC31" s="43">
        <f t="shared" si="111"/>
        <v>0</v>
      </c>
      <c r="BD31" s="44">
        <f t="shared" si="82"/>
        <v>0</v>
      </c>
      <c r="BE31" s="44">
        <f t="shared" si="112"/>
        <v>359.45909999999998</v>
      </c>
      <c r="BF31" s="44">
        <f t="shared" si="83"/>
        <v>291.16187100000002</v>
      </c>
      <c r="BG31" s="44">
        <f t="shared" si="84"/>
        <v>0</v>
      </c>
      <c r="BH31" s="43">
        <f t="shared" si="113"/>
        <v>0</v>
      </c>
      <c r="BI31" s="20">
        <f t="shared" si="114"/>
        <v>0</v>
      </c>
      <c r="BJ31" s="20">
        <f t="shared" si="115"/>
        <v>0</v>
      </c>
      <c r="BK31" s="20">
        <f t="shared" si="116"/>
        <v>423.1395</v>
      </c>
      <c r="BL31" s="20">
        <f t="shared" si="117"/>
        <v>308.46869550000002</v>
      </c>
      <c r="BM31" s="20">
        <f t="shared" si="118"/>
        <v>0</v>
      </c>
      <c r="BN31" s="20">
        <f t="shared" si="119"/>
        <v>0</v>
      </c>
      <c r="BO31" s="20"/>
      <c r="BP31" s="20"/>
      <c r="BQ31" s="20"/>
      <c r="BR31" s="20"/>
      <c r="BS31" s="20"/>
      <c r="BT31" s="43"/>
      <c r="BU31" s="44">
        <f t="shared" si="120"/>
        <v>0</v>
      </c>
      <c r="BV31" s="44">
        <v>606</v>
      </c>
      <c r="BW31" s="44">
        <f t="shared" si="121"/>
        <v>360.78210000000001</v>
      </c>
      <c r="BX31" s="44">
        <f t="shared" si="122"/>
        <v>0</v>
      </c>
      <c r="BY31" s="43"/>
      <c r="BZ31" s="20"/>
      <c r="CA31" s="19">
        <f t="shared" si="123"/>
        <v>0</v>
      </c>
      <c r="CB31" s="20">
        <v>599.25</v>
      </c>
      <c r="CC31" s="19">
        <f t="shared" si="124"/>
        <v>356.7634875</v>
      </c>
      <c r="CD31" s="20"/>
      <c r="CE31" s="19">
        <f t="shared" si="125"/>
        <v>0</v>
      </c>
      <c r="CF31" s="66">
        <f t="shared" si="85"/>
        <v>0</v>
      </c>
      <c r="CG31" s="44"/>
      <c r="CH31" s="66">
        <f t="shared" si="86"/>
        <v>324.70389</v>
      </c>
      <c r="CI31" s="44"/>
      <c r="CJ31" s="66">
        <f t="shared" si="87"/>
        <v>0</v>
      </c>
      <c r="CK31" s="69"/>
      <c r="CL31" s="66">
        <v>0</v>
      </c>
      <c r="CM31" s="44">
        <v>599.25</v>
      </c>
      <c r="CN31" s="66">
        <v>606</v>
      </c>
      <c r="CO31" s="44"/>
      <c r="CP31" s="66">
        <v>0</v>
      </c>
      <c r="CQ31" s="69"/>
      <c r="CR31" s="69">
        <v>657</v>
      </c>
      <c r="CS31" s="69"/>
      <c r="CT31" s="69">
        <f t="shared" si="88"/>
        <v>0</v>
      </c>
      <c r="CU31" s="69">
        <f t="shared" si="89"/>
        <v>391.14494999999999</v>
      </c>
      <c r="CV31" s="69">
        <f t="shared" si="90"/>
        <v>0</v>
      </c>
      <c r="CW31" s="74">
        <v>0</v>
      </c>
      <c r="CX31" s="74">
        <v>586.37</v>
      </c>
      <c r="CY31" s="74">
        <v>0</v>
      </c>
      <c r="CZ31" s="83">
        <f t="shared" si="91"/>
        <v>0</v>
      </c>
      <c r="DA31" s="83">
        <f t="shared" si="126"/>
        <v>369.41309999999999</v>
      </c>
      <c r="DB31" s="83">
        <f t="shared" si="92"/>
        <v>0</v>
      </c>
      <c r="DC31" s="21">
        <v>0</v>
      </c>
      <c r="DD31" s="21">
        <v>0</v>
      </c>
      <c r="DE31" s="21">
        <v>0</v>
      </c>
      <c r="DF31" s="85">
        <v>0</v>
      </c>
      <c r="DG31" s="85">
        <v>677</v>
      </c>
      <c r="DH31" s="85">
        <v>0</v>
      </c>
      <c r="DI31" s="85">
        <v>0</v>
      </c>
      <c r="DJ31" s="85">
        <v>677</v>
      </c>
      <c r="DK31" s="85">
        <v>0</v>
      </c>
      <c r="DL31" s="69">
        <f t="shared" si="127"/>
        <v>0</v>
      </c>
      <c r="DM31" s="69">
        <f t="shared" si="128"/>
        <v>609.29999999999995</v>
      </c>
      <c r="DN31" s="69">
        <f t="shared" si="129"/>
        <v>0</v>
      </c>
    </row>
    <row r="32" spans="1:118" ht="26">
      <c r="A32" s="19" t="s">
        <v>57</v>
      </c>
      <c r="B32" s="19" t="s">
        <v>67</v>
      </c>
      <c r="C32" s="19" t="s">
        <v>67</v>
      </c>
      <c r="D32" s="19" t="s">
        <v>68</v>
      </c>
      <c r="E32" s="20" t="s">
        <v>62</v>
      </c>
      <c r="F32" s="20"/>
      <c r="G32" s="20"/>
      <c r="H32" s="20" t="s">
        <v>62</v>
      </c>
      <c r="I32" s="20"/>
      <c r="J32" s="20"/>
      <c r="K32" s="20"/>
      <c r="L32" s="20"/>
      <c r="M32" s="20">
        <v>402.19</v>
      </c>
      <c r="N32" s="20"/>
      <c r="O32" s="20"/>
      <c r="P32" s="20">
        <f>442.41*0.9</f>
        <v>398.16899999999998</v>
      </c>
      <c r="Q32" s="20">
        <f t="shared" si="93"/>
        <v>0</v>
      </c>
      <c r="R32" s="20">
        <f t="shared" si="94"/>
        <v>0</v>
      </c>
      <c r="S32" s="20">
        <f t="shared" si="95"/>
        <v>0</v>
      </c>
      <c r="T32" s="20">
        <f t="shared" si="96"/>
        <v>0</v>
      </c>
      <c r="U32" s="20">
        <f t="shared" si="97"/>
        <v>322.51688999999999</v>
      </c>
      <c r="V32" s="20">
        <f t="shared" si="98"/>
        <v>358.35210000000001</v>
      </c>
      <c r="W32" s="20"/>
      <c r="X32" s="20"/>
      <c r="Y32" s="20">
        <f>429*0.9</f>
        <v>386.1</v>
      </c>
      <c r="Z32" s="43">
        <f t="shared" si="99"/>
        <v>0</v>
      </c>
      <c r="AA32" s="44">
        <f t="shared" si="100"/>
        <v>0</v>
      </c>
      <c r="AB32" s="44">
        <f t="shared" si="101"/>
        <v>0</v>
      </c>
      <c r="AC32" s="44">
        <f t="shared" si="102"/>
        <v>0</v>
      </c>
      <c r="AD32" s="44">
        <f t="shared" si="103"/>
        <v>312.74099999999999</v>
      </c>
      <c r="AE32" s="43">
        <f t="shared" si="104"/>
        <v>347.49</v>
      </c>
      <c r="AF32" s="20"/>
      <c r="AG32" s="20"/>
      <c r="AH32" s="20"/>
      <c r="AI32" s="20"/>
      <c r="AJ32" s="20">
        <v>477</v>
      </c>
      <c r="AK32" s="20"/>
      <c r="AL32" s="20"/>
      <c r="AM32" s="20">
        <f t="shared" si="105"/>
        <v>0</v>
      </c>
      <c r="AN32" s="20">
        <f t="shared" si="79"/>
        <v>0</v>
      </c>
      <c r="AO32" s="20">
        <f t="shared" si="106"/>
        <v>0</v>
      </c>
      <c r="AP32" s="20">
        <f t="shared" si="80"/>
        <v>0</v>
      </c>
      <c r="AQ32" s="20">
        <f t="shared" si="81"/>
        <v>0</v>
      </c>
      <c r="AR32" s="20">
        <f t="shared" si="107"/>
        <v>0</v>
      </c>
      <c r="AS32" s="20">
        <f t="shared" si="108"/>
        <v>0</v>
      </c>
      <c r="AT32" s="20"/>
      <c r="AU32" s="20">
        <f t="shared" si="109"/>
        <v>0</v>
      </c>
      <c r="AV32" s="20">
        <v>688.75</v>
      </c>
      <c r="AW32" s="20">
        <f t="shared" si="110"/>
        <v>506.23124999999999</v>
      </c>
      <c r="AX32" s="20"/>
      <c r="AY32" s="20"/>
      <c r="AZ32" s="20">
        <v>729.6</v>
      </c>
      <c r="BA32" s="20"/>
      <c r="BB32" s="20"/>
      <c r="BC32" s="43">
        <f t="shared" si="111"/>
        <v>0</v>
      </c>
      <c r="BD32" s="44">
        <f t="shared" si="82"/>
        <v>0</v>
      </c>
      <c r="BE32" s="44">
        <f t="shared" si="112"/>
        <v>0</v>
      </c>
      <c r="BF32" s="44">
        <f t="shared" si="83"/>
        <v>0</v>
      </c>
      <c r="BG32" s="44">
        <f t="shared" si="84"/>
        <v>369.04258125000001</v>
      </c>
      <c r="BH32" s="43">
        <f t="shared" si="113"/>
        <v>455.60812499999997</v>
      </c>
      <c r="BI32" s="20">
        <f t="shared" si="114"/>
        <v>0</v>
      </c>
      <c r="BJ32" s="20">
        <f t="shared" si="115"/>
        <v>0</v>
      </c>
      <c r="BK32" s="20">
        <f t="shared" si="116"/>
        <v>0</v>
      </c>
      <c r="BL32" s="20">
        <f t="shared" si="117"/>
        <v>0</v>
      </c>
      <c r="BM32" s="20">
        <f t="shared" si="118"/>
        <v>390.93062400000002</v>
      </c>
      <c r="BN32" s="20">
        <f t="shared" si="119"/>
        <v>536.25599999999997</v>
      </c>
      <c r="BO32" s="20"/>
      <c r="BP32" s="20"/>
      <c r="BQ32" s="20"/>
      <c r="BR32" s="20"/>
      <c r="BS32" s="20"/>
      <c r="BT32" s="43"/>
      <c r="BU32" s="44">
        <f t="shared" si="120"/>
        <v>0</v>
      </c>
      <c r="BV32" s="44"/>
      <c r="BW32" s="44">
        <f t="shared" si="121"/>
        <v>0</v>
      </c>
      <c r="BX32" s="44">
        <f t="shared" si="122"/>
        <v>457.22879999999998</v>
      </c>
      <c r="BY32" s="43">
        <v>768</v>
      </c>
      <c r="BZ32" s="20"/>
      <c r="CA32" s="19">
        <f t="shared" si="123"/>
        <v>0</v>
      </c>
      <c r="CB32" s="20"/>
      <c r="CC32" s="19">
        <f t="shared" si="124"/>
        <v>0</v>
      </c>
      <c r="CD32" s="20">
        <v>634.5</v>
      </c>
      <c r="CE32" s="19">
        <f t="shared" si="125"/>
        <v>377.74957499999999</v>
      </c>
      <c r="CF32" s="66">
        <f t="shared" si="85"/>
        <v>0</v>
      </c>
      <c r="CG32" s="44"/>
      <c r="CH32" s="66">
        <f t="shared" si="86"/>
        <v>0</v>
      </c>
      <c r="CI32" s="44"/>
      <c r="CJ32" s="66">
        <f t="shared" si="87"/>
        <v>411.50592</v>
      </c>
      <c r="CK32" s="69"/>
      <c r="CL32" s="66">
        <v>0</v>
      </c>
      <c r="CM32" s="44"/>
      <c r="CN32" s="66">
        <v>0</v>
      </c>
      <c r="CO32" s="44">
        <v>634.5</v>
      </c>
      <c r="CP32" s="66">
        <v>768</v>
      </c>
      <c r="CQ32" s="69"/>
      <c r="CR32" s="69"/>
      <c r="CS32" s="69">
        <v>657</v>
      </c>
      <c r="CT32" s="69">
        <f t="shared" si="88"/>
        <v>0</v>
      </c>
      <c r="CU32" s="69">
        <f t="shared" si="89"/>
        <v>0</v>
      </c>
      <c r="CV32" s="69">
        <f t="shared" si="90"/>
        <v>391.14494999999999</v>
      </c>
      <c r="CW32" s="74">
        <v>0</v>
      </c>
      <c r="CX32" s="74">
        <v>0</v>
      </c>
      <c r="CY32" s="74">
        <v>586.37</v>
      </c>
      <c r="CZ32" s="83">
        <f t="shared" si="91"/>
        <v>0</v>
      </c>
      <c r="DA32" s="83">
        <f t="shared" si="126"/>
        <v>0</v>
      </c>
      <c r="DB32" s="83">
        <f t="shared" si="92"/>
        <v>316.82740949999999</v>
      </c>
      <c r="DC32" s="21">
        <v>0</v>
      </c>
      <c r="DD32" s="21">
        <v>0</v>
      </c>
      <c r="DE32" s="21">
        <v>0</v>
      </c>
      <c r="DF32" s="85">
        <v>0</v>
      </c>
      <c r="DG32" s="85">
        <v>0</v>
      </c>
      <c r="DH32" s="85">
        <v>451</v>
      </c>
      <c r="DI32" s="85">
        <v>0</v>
      </c>
      <c r="DJ32" s="85">
        <v>0</v>
      </c>
      <c r="DK32" s="85">
        <v>451</v>
      </c>
      <c r="DL32" s="69">
        <f t="shared" si="127"/>
        <v>0</v>
      </c>
      <c r="DM32" s="69">
        <f t="shared" si="128"/>
        <v>0</v>
      </c>
      <c r="DN32" s="69">
        <f t="shared" si="129"/>
        <v>405.9</v>
      </c>
    </row>
    <row r="33" spans="1:118" ht="26">
      <c r="A33" s="19" t="s">
        <v>57</v>
      </c>
      <c r="B33" s="19" t="s">
        <v>69</v>
      </c>
      <c r="C33" s="24" t="s">
        <v>70</v>
      </c>
      <c r="D33" s="24" t="s">
        <v>71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>
        <f t="shared" si="93"/>
        <v>0</v>
      </c>
      <c r="R33" s="20">
        <f t="shared" si="94"/>
        <v>0</v>
      </c>
      <c r="S33" s="20">
        <f t="shared" si="95"/>
        <v>0</v>
      </c>
      <c r="T33" s="20">
        <f t="shared" si="96"/>
        <v>0</v>
      </c>
      <c r="U33" s="20">
        <f t="shared" si="97"/>
        <v>0</v>
      </c>
      <c r="V33" s="20">
        <f t="shared" si="98"/>
        <v>0</v>
      </c>
      <c r="W33" s="20"/>
      <c r="X33" s="20"/>
      <c r="Y33" s="20"/>
      <c r="Z33" s="43">
        <f t="shared" si="99"/>
        <v>0</v>
      </c>
      <c r="AA33" s="44">
        <f t="shared" si="100"/>
        <v>0</v>
      </c>
      <c r="AB33" s="44">
        <f t="shared" si="101"/>
        <v>0</v>
      </c>
      <c r="AC33" s="44">
        <f t="shared" si="102"/>
        <v>0</v>
      </c>
      <c r="AD33" s="44">
        <f t="shared" si="103"/>
        <v>0</v>
      </c>
      <c r="AE33" s="43">
        <f t="shared" si="104"/>
        <v>0</v>
      </c>
      <c r="AF33" s="20"/>
      <c r="AG33" s="20"/>
      <c r="AH33" s="20"/>
      <c r="AI33" s="20"/>
      <c r="AJ33" s="20"/>
      <c r="AK33" s="20"/>
      <c r="AL33" s="20"/>
      <c r="AM33" s="20">
        <f t="shared" si="105"/>
        <v>0</v>
      </c>
      <c r="AN33" s="20">
        <f t="shared" si="79"/>
        <v>0</v>
      </c>
      <c r="AO33" s="20">
        <f t="shared" si="106"/>
        <v>0</v>
      </c>
      <c r="AP33" s="20">
        <f t="shared" si="80"/>
        <v>0</v>
      </c>
      <c r="AQ33" s="20">
        <f t="shared" si="81"/>
        <v>0</v>
      </c>
      <c r="AR33" s="20">
        <f t="shared" si="107"/>
        <v>0</v>
      </c>
      <c r="AS33" s="20"/>
      <c r="AT33" s="20"/>
      <c r="AU33" s="20"/>
      <c r="AV33" s="20"/>
      <c r="AW33" s="20"/>
      <c r="AX33" s="20">
        <v>872.50239999999997</v>
      </c>
      <c r="AY33" s="20"/>
      <c r="AZ33" s="20"/>
      <c r="BA33" s="20"/>
      <c r="BB33" s="20"/>
      <c r="BC33" s="43">
        <f t="shared" si="111"/>
        <v>0</v>
      </c>
      <c r="BD33" s="44">
        <f t="shared" si="82"/>
        <v>0</v>
      </c>
      <c r="BE33" s="44">
        <f t="shared" si="112"/>
        <v>0</v>
      </c>
      <c r="BF33" s="44">
        <f t="shared" si="83"/>
        <v>0</v>
      </c>
      <c r="BG33" s="44">
        <f t="shared" si="84"/>
        <v>0</v>
      </c>
      <c r="BH33" s="43">
        <f t="shared" si="113"/>
        <v>0</v>
      </c>
      <c r="BI33" s="20">
        <f t="shared" si="114"/>
        <v>641.289264</v>
      </c>
      <c r="BJ33" s="20">
        <f t="shared" si="115"/>
        <v>467.49987345599999</v>
      </c>
      <c r="BK33" s="20"/>
      <c r="BL33" s="20">
        <f t="shared" si="117"/>
        <v>0</v>
      </c>
      <c r="BM33" s="20">
        <f t="shared" si="118"/>
        <v>0</v>
      </c>
      <c r="BN33" s="20"/>
      <c r="BO33" s="20"/>
      <c r="BP33" s="20"/>
      <c r="BQ33" s="20"/>
      <c r="BR33" s="20"/>
      <c r="BS33" s="20"/>
      <c r="BT33" s="43">
        <v>963.34</v>
      </c>
      <c r="BU33" s="44">
        <f t="shared" si="120"/>
        <v>573.52446899999995</v>
      </c>
      <c r="BV33" s="44"/>
      <c r="BW33" s="44">
        <f t="shared" si="121"/>
        <v>0</v>
      </c>
      <c r="BX33" s="44">
        <f t="shared" si="122"/>
        <v>0</v>
      </c>
      <c r="BY33" s="43"/>
      <c r="BZ33" s="20">
        <v>917.15</v>
      </c>
      <c r="CA33" s="19">
        <f t="shared" si="123"/>
        <v>546.02525249999997</v>
      </c>
      <c r="CB33" s="20"/>
      <c r="CC33" s="19">
        <f t="shared" si="124"/>
        <v>0</v>
      </c>
      <c r="CD33" s="20"/>
      <c r="CE33" s="19">
        <f t="shared" si="125"/>
        <v>0</v>
      </c>
      <c r="CF33" s="66">
        <f t="shared" si="85"/>
        <v>491.42272724999998</v>
      </c>
      <c r="CG33" s="44"/>
      <c r="CH33" s="66">
        <f t="shared" si="86"/>
        <v>0</v>
      </c>
      <c r="CI33" s="44"/>
      <c r="CJ33" s="66">
        <f t="shared" si="87"/>
        <v>0</v>
      </c>
      <c r="CK33" s="69"/>
      <c r="CL33" s="73">
        <v>917.15</v>
      </c>
      <c r="CM33" s="44"/>
      <c r="CN33" s="66"/>
      <c r="CO33" s="44"/>
      <c r="CP33" s="66"/>
      <c r="CQ33" s="69">
        <v>1025.8</v>
      </c>
      <c r="CR33" s="69"/>
      <c r="CS33" s="69"/>
      <c r="CT33" s="69">
        <f t="shared" si="88"/>
        <v>610.71002999999996</v>
      </c>
      <c r="CU33" s="69">
        <f t="shared" si="89"/>
        <v>0</v>
      </c>
      <c r="CV33" s="69">
        <f t="shared" si="90"/>
        <v>0</v>
      </c>
      <c r="CW33" s="74">
        <v>1066.53</v>
      </c>
      <c r="CX33" s="74">
        <v>0</v>
      </c>
      <c r="CY33" s="74">
        <v>0</v>
      </c>
      <c r="CZ33" s="83">
        <f t="shared" si="91"/>
        <v>671.91390000000001</v>
      </c>
      <c r="DA33" s="83">
        <f t="shared" si="126"/>
        <v>0</v>
      </c>
      <c r="DB33" s="83">
        <f t="shared" si="92"/>
        <v>0</v>
      </c>
      <c r="DC33" s="21">
        <f>CZ33*0.9*0.9</f>
        <v>544.25025900000003</v>
      </c>
      <c r="DD33" s="21">
        <v>0</v>
      </c>
      <c r="DE33" s="21">
        <v>0</v>
      </c>
      <c r="DF33" s="85">
        <v>0</v>
      </c>
      <c r="DG33" s="85">
        <v>0</v>
      </c>
      <c r="DH33" s="85">
        <v>0</v>
      </c>
      <c r="DI33" s="85">
        <v>0</v>
      </c>
      <c r="DJ33" s="85">
        <v>0</v>
      </c>
      <c r="DK33" s="85">
        <v>0</v>
      </c>
      <c r="DL33" s="69">
        <v>977</v>
      </c>
      <c r="DM33" s="69">
        <f t="shared" si="128"/>
        <v>0</v>
      </c>
      <c r="DN33" s="69">
        <f t="shared" si="129"/>
        <v>0</v>
      </c>
    </row>
    <row r="34" spans="1:118" ht="26">
      <c r="A34" s="19" t="s">
        <v>57</v>
      </c>
      <c r="B34" s="19" t="s">
        <v>72</v>
      </c>
      <c r="C34" s="24" t="s">
        <v>73</v>
      </c>
      <c r="D34" s="24" t="s">
        <v>74</v>
      </c>
      <c r="E34" s="20"/>
      <c r="F34" s="20"/>
      <c r="G34" s="20"/>
      <c r="H34" s="20"/>
      <c r="I34" s="20"/>
      <c r="J34" s="20"/>
      <c r="K34" s="22"/>
      <c r="L34" s="20"/>
      <c r="M34" s="20"/>
      <c r="N34" s="20"/>
      <c r="O34" s="20"/>
      <c r="P34" s="20"/>
      <c r="Q34" s="20">
        <f t="shared" si="93"/>
        <v>0</v>
      </c>
      <c r="R34" s="20">
        <f t="shared" si="94"/>
        <v>0</v>
      </c>
      <c r="S34" s="20">
        <f t="shared" si="95"/>
        <v>0</v>
      </c>
      <c r="T34" s="20">
        <f t="shared" si="96"/>
        <v>0</v>
      </c>
      <c r="U34" s="20">
        <f t="shared" si="97"/>
        <v>0</v>
      </c>
      <c r="V34" s="20">
        <f t="shared" si="98"/>
        <v>0</v>
      </c>
      <c r="W34" s="20"/>
      <c r="X34" s="20"/>
      <c r="Y34" s="20"/>
      <c r="Z34" s="43">
        <f t="shared" si="99"/>
        <v>0</v>
      </c>
      <c r="AA34" s="44">
        <f t="shared" si="100"/>
        <v>0</v>
      </c>
      <c r="AB34" s="44">
        <f t="shared" si="101"/>
        <v>0</v>
      </c>
      <c r="AC34" s="44">
        <f t="shared" si="102"/>
        <v>0</v>
      </c>
      <c r="AD34" s="44">
        <f t="shared" si="103"/>
        <v>0</v>
      </c>
      <c r="AE34" s="43">
        <f t="shared" si="104"/>
        <v>0</v>
      </c>
      <c r="AF34" s="20"/>
      <c r="AG34" s="20"/>
      <c r="AH34" s="20"/>
      <c r="AI34" s="20"/>
      <c r="AJ34" s="20"/>
      <c r="AK34" s="20"/>
      <c r="AL34" s="22"/>
      <c r="AM34" s="20">
        <f t="shared" si="105"/>
        <v>0</v>
      </c>
      <c r="AN34" s="20">
        <f t="shared" si="79"/>
        <v>0</v>
      </c>
      <c r="AO34" s="20">
        <f t="shared" si="106"/>
        <v>0</v>
      </c>
      <c r="AP34" s="20">
        <f t="shared" si="80"/>
        <v>0</v>
      </c>
      <c r="AQ34" s="20">
        <f t="shared" si="81"/>
        <v>0</v>
      </c>
      <c r="AR34" s="20">
        <f t="shared" si="107"/>
        <v>0</v>
      </c>
      <c r="AS34" s="20"/>
      <c r="AT34" s="20"/>
      <c r="AU34" s="20"/>
      <c r="AV34" s="20"/>
      <c r="AW34" s="20"/>
      <c r="AX34" s="20">
        <v>1054.5</v>
      </c>
      <c r="AY34" s="20"/>
      <c r="AZ34" s="20"/>
      <c r="BA34" s="20"/>
      <c r="BB34" s="20"/>
      <c r="BC34" s="43">
        <f t="shared" si="111"/>
        <v>0</v>
      </c>
      <c r="BD34" s="44">
        <f t="shared" si="82"/>
        <v>0</v>
      </c>
      <c r="BE34" s="44">
        <f t="shared" si="112"/>
        <v>0</v>
      </c>
      <c r="BF34" s="44">
        <f t="shared" si="83"/>
        <v>0</v>
      </c>
      <c r="BG34" s="44">
        <f t="shared" si="84"/>
        <v>0</v>
      </c>
      <c r="BH34" s="43">
        <f t="shared" si="113"/>
        <v>0</v>
      </c>
      <c r="BI34" s="20">
        <f t="shared" si="114"/>
        <v>775.0575</v>
      </c>
      <c r="BJ34" s="20">
        <f t="shared" si="115"/>
        <v>565.01691749999998</v>
      </c>
      <c r="BK34" s="20"/>
      <c r="BL34" s="20">
        <f t="shared" si="117"/>
        <v>0</v>
      </c>
      <c r="BM34" s="20">
        <f t="shared" si="118"/>
        <v>0</v>
      </c>
      <c r="BN34" s="20"/>
      <c r="BO34" s="20"/>
      <c r="BP34" s="20"/>
      <c r="BQ34" s="20"/>
      <c r="BR34" s="20"/>
      <c r="BS34" s="20"/>
      <c r="BT34" s="43">
        <v>1110</v>
      </c>
      <c r="BU34" s="44">
        <f t="shared" si="120"/>
        <v>660.83849999999995</v>
      </c>
      <c r="BV34" s="44"/>
      <c r="BW34" s="44">
        <f t="shared" si="121"/>
        <v>0</v>
      </c>
      <c r="BX34" s="44">
        <f t="shared" si="122"/>
        <v>0</v>
      </c>
      <c r="BY34" s="43"/>
      <c r="BZ34" s="20">
        <v>782.55</v>
      </c>
      <c r="CA34" s="19">
        <f t="shared" si="123"/>
        <v>465.8911425</v>
      </c>
      <c r="CB34" s="20"/>
      <c r="CC34" s="19">
        <f t="shared" si="124"/>
        <v>0</v>
      </c>
      <c r="CD34" s="20"/>
      <c r="CE34" s="19">
        <f t="shared" si="125"/>
        <v>0</v>
      </c>
      <c r="CF34" s="66">
        <f t="shared" si="85"/>
        <v>594.75464999999997</v>
      </c>
      <c r="CG34" s="44"/>
      <c r="CH34" s="66">
        <f t="shared" si="86"/>
        <v>0</v>
      </c>
      <c r="CI34" s="44"/>
      <c r="CJ34" s="66">
        <f t="shared" si="87"/>
        <v>0</v>
      </c>
      <c r="CK34" s="69"/>
      <c r="CL34" s="66">
        <v>1110</v>
      </c>
      <c r="CM34" s="44"/>
      <c r="CN34" s="66">
        <v>0</v>
      </c>
      <c r="CO34" s="44"/>
      <c r="CP34" s="66">
        <v>0</v>
      </c>
      <c r="CQ34" s="69">
        <v>1110</v>
      </c>
      <c r="CR34" s="69"/>
      <c r="CS34" s="69"/>
      <c r="CT34" s="69">
        <f t="shared" si="88"/>
        <v>660.83849999999995</v>
      </c>
      <c r="CU34" s="69">
        <f t="shared" si="89"/>
        <v>0</v>
      </c>
      <c r="CV34" s="69">
        <f t="shared" si="90"/>
        <v>0</v>
      </c>
      <c r="CW34" s="74">
        <v>1165.5</v>
      </c>
      <c r="CX34" s="74">
        <v>0</v>
      </c>
      <c r="CY34" s="74">
        <v>0</v>
      </c>
      <c r="CZ34" s="83">
        <f t="shared" si="91"/>
        <v>734.26499999999999</v>
      </c>
      <c r="DA34" s="83">
        <f t="shared" si="126"/>
        <v>0</v>
      </c>
      <c r="DB34" s="83">
        <f t="shared" ref="DB34:DB65" si="130">CV34*0.9*0.9</f>
        <v>0</v>
      </c>
      <c r="DC34" s="21">
        <f t="shared" ref="DC34:DC65" si="131">CZ34*0.9*0.9</f>
        <v>594.75464999999997</v>
      </c>
      <c r="DD34" s="21">
        <v>0</v>
      </c>
      <c r="DE34" s="21">
        <v>0</v>
      </c>
      <c r="DF34" s="118">
        <v>1128</v>
      </c>
      <c r="DG34" s="118"/>
      <c r="DH34" s="118"/>
      <c r="DI34" s="118">
        <v>1128</v>
      </c>
      <c r="DJ34" s="118"/>
      <c r="DK34" s="118"/>
      <c r="DL34" s="69">
        <f t="shared" si="127"/>
        <v>1015.2</v>
      </c>
      <c r="DM34" s="69">
        <f t="shared" si="128"/>
        <v>0</v>
      </c>
      <c r="DN34" s="69">
        <f t="shared" si="129"/>
        <v>0</v>
      </c>
    </row>
    <row r="35" spans="1:118" ht="39">
      <c r="A35" s="19" t="s">
        <v>57</v>
      </c>
      <c r="B35" s="23" t="s">
        <v>75</v>
      </c>
      <c r="C35" s="24" t="s">
        <v>76</v>
      </c>
      <c r="D35" s="24" t="s">
        <v>77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>
        <f t="shared" si="93"/>
        <v>0</v>
      </c>
      <c r="R35" s="20">
        <f t="shared" si="94"/>
        <v>0</v>
      </c>
      <c r="S35" s="20">
        <f t="shared" si="95"/>
        <v>0</v>
      </c>
      <c r="T35" s="20">
        <f t="shared" si="96"/>
        <v>0</v>
      </c>
      <c r="U35" s="20">
        <f t="shared" si="97"/>
        <v>0</v>
      </c>
      <c r="V35" s="20">
        <f t="shared" si="98"/>
        <v>0</v>
      </c>
      <c r="W35" s="20"/>
      <c r="X35" s="20"/>
      <c r="Y35" s="20"/>
      <c r="Z35" s="43">
        <f t="shared" si="99"/>
        <v>0</v>
      </c>
      <c r="AA35" s="44">
        <f t="shared" si="100"/>
        <v>0</v>
      </c>
      <c r="AB35" s="44">
        <f t="shared" si="101"/>
        <v>0</v>
      </c>
      <c r="AC35" s="44">
        <f t="shared" si="102"/>
        <v>0</v>
      </c>
      <c r="AD35" s="44">
        <f t="shared" si="103"/>
        <v>0</v>
      </c>
      <c r="AE35" s="43">
        <f t="shared" si="104"/>
        <v>0</v>
      </c>
      <c r="AF35" s="20"/>
      <c r="AG35" s="20"/>
      <c r="AH35" s="20"/>
      <c r="AI35" s="20"/>
      <c r="AJ35" s="20"/>
      <c r="AK35" s="20"/>
      <c r="AL35" s="22"/>
      <c r="AM35" s="20">
        <f t="shared" si="105"/>
        <v>0</v>
      </c>
      <c r="AN35" s="20">
        <f t="shared" si="79"/>
        <v>0</v>
      </c>
      <c r="AO35" s="20">
        <f t="shared" si="106"/>
        <v>0</v>
      </c>
      <c r="AP35" s="20">
        <f t="shared" si="80"/>
        <v>0</v>
      </c>
      <c r="AQ35" s="20">
        <f t="shared" si="81"/>
        <v>0</v>
      </c>
      <c r="AR35" s="20">
        <f t="shared" si="107"/>
        <v>0</v>
      </c>
      <c r="AS35" s="20"/>
      <c r="AT35" s="20"/>
      <c r="AU35" s="20"/>
      <c r="AV35" s="20"/>
      <c r="AW35" s="20"/>
      <c r="AX35" s="20">
        <v>900</v>
      </c>
      <c r="AY35" s="20"/>
      <c r="AZ35" s="20"/>
      <c r="BA35" s="20"/>
      <c r="BB35" s="20"/>
      <c r="BC35" s="43">
        <f t="shared" si="111"/>
        <v>0</v>
      </c>
      <c r="BD35" s="44">
        <f t="shared" si="82"/>
        <v>0</v>
      </c>
      <c r="BE35" s="44">
        <f t="shared" si="112"/>
        <v>0</v>
      </c>
      <c r="BF35" s="44">
        <f t="shared" si="83"/>
        <v>0</v>
      </c>
      <c r="BG35" s="44">
        <f t="shared" si="84"/>
        <v>0</v>
      </c>
      <c r="BH35" s="43">
        <f t="shared" si="113"/>
        <v>0</v>
      </c>
      <c r="BI35" s="20">
        <f t="shared" si="114"/>
        <v>661.5</v>
      </c>
      <c r="BJ35" s="20">
        <f t="shared" si="115"/>
        <v>482.23349999999999</v>
      </c>
      <c r="BK35" s="20"/>
      <c r="BL35" s="20">
        <f t="shared" si="117"/>
        <v>0</v>
      </c>
      <c r="BM35" s="20">
        <f t="shared" si="118"/>
        <v>0</v>
      </c>
      <c r="BN35" s="20"/>
      <c r="BO35" s="20"/>
      <c r="BP35" s="20"/>
      <c r="BQ35" s="20"/>
      <c r="BR35" s="20"/>
      <c r="BS35" s="20"/>
      <c r="BT35" s="43">
        <v>1110</v>
      </c>
      <c r="BU35" s="44">
        <f t="shared" si="120"/>
        <v>660.83849999999995</v>
      </c>
      <c r="BV35" s="44"/>
      <c r="BW35" s="44">
        <f t="shared" si="121"/>
        <v>0</v>
      </c>
      <c r="BX35" s="44">
        <f t="shared" si="122"/>
        <v>0</v>
      </c>
      <c r="BY35" s="43"/>
      <c r="BZ35" s="20">
        <v>782.55</v>
      </c>
      <c r="CA35" s="19">
        <f t="shared" si="123"/>
        <v>465.8911425</v>
      </c>
      <c r="CB35" s="20"/>
      <c r="CC35" s="19">
        <f t="shared" si="124"/>
        <v>0</v>
      </c>
      <c r="CD35" s="20"/>
      <c r="CE35" s="19">
        <f t="shared" si="125"/>
        <v>0</v>
      </c>
      <c r="CF35" s="66">
        <f t="shared" si="85"/>
        <v>594.75464999999997</v>
      </c>
      <c r="CG35" s="44"/>
      <c r="CH35" s="66">
        <f t="shared" si="86"/>
        <v>0</v>
      </c>
      <c r="CI35" s="44"/>
      <c r="CJ35" s="66">
        <f t="shared" si="87"/>
        <v>0</v>
      </c>
      <c r="CK35" s="69"/>
      <c r="CL35" s="66">
        <v>1110</v>
      </c>
      <c r="CM35" s="44"/>
      <c r="CN35" s="66">
        <v>0</v>
      </c>
      <c r="CO35" s="44"/>
      <c r="CP35" s="66">
        <v>0</v>
      </c>
      <c r="CQ35" s="69">
        <v>1110</v>
      </c>
      <c r="CR35" s="69"/>
      <c r="CS35" s="69"/>
      <c r="CT35" s="69">
        <f t="shared" si="88"/>
        <v>660.83849999999995</v>
      </c>
      <c r="CU35" s="69">
        <f t="shared" si="89"/>
        <v>0</v>
      </c>
      <c r="CV35" s="69">
        <f t="shared" si="90"/>
        <v>0</v>
      </c>
      <c r="CW35" s="74">
        <v>1165.5</v>
      </c>
      <c r="CX35" s="74">
        <v>0</v>
      </c>
      <c r="CY35" s="74">
        <v>0</v>
      </c>
      <c r="CZ35" s="83">
        <f t="shared" si="91"/>
        <v>734.26499999999999</v>
      </c>
      <c r="DA35" s="83">
        <f t="shared" si="126"/>
        <v>0</v>
      </c>
      <c r="DB35" s="83">
        <f t="shared" si="130"/>
        <v>0</v>
      </c>
      <c r="DC35" s="21">
        <f t="shared" si="131"/>
        <v>594.75464999999997</v>
      </c>
      <c r="DD35" s="21">
        <v>0</v>
      </c>
      <c r="DE35" s="21">
        <v>0</v>
      </c>
      <c r="DF35" s="118">
        <v>1128</v>
      </c>
      <c r="DG35" s="118"/>
      <c r="DH35" s="118"/>
      <c r="DI35" s="118">
        <v>1128</v>
      </c>
      <c r="DJ35" s="118"/>
      <c r="DK35" s="118"/>
      <c r="DL35" s="69">
        <f t="shared" si="127"/>
        <v>1015.2</v>
      </c>
      <c r="DM35" s="69">
        <f t="shared" si="128"/>
        <v>0</v>
      </c>
      <c r="DN35" s="69">
        <f t="shared" si="129"/>
        <v>0</v>
      </c>
    </row>
    <row r="36" spans="1:118" ht="26">
      <c r="A36" s="19" t="s">
        <v>57</v>
      </c>
      <c r="B36" s="24" t="s">
        <v>78</v>
      </c>
      <c r="C36" s="24" t="s">
        <v>79</v>
      </c>
      <c r="D36" s="23" t="s">
        <v>80</v>
      </c>
      <c r="E36" s="20"/>
      <c r="F36" s="20"/>
      <c r="G36" s="20"/>
      <c r="H36" s="20"/>
      <c r="I36" s="20"/>
      <c r="J36" s="20"/>
      <c r="K36" s="22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43"/>
      <c r="AA36" s="44"/>
      <c r="AB36" s="44"/>
      <c r="AC36" s="44"/>
      <c r="AD36" s="44"/>
      <c r="AE36" s="4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43"/>
      <c r="BD36" s="44"/>
      <c r="BE36" s="44"/>
      <c r="BF36" s="44"/>
      <c r="BG36" s="44"/>
      <c r="BH36" s="43"/>
      <c r="BI36" s="20"/>
      <c r="BJ36" s="20">
        <f t="shared" si="115"/>
        <v>0</v>
      </c>
      <c r="BK36" s="20"/>
      <c r="BL36" s="20">
        <f t="shared" si="117"/>
        <v>0</v>
      </c>
      <c r="BM36" s="20">
        <f t="shared" si="118"/>
        <v>0</v>
      </c>
      <c r="BN36" s="20"/>
      <c r="BO36" s="20"/>
      <c r="BP36" s="20"/>
      <c r="BQ36" s="20"/>
      <c r="BR36" s="20"/>
      <c r="BS36" s="20"/>
      <c r="BT36" s="43"/>
      <c r="BU36" s="44">
        <f t="shared" si="120"/>
        <v>0</v>
      </c>
      <c r="BV36" s="44"/>
      <c r="BW36" s="44">
        <f t="shared" si="121"/>
        <v>0</v>
      </c>
      <c r="BX36" s="44">
        <f t="shared" si="122"/>
        <v>0</v>
      </c>
      <c r="BY36" s="43"/>
      <c r="BZ36" s="20">
        <v>1236.7</v>
      </c>
      <c r="CA36" s="19">
        <f t="shared" si="123"/>
        <v>736.26934500000004</v>
      </c>
      <c r="CB36" s="20"/>
      <c r="CC36" s="19">
        <f t="shared" si="124"/>
        <v>0</v>
      </c>
      <c r="CD36" s="20"/>
      <c r="CE36" s="19">
        <f t="shared" si="125"/>
        <v>0</v>
      </c>
      <c r="CF36" s="66">
        <f t="shared" si="85"/>
        <v>804.06542160000004</v>
      </c>
      <c r="CG36" s="44"/>
      <c r="CH36" s="66">
        <f t="shared" si="86"/>
        <v>0</v>
      </c>
      <c r="CI36" s="44"/>
      <c r="CJ36" s="66">
        <f t="shared" si="87"/>
        <v>0</v>
      </c>
      <c r="CK36" s="69"/>
      <c r="CL36" s="73">
        <v>1500.64</v>
      </c>
      <c r="CM36" s="44"/>
      <c r="CN36" s="66"/>
      <c r="CO36" s="44"/>
      <c r="CP36" s="66"/>
      <c r="CQ36" s="69">
        <v>1591.04</v>
      </c>
      <c r="CR36" s="69"/>
      <c r="CS36" s="69"/>
      <c r="CT36" s="69">
        <f t="shared" si="88"/>
        <v>947.22566400000005</v>
      </c>
      <c r="CU36" s="69">
        <f t="shared" si="89"/>
        <v>0</v>
      </c>
      <c r="CV36" s="69">
        <f t="shared" si="90"/>
        <v>0</v>
      </c>
      <c r="CW36" s="69">
        <v>1169.4100000000001</v>
      </c>
      <c r="CX36" s="69">
        <v>0</v>
      </c>
      <c r="CY36" s="69">
        <v>0</v>
      </c>
      <c r="CZ36" s="83">
        <f t="shared" si="91"/>
        <v>736.72829999999999</v>
      </c>
      <c r="DA36" s="83">
        <f t="shared" si="126"/>
        <v>0</v>
      </c>
      <c r="DB36" s="83">
        <f t="shared" si="130"/>
        <v>0</v>
      </c>
      <c r="DC36" s="21">
        <f t="shared" si="131"/>
        <v>596.74992299999997</v>
      </c>
      <c r="DD36" s="21">
        <v>0</v>
      </c>
      <c r="DE36" s="21">
        <v>0</v>
      </c>
      <c r="DF36" s="118">
        <v>1360</v>
      </c>
      <c r="DG36" s="118"/>
      <c r="DH36" s="118"/>
      <c r="DI36" s="118">
        <v>1360</v>
      </c>
      <c r="DJ36" s="118"/>
      <c r="DK36" s="118"/>
      <c r="DL36" s="69">
        <f t="shared" si="127"/>
        <v>1224</v>
      </c>
      <c r="DM36" s="69">
        <f t="shared" si="128"/>
        <v>0</v>
      </c>
      <c r="DN36" s="69">
        <f t="shared" si="129"/>
        <v>0</v>
      </c>
    </row>
    <row r="37" spans="1:118" ht="26">
      <c r="A37" s="19" t="s">
        <v>57</v>
      </c>
      <c r="B37" s="19" t="s">
        <v>81</v>
      </c>
      <c r="C37" s="19" t="s">
        <v>81</v>
      </c>
      <c r="D37" s="19" t="s">
        <v>82</v>
      </c>
      <c r="E37" s="20">
        <v>228.4</v>
      </c>
      <c r="F37" s="20"/>
      <c r="G37" s="20"/>
      <c r="H37" s="20">
        <f t="shared" ref="H37:H43" si="132">E37*0.7</f>
        <v>159.88</v>
      </c>
      <c r="I37" s="20"/>
      <c r="J37" s="20"/>
      <c r="K37" s="22">
        <v>159.88</v>
      </c>
      <c r="L37" s="20"/>
      <c r="M37" s="20"/>
      <c r="N37" s="20">
        <v>194.04</v>
      </c>
      <c r="O37" s="20"/>
      <c r="P37" s="20"/>
      <c r="Q37" s="20">
        <f t="shared" ref="Q37:Q66" si="133">N37*0.9</f>
        <v>174.636</v>
      </c>
      <c r="R37" s="20">
        <f t="shared" ref="R37:R66" si="134">Q37*0.9</f>
        <v>157.17240000000001</v>
      </c>
      <c r="S37" s="20">
        <f t="shared" ref="S37:S55" si="135">O37*0.9</f>
        <v>0</v>
      </c>
      <c r="T37" s="20">
        <f t="shared" ref="T37:T66" si="136">S37*0.9</f>
        <v>0</v>
      </c>
      <c r="U37" s="20">
        <f t="shared" ref="U37:U66" si="137">V37*0.9</f>
        <v>0</v>
      </c>
      <c r="V37" s="20">
        <f t="shared" ref="V37:V55" si="138">P37*0.9</f>
        <v>0</v>
      </c>
      <c r="W37" s="20"/>
      <c r="X37" s="20">
        <f>211*0.9*0.9</f>
        <v>170.91</v>
      </c>
      <c r="Y37" s="20"/>
      <c r="Z37" s="43">
        <f t="shared" ref="Z37:Z66" si="139">W37*0.9</f>
        <v>0</v>
      </c>
      <c r="AA37" s="44">
        <f t="shared" ref="AA37:AA66" si="140">Z37*0.9</f>
        <v>0</v>
      </c>
      <c r="AB37" s="44">
        <f t="shared" ref="AB37:AB55" si="141">X37*0.9</f>
        <v>153.81899999999999</v>
      </c>
      <c r="AC37" s="44">
        <f t="shared" ref="AC37:AC66" si="142">AB37*0.9</f>
        <v>138.43709999999999</v>
      </c>
      <c r="AD37" s="44">
        <f t="shared" ref="AD37:AD66" si="143">AE37*0.9</f>
        <v>0</v>
      </c>
      <c r="AE37" s="43">
        <f t="shared" ref="AE37:AE55" si="144">Y37*0.9</f>
        <v>0</v>
      </c>
      <c r="AF37" s="20">
        <v>230</v>
      </c>
      <c r="AG37" s="20">
        <f t="shared" ref="AG37:AG64" si="145">AF37*0.9</f>
        <v>207</v>
      </c>
      <c r="AH37" s="20"/>
      <c r="AI37" s="20"/>
      <c r="AJ37" s="20"/>
      <c r="AK37" s="20"/>
      <c r="AL37" s="20">
        <v>319.2</v>
      </c>
      <c r="AM37" s="20">
        <f t="shared" ref="AM37:AM66" si="146">AF37*0.9</f>
        <v>207</v>
      </c>
      <c r="AN37" s="20">
        <f t="shared" ref="AN37:AN76" si="147">AM37*0.9*0.9</f>
        <v>167.67</v>
      </c>
      <c r="AO37" s="20">
        <f t="shared" ref="AO37:AO55" si="148">AG37*0.9</f>
        <v>186.3</v>
      </c>
      <c r="AP37" s="20">
        <f t="shared" ref="AP37:AP76" si="149">AO37*0.9*0.9</f>
        <v>150.90299999999999</v>
      </c>
      <c r="AQ37" s="20">
        <f t="shared" ref="AQ37:AQ76" si="150">AR37*0.9*0.9</f>
        <v>0</v>
      </c>
      <c r="AR37" s="20">
        <f t="shared" ref="AR37:AR66" si="151">AI37*0.9</f>
        <v>0</v>
      </c>
      <c r="AS37" s="20">
        <f t="shared" ref="AS37:AS66" si="152">AL37*1.05*0.7</f>
        <v>234.61199999999999</v>
      </c>
      <c r="AT37" s="20">
        <v>319.2</v>
      </c>
      <c r="AU37" s="20">
        <f t="shared" ref="AU37:AU66" si="153">AT37*1.05*0.7</f>
        <v>234.61199999999999</v>
      </c>
      <c r="AV37" s="20">
        <v>319.2</v>
      </c>
      <c r="AW37" s="20">
        <f t="shared" ref="AW37:AW66" si="154">AV37*1.05*0.7</f>
        <v>234.61199999999999</v>
      </c>
      <c r="AX37" s="20">
        <v>338.2</v>
      </c>
      <c r="AY37" s="20">
        <v>338.2</v>
      </c>
      <c r="AZ37" s="20"/>
      <c r="BA37" s="20"/>
      <c r="BB37" s="20"/>
      <c r="BC37" s="43">
        <f t="shared" ref="BC37:BC66" si="155">AS37*0.9</f>
        <v>211.1508</v>
      </c>
      <c r="BD37" s="44">
        <f t="shared" ref="BD37:BD76" si="156">BC37*0.9*0.9</f>
        <v>171.03214800000001</v>
      </c>
      <c r="BE37" s="44">
        <f t="shared" ref="BE37:BE66" si="157">AU37*0.9</f>
        <v>211.1508</v>
      </c>
      <c r="BF37" s="44">
        <f t="shared" ref="BF37:BF76" si="158">BE37*0.9*0.9</f>
        <v>171.03214800000001</v>
      </c>
      <c r="BG37" s="44">
        <f t="shared" ref="BG37:BG76" si="159">BH37*0.9*0.9</f>
        <v>171.03214800000001</v>
      </c>
      <c r="BH37" s="43">
        <f t="shared" ref="BH37:BH66" si="160">AW37*0.9</f>
        <v>211.1508</v>
      </c>
      <c r="BI37" s="20">
        <f>AX37*0.7*1.05</f>
        <v>248.577</v>
      </c>
      <c r="BJ37" s="20">
        <f t="shared" si="115"/>
        <v>181.21263300000001</v>
      </c>
      <c r="BK37" s="20">
        <f t="shared" ref="BK37:BK47" si="161">AY37*0.7*1.05</f>
        <v>248.577</v>
      </c>
      <c r="BL37" s="20">
        <f t="shared" si="117"/>
        <v>181.21263300000001</v>
      </c>
      <c r="BM37" s="20">
        <f t="shared" si="118"/>
        <v>0</v>
      </c>
      <c r="BN37" s="20">
        <f t="shared" ref="BN37:BN47" si="162">AZ37*0.7*1.05</f>
        <v>0</v>
      </c>
      <c r="BO37" s="20"/>
      <c r="BP37" s="20"/>
      <c r="BQ37" s="20"/>
      <c r="BR37" s="20"/>
      <c r="BS37" s="20"/>
      <c r="BT37" s="43">
        <v>356</v>
      </c>
      <c r="BU37" s="44">
        <f t="shared" si="120"/>
        <v>211.94460000000001</v>
      </c>
      <c r="BV37" s="44">
        <v>356</v>
      </c>
      <c r="BW37" s="44">
        <f t="shared" si="121"/>
        <v>211.94460000000001</v>
      </c>
      <c r="BX37" s="44">
        <f t="shared" si="122"/>
        <v>0</v>
      </c>
      <c r="BY37" s="43"/>
      <c r="BZ37" s="20">
        <v>352.5</v>
      </c>
      <c r="CA37" s="19">
        <f t="shared" si="123"/>
        <v>209.86087499999999</v>
      </c>
      <c r="CB37" s="20">
        <v>352.5</v>
      </c>
      <c r="CC37" s="19">
        <f t="shared" si="124"/>
        <v>209.86087499999999</v>
      </c>
      <c r="CD37" s="20"/>
      <c r="CE37" s="19">
        <f t="shared" si="125"/>
        <v>0</v>
      </c>
      <c r="CF37" s="66">
        <f t="shared" si="85"/>
        <v>190.75013999999999</v>
      </c>
      <c r="CG37" s="44"/>
      <c r="CH37" s="66">
        <f t="shared" si="86"/>
        <v>190.75013999999999</v>
      </c>
      <c r="CI37" s="44"/>
      <c r="CJ37" s="66">
        <f t="shared" si="87"/>
        <v>0</v>
      </c>
      <c r="CK37" s="69"/>
      <c r="CL37" s="66">
        <v>356</v>
      </c>
      <c r="CM37" s="44">
        <v>352.5</v>
      </c>
      <c r="CN37" s="66">
        <v>356</v>
      </c>
      <c r="CO37" s="44"/>
      <c r="CP37" s="66">
        <v>0</v>
      </c>
      <c r="CQ37" s="69">
        <v>584</v>
      </c>
      <c r="CR37" s="69"/>
      <c r="CS37" s="69"/>
      <c r="CT37" s="69">
        <f t="shared" si="88"/>
        <v>347.68439999999998</v>
      </c>
      <c r="CU37" s="69">
        <f t="shared" si="89"/>
        <v>0</v>
      </c>
      <c r="CV37" s="69">
        <f t="shared" si="90"/>
        <v>0</v>
      </c>
      <c r="CW37" s="69">
        <v>429.24</v>
      </c>
      <c r="CX37" s="69">
        <v>0</v>
      </c>
      <c r="CY37" s="69">
        <v>0</v>
      </c>
      <c r="CZ37" s="83">
        <f t="shared" si="91"/>
        <v>270.4212</v>
      </c>
      <c r="DA37" s="83">
        <f t="shared" si="126"/>
        <v>0</v>
      </c>
      <c r="DB37" s="83">
        <f t="shared" si="130"/>
        <v>0</v>
      </c>
      <c r="DC37" s="21">
        <f t="shared" si="131"/>
        <v>219.04117199999999</v>
      </c>
      <c r="DD37" s="21">
        <v>0</v>
      </c>
      <c r="DE37" s="21">
        <v>0</v>
      </c>
      <c r="DF37" s="118">
        <v>453</v>
      </c>
      <c r="DG37" s="118"/>
      <c r="DH37" s="118"/>
      <c r="DI37" s="118">
        <v>453</v>
      </c>
      <c r="DJ37" s="118"/>
      <c r="DK37" s="118"/>
      <c r="DL37" s="69">
        <f t="shared" si="127"/>
        <v>407.7</v>
      </c>
      <c r="DM37" s="69">
        <f t="shared" si="128"/>
        <v>0</v>
      </c>
      <c r="DN37" s="69">
        <f t="shared" si="129"/>
        <v>0</v>
      </c>
    </row>
    <row r="38" spans="1:118" ht="26">
      <c r="A38" s="19" t="s">
        <v>57</v>
      </c>
      <c r="B38" s="19" t="s">
        <v>81</v>
      </c>
      <c r="C38" s="19" t="s">
        <v>81</v>
      </c>
      <c r="D38" s="19" t="s">
        <v>83</v>
      </c>
      <c r="E38" s="20">
        <v>309.75</v>
      </c>
      <c r="F38" s="20"/>
      <c r="G38" s="20"/>
      <c r="H38" s="20">
        <f t="shared" si="132"/>
        <v>216.82499999999999</v>
      </c>
      <c r="I38" s="20"/>
      <c r="J38" s="20"/>
      <c r="K38" s="22">
        <v>216.83</v>
      </c>
      <c r="L38" s="20"/>
      <c r="M38" s="20"/>
      <c r="N38" s="20">
        <v>325.11</v>
      </c>
      <c r="O38" s="20"/>
      <c r="P38" s="20"/>
      <c r="Q38" s="20">
        <f t="shared" si="133"/>
        <v>292.59899999999999</v>
      </c>
      <c r="R38" s="20">
        <f t="shared" si="134"/>
        <v>263.33909999999997</v>
      </c>
      <c r="S38" s="20">
        <f t="shared" si="135"/>
        <v>0</v>
      </c>
      <c r="T38" s="20">
        <f t="shared" si="136"/>
        <v>0</v>
      </c>
      <c r="U38" s="20">
        <f t="shared" si="137"/>
        <v>0</v>
      </c>
      <c r="V38" s="20">
        <f t="shared" si="138"/>
        <v>0</v>
      </c>
      <c r="W38" s="20">
        <f>423*0.9*0.9</f>
        <v>342.63</v>
      </c>
      <c r="X38" s="20">
        <f>381*0.9</f>
        <v>342.9</v>
      </c>
      <c r="Y38" s="20"/>
      <c r="Z38" s="43">
        <f t="shared" si="139"/>
        <v>308.36700000000002</v>
      </c>
      <c r="AA38" s="44">
        <f t="shared" si="140"/>
        <v>277.53030000000001</v>
      </c>
      <c r="AB38" s="44">
        <f t="shared" si="141"/>
        <v>308.61</v>
      </c>
      <c r="AC38" s="44">
        <f t="shared" si="142"/>
        <v>277.74900000000002</v>
      </c>
      <c r="AD38" s="44">
        <f t="shared" si="143"/>
        <v>0</v>
      </c>
      <c r="AE38" s="43">
        <f t="shared" si="144"/>
        <v>0</v>
      </c>
      <c r="AF38" s="20">
        <v>473</v>
      </c>
      <c r="AG38" s="20">
        <f t="shared" si="145"/>
        <v>425.7</v>
      </c>
      <c r="AH38" s="20"/>
      <c r="AI38" s="20"/>
      <c r="AJ38" s="20"/>
      <c r="AK38" s="20"/>
      <c r="AL38" s="20">
        <v>677</v>
      </c>
      <c r="AM38" s="20">
        <f t="shared" si="146"/>
        <v>425.7</v>
      </c>
      <c r="AN38" s="20">
        <f t="shared" si="147"/>
        <v>344.81700000000001</v>
      </c>
      <c r="AO38" s="20">
        <f t="shared" si="148"/>
        <v>383.13</v>
      </c>
      <c r="AP38" s="20">
        <f t="shared" si="149"/>
        <v>310.33530000000002</v>
      </c>
      <c r="AQ38" s="20">
        <f t="shared" si="150"/>
        <v>0</v>
      </c>
      <c r="AR38" s="20">
        <f t="shared" si="151"/>
        <v>0</v>
      </c>
      <c r="AS38" s="20">
        <f t="shared" si="152"/>
        <v>497.59500000000003</v>
      </c>
      <c r="AT38" s="20">
        <v>677</v>
      </c>
      <c r="AU38" s="20">
        <f t="shared" si="153"/>
        <v>497.59500000000003</v>
      </c>
      <c r="AV38" s="20"/>
      <c r="AW38" s="20">
        <f t="shared" si="154"/>
        <v>0</v>
      </c>
      <c r="AX38" s="20">
        <v>648</v>
      </c>
      <c r="AY38" s="20"/>
      <c r="AZ38" s="20"/>
      <c r="BA38" s="20"/>
      <c r="BB38" s="20"/>
      <c r="BC38" s="43">
        <f t="shared" si="155"/>
        <v>447.83550000000002</v>
      </c>
      <c r="BD38" s="44">
        <f t="shared" si="156"/>
        <v>362.74675500000001</v>
      </c>
      <c r="BE38" s="44">
        <f t="shared" si="157"/>
        <v>447.83550000000002</v>
      </c>
      <c r="BF38" s="44">
        <f t="shared" si="158"/>
        <v>362.74675500000001</v>
      </c>
      <c r="BG38" s="44">
        <f t="shared" si="159"/>
        <v>0</v>
      </c>
      <c r="BH38" s="43">
        <f t="shared" si="160"/>
        <v>0</v>
      </c>
      <c r="BI38" s="20">
        <f>AX38*0.7*1.05</f>
        <v>476.28</v>
      </c>
      <c r="BJ38" s="20">
        <f t="shared" si="115"/>
        <v>347.20812000000001</v>
      </c>
      <c r="BK38" s="20">
        <f t="shared" si="161"/>
        <v>0</v>
      </c>
      <c r="BL38" s="20">
        <f t="shared" si="117"/>
        <v>0</v>
      </c>
      <c r="BM38" s="20">
        <f t="shared" si="118"/>
        <v>0</v>
      </c>
      <c r="BN38" s="20">
        <f t="shared" si="162"/>
        <v>0</v>
      </c>
      <c r="BO38" s="20"/>
      <c r="BP38" s="20"/>
      <c r="BQ38" s="20"/>
      <c r="BR38" s="20"/>
      <c r="BS38" s="20"/>
      <c r="BT38" s="43">
        <v>715</v>
      </c>
      <c r="BU38" s="44">
        <f t="shared" si="120"/>
        <v>425.67525000000001</v>
      </c>
      <c r="BV38" s="44"/>
      <c r="BW38" s="44">
        <f t="shared" si="121"/>
        <v>0</v>
      </c>
      <c r="BX38" s="44">
        <f t="shared" si="122"/>
        <v>0</v>
      </c>
      <c r="BY38" s="43"/>
      <c r="BZ38" s="20">
        <v>722</v>
      </c>
      <c r="CA38" s="19">
        <f t="shared" si="123"/>
        <v>429.84269999999998</v>
      </c>
      <c r="CB38" s="20">
        <v>722</v>
      </c>
      <c r="CC38" s="19">
        <f t="shared" si="124"/>
        <v>429.84269999999998</v>
      </c>
      <c r="CD38" s="20"/>
      <c r="CE38" s="19">
        <f t="shared" si="125"/>
        <v>0</v>
      </c>
      <c r="CF38" s="66">
        <f t="shared" si="85"/>
        <v>435.16215225000002</v>
      </c>
      <c r="CG38" s="44"/>
      <c r="CH38" s="66">
        <f t="shared" si="86"/>
        <v>0</v>
      </c>
      <c r="CI38" s="44"/>
      <c r="CJ38" s="66">
        <f t="shared" si="87"/>
        <v>0</v>
      </c>
      <c r="CK38" s="69"/>
      <c r="CL38" s="73">
        <v>812.15</v>
      </c>
      <c r="CM38" s="44"/>
      <c r="CN38" s="66"/>
      <c r="CO38" s="44"/>
      <c r="CP38" s="66"/>
      <c r="CQ38" s="69">
        <v>1092.5</v>
      </c>
      <c r="CR38" s="69"/>
      <c r="CS38" s="69"/>
      <c r="CT38" s="69">
        <f t="shared" si="88"/>
        <v>650.41987500000005</v>
      </c>
      <c r="CU38" s="69">
        <f t="shared" si="89"/>
        <v>0</v>
      </c>
      <c r="CV38" s="69">
        <f t="shared" si="90"/>
        <v>0</v>
      </c>
      <c r="CW38" s="69">
        <v>802.99</v>
      </c>
      <c r="CX38" s="69">
        <v>0</v>
      </c>
      <c r="CY38" s="69">
        <v>0</v>
      </c>
      <c r="CZ38" s="83">
        <f t="shared" si="91"/>
        <v>505.88369999999998</v>
      </c>
      <c r="DA38" s="83">
        <f t="shared" si="126"/>
        <v>0</v>
      </c>
      <c r="DB38" s="83">
        <f t="shared" si="130"/>
        <v>0</v>
      </c>
      <c r="DC38" s="21">
        <f t="shared" si="131"/>
        <v>409.76579700000002</v>
      </c>
      <c r="DD38" s="21">
        <v>0</v>
      </c>
      <c r="DE38" s="21">
        <v>0</v>
      </c>
      <c r="DF38" s="118">
        <v>696</v>
      </c>
      <c r="DG38" s="118"/>
      <c r="DH38" s="118"/>
      <c r="DI38" s="118">
        <v>696</v>
      </c>
      <c r="DJ38" s="118"/>
      <c r="DK38" s="118"/>
      <c r="DL38" s="69">
        <f t="shared" si="127"/>
        <v>626.4</v>
      </c>
      <c r="DM38" s="69">
        <f t="shared" si="128"/>
        <v>0</v>
      </c>
      <c r="DN38" s="69">
        <f t="shared" si="129"/>
        <v>0</v>
      </c>
    </row>
    <row r="39" spans="1:118" ht="52">
      <c r="A39" s="19" t="s">
        <v>57</v>
      </c>
      <c r="B39" s="19" t="s">
        <v>44</v>
      </c>
      <c r="C39" s="19" t="s">
        <v>44</v>
      </c>
      <c r="D39" s="19" t="s">
        <v>84</v>
      </c>
      <c r="E39" s="20">
        <v>278.39999999999998</v>
      </c>
      <c r="F39" s="20"/>
      <c r="G39" s="20"/>
      <c r="H39" s="20">
        <f t="shared" si="132"/>
        <v>194.88</v>
      </c>
      <c r="I39" s="20"/>
      <c r="J39" s="20"/>
      <c r="K39" s="20">
        <v>215</v>
      </c>
      <c r="L39" s="20"/>
      <c r="M39" s="20"/>
      <c r="N39" s="20">
        <v>236.38</v>
      </c>
      <c r="O39" s="20"/>
      <c r="P39" s="20"/>
      <c r="Q39" s="20">
        <f t="shared" si="133"/>
        <v>212.74199999999999</v>
      </c>
      <c r="R39" s="20">
        <f t="shared" si="134"/>
        <v>191.46780000000001</v>
      </c>
      <c r="S39" s="20">
        <f t="shared" si="135"/>
        <v>0</v>
      </c>
      <c r="T39" s="20">
        <f t="shared" si="136"/>
        <v>0</v>
      </c>
      <c r="U39" s="20">
        <f t="shared" si="137"/>
        <v>0</v>
      </c>
      <c r="V39" s="20">
        <f t="shared" si="138"/>
        <v>0</v>
      </c>
      <c r="W39" s="20">
        <f>263*0.9*0.9</f>
        <v>213.03</v>
      </c>
      <c r="X39" s="20"/>
      <c r="Y39" s="20"/>
      <c r="Z39" s="43">
        <f t="shared" si="139"/>
        <v>191.727</v>
      </c>
      <c r="AA39" s="44">
        <f t="shared" si="140"/>
        <v>172.55430000000001</v>
      </c>
      <c r="AB39" s="44">
        <f t="shared" si="141"/>
        <v>0</v>
      </c>
      <c r="AC39" s="44">
        <f t="shared" si="142"/>
        <v>0</v>
      </c>
      <c r="AD39" s="44">
        <f t="shared" si="143"/>
        <v>0</v>
      </c>
      <c r="AE39" s="43">
        <f t="shared" si="144"/>
        <v>0</v>
      </c>
      <c r="AF39" s="20">
        <v>288</v>
      </c>
      <c r="AG39" s="20">
        <f t="shared" si="145"/>
        <v>259.2</v>
      </c>
      <c r="AH39" s="20"/>
      <c r="AI39" s="20"/>
      <c r="AJ39" s="20"/>
      <c r="AK39" s="20"/>
      <c r="AL39" s="20">
        <v>399</v>
      </c>
      <c r="AM39" s="20">
        <f t="shared" si="146"/>
        <v>259.2</v>
      </c>
      <c r="AN39" s="20">
        <f t="shared" si="147"/>
        <v>209.952</v>
      </c>
      <c r="AO39" s="20">
        <f t="shared" si="148"/>
        <v>233.28</v>
      </c>
      <c r="AP39" s="20">
        <f t="shared" si="149"/>
        <v>188.95679999999999</v>
      </c>
      <c r="AQ39" s="20">
        <f t="shared" si="150"/>
        <v>0</v>
      </c>
      <c r="AR39" s="20">
        <f t="shared" si="151"/>
        <v>0</v>
      </c>
      <c r="AS39" s="20">
        <f t="shared" si="152"/>
        <v>293.26499999999999</v>
      </c>
      <c r="AT39" s="20"/>
      <c r="AU39" s="20">
        <f t="shared" si="153"/>
        <v>0</v>
      </c>
      <c r="AV39" s="20">
        <v>570</v>
      </c>
      <c r="AW39" s="20">
        <f t="shared" si="154"/>
        <v>418.95</v>
      </c>
      <c r="AX39" s="20">
        <v>422.75</v>
      </c>
      <c r="AY39" s="20"/>
      <c r="AZ39" s="20"/>
      <c r="BA39" s="20"/>
      <c r="BB39" s="20"/>
      <c r="BC39" s="43">
        <f t="shared" si="155"/>
        <v>263.93849999999998</v>
      </c>
      <c r="BD39" s="44">
        <f t="shared" si="156"/>
        <v>213.79018500000001</v>
      </c>
      <c r="BE39" s="44">
        <f t="shared" si="157"/>
        <v>0</v>
      </c>
      <c r="BF39" s="44">
        <f t="shared" si="158"/>
        <v>0</v>
      </c>
      <c r="BG39" s="44">
        <f t="shared" si="159"/>
        <v>305.41455000000002</v>
      </c>
      <c r="BH39" s="43">
        <f t="shared" si="160"/>
        <v>377.05500000000001</v>
      </c>
      <c r="BI39" s="20">
        <f>AX39*0.7*1.05</f>
        <v>310.72125</v>
      </c>
      <c r="BJ39" s="20">
        <f t="shared" si="115"/>
        <v>226.51579125000001</v>
      </c>
      <c r="BK39" s="20">
        <f t="shared" si="161"/>
        <v>0</v>
      </c>
      <c r="BL39" s="20">
        <f t="shared" si="117"/>
        <v>0</v>
      </c>
      <c r="BM39" s="20">
        <f t="shared" si="118"/>
        <v>0</v>
      </c>
      <c r="BN39" s="20">
        <f t="shared" si="162"/>
        <v>0</v>
      </c>
      <c r="BO39" s="20"/>
      <c r="BP39" s="20"/>
      <c r="BQ39" s="20"/>
      <c r="BR39" s="20"/>
      <c r="BS39" s="20"/>
      <c r="BT39" s="43">
        <v>445</v>
      </c>
      <c r="BU39" s="44">
        <f t="shared" si="120"/>
        <v>264.93074999999999</v>
      </c>
      <c r="BV39" s="44"/>
      <c r="BW39" s="44">
        <f t="shared" si="121"/>
        <v>0</v>
      </c>
      <c r="BX39" s="44">
        <f t="shared" si="122"/>
        <v>357.21</v>
      </c>
      <c r="BY39" s="43">
        <v>600</v>
      </c>
      <c r="BZ39" s="20">
        <v>423</v>
      </c>
      <c r="CA39" s="19">
        <f t="shared" si="123"/>
        <v>251.83304999999999</v>
      </c>
      <c r="CB39" s="20"/>
      <c r="CC39" s="19">
        <f t="shared" si="124"/>
        <v>0</v>
      </c>
      <c r="CD39" s="20">
        <v>423</v>
      </c>
      <c r="CE39" s="19">
        <f t="shared" si="125"/>
        <v>251.83304999999999</v>
      </c>
      <c r="CF39" s="66">
        <f t="shared" si="85"/>
        <v>238.43767500000001</v>
      </c>
      <c r="CG39" s="44"/>
      <c r="CH39" s="66">
        <f t="shared" si="86"/>
        <v>0</v>
      </c>
      <c r="CI39" s="44"/>
      <c r="CJ39" s="66">
        <f t="shared" si="87"/>
        <v>321.48899999999998</v>
      </c>
      <c r="CK39" s="69"/>
      <c r="CL39" s="66">
        <v>445</v>
      </c>
      <c r="CM39" s="44"/>
      <c r="CN39" s="66">
        <v>0</v>
      </c>
      <c r="CO39" s="44">
        <v>423</v>
      </c>
      <c r="CP39" s="66">
        <v>600</v>
      </c>
      <c r="CQ39" s="69">
        <v>803</v>
      </c>
      <c r="CR39" s="69"/>
      <c r="CS39" s="69">
        <v>803</v>
      </c>
      <c r="CT39" s="69">
        <f t="shared" si="88"/>
        <v>478.06605000000002</v>
      </c>
      <c r="CU39" s="69">
        <f t="shared" si="89"/>
        <v>0</v>
      </c>
      <c r="CV39" s="69">
        <f t="shared" si="90"/>
        <v>478.06605000000002</v>
      </c>
      <c r="CW39" s="74">
        <v>716.68</v>
      </c>
      <c r="CX39" s="74">
        <v>0</v>
      </c>
      <c r="CY39" s="74">
        <v>716.68</v>
      </c>
      <c r="CZ39" s="83">
        <f t="shared" si="91"/>
        <v>451.50839999999999</v>
      </c>
      <c r="DA39" s="83">
        <f t="shared" si="126"/>
        <v>0</v>
      </c>
      <c r="DB39" s="83">
        <f t="shared" si="130"/>
        <v>387.23350049999999</v>
      </c>
      <c r="DC39" s="21">
        <f t="shared" si="131"/>
        <v>365.72180400000002</v>
      </c>
      <c r="DD39" s="21">
        <v>0</v>
      </c>
      <c r="DE39" s="21">
        <v>0</v>
      </c>
      <c r="DF39" s="85">
        <v>529</v>
      </c>
      <c r="DG39" s="85">
        <v>0</v>
      </c>
      <c r="DH39" s="85">
        <v>527</v>
      </c>
      <c r="DI39" s="85">
        <v>529</v>
      </c>
      <c r="DJ39" s="85">
        <v>0</v>
      </c>
      <c r="DK39" s="85">
        <v>527</v>
      </c>
      <c r="DL39" s="69">
        <f t="shared" ref="DL39:DL70" si="163">DI39*0.9</f>
        <v>476.1</v>
      </c>
      <c r="DM39" s="69">
        <f t="shared" si="128"/>
        <v>0</v>
      </c>
      <c r="DN39" s="69">
        <f t="shared" si="129"/>
        <v>474.3</v>
      </c>
    </row>
    <row r="40" spans="1:118" ht="39">
      <c r="A40" s="19" t="s">
        <v>57</v>
      </c>
      <c r="B40" s="19" t="s">
        <v>44</v>
      </c>
      <c r="C40" s="19" t="s">
        <v>44</v>
      </c>
      <c r="D40" s="19" t="s">
        <v>85</v>
      </c>
      <c r="E40" s="20">
        <v>362.2</v>
      </c>
      <c r="F40" s="20"/>
      <c r="G40" s="20"/>
      <c r="H40" s="20">
        <f t="shared" si="132"/>
        <v>253.54</v>
      </c>
      <c r="I40" s="20"/>
      <c r="J40" s="20"/>
      <c r="K40" s="22">
        <v>303.74</v>
      </c>
      <c r="L40" s="22">
        <v>303.74</v>
      </c>
      <c r="M40" s="20"/>
      <c r="N40" s="20">
        <v>410.66</v>
      </c>
      <c r="O40" s="20">
        <v>410.66</v>
      </c>
      <c r="P40" s="20"/>
      <c r="Q40" s="20">
        <f t="shared" si="133"/>
        <v>369.59399999999999</v>
      </c>
      <c r="R40" s="20">
        <f t="shared" si="134"/>
        <v>332.63459999999998</v>
      </c>
      <c r="S40" s="20">
        <f t="shared" si="135"/>
        <v>369.59399999999999</v>
      </c>
      <c r="T40" s="20">
        <f t="shared" si="136"/>
        <v>332.63459999999998</v>
      </c>
      <c r="U40" s="20">
        <f t="shared" si="137"/>
        <v>0</v>
      </c>
      <c r="V40" s="20">
        <f t="shared" si="138"/>
        <v>0</v>
      </c>
      <c r="W40" s="20">
        <f>416*0.9*0.9</f>
        <v>336.96</v>
      </c>
      <c r="X40" s="20">
        <f>374*0.9</f>
        <v>336.6</v>
      </c>
      <c r="Y40" s="20"/>
      <c r="Z40" s="43">
        <f t="shared" si="139"/>
        <v>303.26400000000001</v>
      </c>
      <c r="AA40" s="44">
        <f t="shared" si="140"/>
        <v>272.93759999999997</v>
      </c>
      <c r="AB40" s="44">
        <f t="shared" si="141"/>
        <v>302.94</v>
      </c>
      <c r="AC40" s="44">
        <f t="shared" si="142"/>
        <v>272.64600000000002</v>
      </c>
      <c r="AD40" s="44">
        <f t="shared" si="143"/>
        <v>0</v>
      </c>
      <c r="AE40" s="43">
        <f t="shared" si="144"/>
        <v>0</v>
      </c>
      <c r="AF40" s="20">
        <v>473</v>
      </c>
      <c r="AG40" s="20">
        <f t="shared" si="145"/>
        <v>425.7</v>
      </c>
      <c r="AH40" s="20">
        <v>473</v>
      </c>
      <c r="AI40" s="20">
        <f>AH40*0.9</f>
        <v>425.7</v>
      </c>
      <c r="AJ40" s="20"/>
      <c r="AK40" s="20"/>
      <c r="AL40" s="20">
        <v>677</v>
      </c>
      <c r="AM40" s="20">
        <f t="shared" si="146"/>
        <v>425.7</v>
      </c>
      <c r="AN40" s="20">
        <f t="shared" si="147"/>
        <v>344.81700000000001</v>
      </c>
      <c r="AO40" s="20">
        <f t="shared" si="148"/>
        <v>383.13</v>
      </c>
      <c r="AP40" s="20">
        <f t="shared" si="149"/>
        <v>310.33530000000002</v>
      </c>
      <c r="AQ40" s="20">
        <f t="shared" si="150"/>
        <v>310.33530000000002</v>
      </c>
      <c r="AR40" s="20">
        <f t="shared" si="151"/>
        <v>383.13</v>
      </c>
      <c r="AS40" s="20">
        <f t="shared" si="152"/>
        <v>497.59500000000003</v>
      </c>
      <c r="AT40" s="20">
        <v>677</v>
      </c>
      <c r="AU40" s="20">
        <f t="shared" si="153"/>
        <v>497.59500000000003</v>
      </c>
      <c r="AV40" s="20"/>
      <c r="AW40" s="20">
        <f t="shared" si="154"/>
        <v>0</v>
      </c>
      <c r="AX40" s="20">
        <v>648</v>
      </c>
      <c r="AY40" s="20">
        <v>648</v>
      </c>
      <c r="AZ40" s="20"/>
      <c r="BA40" s="20"/>
      <c r="BB40" s="20"/>
      <c r="BC40" s="43">
        <f t="shared" si="155"/>
        <v>447.83550000000002</v>
      </c>
      <c r="BD40" s="44">
        <f t="shared" si="156"/>
        <v>362.74675500000001</v>
      </c>
      <c r="BE40" s="44">
        <f t="shared" si="157"/>
        <v>447.83550000000002</v>
      </c>
      <c r="BF40" s="44">
        <f t="shared" si="158"/>
        <v>362.74675500000001</v>
      </c>
      <c r="BG40" s="44">
        <f t="shared" si="159"/>
        <v>0</v>
      </c>
      <c r="BH40" s="43">
        <f t="shared" si="160"/>
        <v>0</v>
      </c>
      <c r="BI40" s="20">
        <f>AX40*0.7*1.05</f>
        <v>476.28</v>
      </c>
      <c r="BJ40" s="20">
        <f t="shared" si="115"/>
        <v>347.20812000000001</v>
      </c>
      <c r="BK40" s="20">
        <f t="shared" si="161"/>
        <v>476.28</v>
      </c>
      <c r="BL40" s="20">
        <f t="shared" si="117"/>
        <v>347.20812000000001</v>
      </c>
      <c r="BM40" s="20">
        <f t="shared" si="118"/>
        <v>0</v>
      </c>
      <c r="BN40" s="20">
        <f t="shared" si="162"/>
        <v>0</v>
      </c>
      <c r="BO40" s="20"/>
      <c r="BP40" s="20"/>
      <c r="BQ40" s="20"/>
      <c r="BR40" s="20"/>
      <c r="BS40" s="20"/>
      <c r="BT40" s="43">
        <v>715</v>
      </c>
      <c r="BU40" s="44">
        <f t="shared" si="120"/>
        <v>425.67525000000001</v>
      </c>
      <c r="BV40" s="44">
        <v>715</v>
      </c>
      <c r="BW40" s="44">
        <f t="shared" si="121"/>
        <v>425.67525000000001</v>
      </c>
      <c r="BX40" s="44">
        <f t="shared" si="122"/>
        <v>0</v>
      </c>
      <c r="BY40" s="43"/>
      <c r="BZ40" s="20">
        <v>722</v>
      </c>
      <c r="CA40" s="19">
        <f t="shared" si="123"/>
        <v>429.84269999999998</v>
      </c>
      <c r="CB40" s="20">
        <v>722</v>
      </c>
      <c r="CC40" s="19">
        <f t="shared" si="124"/>
        <v>429.84269999999998</v>
      </c>
      <c r="CD40" s="20"/>
      <c r="CE40" s="19">
        <f t="shared" si="125"/>
        <v>0</v>
      </c>
      <c r="CF40" s="66">
        <f t="shared" si="85"/>
        <v>435.16215225000002</v>
      </c>
      <c r="CG40" s="66">
        <f>CM40*0.7*1.05</f>
        <v>0</v>
      </c>
      <c r="CH40" s="66">
        <f t="shared" si="86"/>
        <v>435.16215225000002</v>
      </c>
      <c r="CI40" s="44"/>
      <c r="CJ40" s="66">
        <f t="shared" si="87"/>
        <v>0</v>
      </c>
      <c r="CK40" s="69"/>
      <c r="CL40" s="73">
        <v>812.15</v>
      </c>
      <c r="CM40" s="44"/>
      <c r="CN40" s="73">
        <v>812.15</v>
      </c>
      <c r="CO40" s="44"/>
      <c r="CP40" s="66"/>
      <c r="CQ40" s="75">
        <v>1092.5</v>
      </c>
      <c r="CR40" s="75">
        <v>1092.5</v>
      </c>
      <c r="CS40" s="69"/>
      <c r="CT40" s="69">
        <f t="shared" si="88"/>
        <v>650.41987500000005</v>
      </c>
      <c r="CU40" s="69">
        <f t="shared" si="89"/>
        <v>650.41987500000005</v>
      </c>
      <c r="CV40" s="69">
        <f t="shared" si="90"/>
        <v>0</v>
      </c>
      <c r="CW40" s="69">
        <v>802.99</v>
      </c>
      <c r="CX40" s="69">
        <v>802.99</v>
      </c>
      <c r="CY40" s="69">
        <v>0</v>
      </c>
      <c r="CZ40" s="83">
        <f t="shared" si="91"/>
        <v>505.88369999999998</v>
      </c>
      <c r="DA40" s="83">
        <f t="shared" si="126"/>
        <v>505.88369999999998</v>
      </c>
      <c r="DB40" s="83">
        <f t="shared" si="130"/>
        <v>0</v>
      </c>
      <c r="DC40" s="21">
        <f t="shared" si="131"/>
        <v>409.76579700000002</v>
      </c>
      <c r="DD40" s="21">
        <v>0</v>
      </c>
      <c r="DE40" s="21">
        <v>0</v>
      </c>
      <c r="DF40" s="85">
        <v>696</v>
      </c>
      <c r="DG40" s="85">
        <v>696</v>
      </c>
      <c r="DH40" s="85">
        <v>0</v>
      </c>
      <c r="DI40" s="85">
        <v>696</v>
      </c>
      <c r="DJ40" s="85">
        <v>696</v>
      </c>
      <c r="DK40" s="85">
        <v>0</v>
      </c>
      <c r="DL40" s="69">
        <f t="shared" si="163"/>
        <v>626.4</v>
      </c>
      <c r="DM40" s="69">
        <f t="shared" si="128"/>
        <v>626.4</v>
      </c>
      <c r="DN40" s="69">
        <f t="shared" si="129"/>
        <v>0</v>
      </c>
    </row>
    <row r="41" spans="1:118" ht="52">
      <c r="A41" s="19" t="s">
        <v>57</v>
      </c>
      <c r="B41" s="19" t="s">
        <v>44</v>
      </c>
      <c r="C41" s="19" t="s">
        <v>44</v>
      </c>
      <c r="D41" s="19" t="s">
        <v>86</v>
      </c>
      <c r="E41" s="20">
        <v>278.39999999999998</v>
      </c>
      <c r="F41" s="20">
        <v>361.7</v>
      </c>
      <c r="G41" s="20"/>
      <c r="H41" s="20">
        <f t="shared" si="132"/>
        <v>194.88</v>
      </c>
      <c r="I41" s="20">
        <f>F41*0.7</f>
        <v>253.19</v>
      </c>
      <c r="J41" s="20"/>
      <c r="K41" s="20">
        <v>215</v>
      </c>
      <c r="L41" s="20"/>
      <c r="M41" s="20"/>
      <c r="N41" s="20">
        <v>236.38</v>
      </c>
      <c r="O41" s="20"/>
      <c r="P41" s="20"/>
      <c r="Q41" s="20">
        <f t="shared" si="133"/>
        <v>212.74199999999999</v>
      </c>
      <c r="R41" s="20">
        <f t="shared" si="134"/>
        <v>191.46780000000001</v>
      </c>
      <c r="S41" s="20">
        <f t="shared" si="135"/>
        <v>0</v>
      </c>
      <c r="T41" s="20">
        <f t="shared" si="136"/>
        <v>0</v>
      </c>
      <c r="U41" s="20">
        <f t="shared" si="137"/>
        <v>0</v>
      </c>
      <c r="V41" s="20">
        <f t="shared" si="138"/>
        <v>0</v>
      </c>
      <c r="W41" s="20">
        <f>263*0.9*0.9</f>
        <v>213.03</v>
      </c>
      <c r="X41" s="20"/>
      <c r="Y41" s="20"/>
      <c r="Z41" s="43">
        <f t="shared" si="139"/>
        <v>191.727</v>
      </c>
      <c r="AA41" s="44">
        <f t="shared" si="140"/>
        <v>172.55430000000001</v>
      </c>
      <c r="AB41" s="44">
        <f t="shared" si="141"/>
        <v>0</v>
      </c>
      <c r="AC41" s="44">
        <f t="shared" si="142"/>
        <v>0</v>
      </c>
      <c r="AD41" s="44">
        <f t="shared" si="143"/>
        <v>0</v>
      </c>
      <c r="AE41" s="43">
        <f t="shared" si="144"/>
        <v>0</v>
      </c>
      <c r="AF41" s="20">
        <v>288</v>
      </c>
      <c r="AG41" s="20">
        <f t="shared" si="145"/>
        <v>259.2</v>
      </c>
      <c r="AH41" s="20"/>
      <c r="AI41" s="20"/>
      <c r="AJ41" s="20"/>
      <c r="AK41" s="20"/>
      <c r="AL41" s="20">
        <v>399</v>
      </c>
      <c r="AM41" s="20">
        <f t="shared" si="146"/>
        <v>259.2</v>
      </c>
      <c r="AN41" s="20">
        <f t="shared" si="147"/>
        <v>209.952</v>
      </c>
      <c r="AO41" s="20">
        <f t="shared" si="148"/>
        <v>233.28</v>
      </c>
      <c r="AP41" s="20">
        <f t="shared" si="149"/>
        <v>188.95679999999999</v>
      </c>
      <c r="AQ41" s="20">
        <f t="shared" si="150"/>
        <v>0</v>
      </c>
      <c r="AR41" s="20">
        <f t="shared" si="151"/>
        <v>0</v>
      </c>
      <c r="AS41" s="20">
        <f t="shared" si="152"/>
        <v>293.26499999999999</v>
      </c>
      <c r="AT41" s="20"/>
      <c r="AU41" s="20">
        <f t="shared" si="153"/>
        <v>0</v>
      </c>
      <c r="AV41" s="20"/>
      <c r="AW41" s="20">
        <f t="shared" si="154"/>
        <v>0</v>
      </c>
      <c r="AX41" s="20">
        <v>422.75</v>
      </c>
      <c r="AY41" s="20"/>
      <c r="AZ41" s="20"/>
      <c r="BA41" s="20"/>
      <c r="BB41" s="20"/>
      <c r="BC41" s="43">
        <f t="shared" si="155"/>
        <v>263.93849999999998</v>
      </c>
      <c r="BD41" s="44">
        <f t="shared" si="156"/>
        <v>213.79018500000001</v>
      </c>
      <c r="BE41" s="44">
        <f t="shared" si="157"/>
        <v>0</v>
      </c>
      <c r="BF41" s="44">
        <f t="shared" si="158"/>
        <v>0</v>
      </c>
      <c r="BG41" s="44">
        <f t="shared" si="159"/>
        <v>0</v>
      </c>
      <c r="BH41" s="43">
        <f t="shared" si="160"/>
        <v>0</v>
      </c>
      <c r="BI41" s="20">
        <f>AX41*0.7*1.05</f>
        <v>310.72125</v>
      </c>
      <c r="BJ41" s="20">
        <f t="shared" si="115"/>
        <v>226.51579125000001</v>
      </c>
      <c r="BK41" s="20">
        <f t="shared" si="161"/>
        <v>0</v>
      </c>
      <c r="BL41" s="20">
        <f t="shared" si="117"/>
        <v>0</v>
      </c>
      <c r="BM41" s="20">
        <f t="shared" si="118"/>
        <v>0</v>
      </c>
      <c r="BN41" s="20">
        <f t="shared" si="162"/>
        <v>0</v>
      </c>
      <c r="BO41" s="20"/>
      <c r="BP41" s="20"/>
      <c r="BQ41" s="20"/>
      <c r="BR41" s="20"/>
      <c r="BS41" s="20"/>
      <c r="BT41" s="43">
        <v>445</v>
      </c>
      <c r="BU41" s="44">
        <f t="shared" si="120"/>
        <v>264.93074999999999</v>
      </c>
      <c r="BV41" s="44"/>
      <c r="BW41" s="44">
        <f t="shared" si="121"/>
        <v>0</v>
      </c>
      <c r="BX41" s="44">
        <f t="shared" si="122"/>
        <v>0</v>
      </c>
      <c r="BY41" s="43"/>
      <c r="BZ41" s="20">
        <v>423</v>
      </c>
      <c r="CA41" s="19">
        <f t="shared" si="123"/>
        <v>251.83304999999999</v>
      </c>
      <c r="CB41" s="20"/>
      <c r="CC41" s="19">
        <f t="shared" si="124"/>
        <v>0</v>
      </c>
      <c r="CD41" s="20"/>
      <c r="CE41" s="19">
        <f t="shared" si="125"/>
        <v>0</v>
      </c>
      <c r="CF41" s="66">
        <f t="shared" si="85"/>
        <v>238.43767500000001</v>
      </c>
      <c r="CG41" s="44"/>
      <c r="CH41" s="66">
        <f t="shared" si="86"/>
        <v>0</v>
      </c>
      <c r="CI41" s="44"/>
      <c r="CJ41" s="66">
        <f t="shared" si="87"/>
        <v>0</v>
      </c>
      <c r="CK41" s="69"/>
      <c r="CL41" s="66">
        <v>445</v>
      </c>
      <c r="CM41" s="44"/>
      <c r="CN41" s="66">
        <v>0</v>
      </c>
      <c r="CO41" s="44"/>
      <c r="CP41" s="66">
        <v>0</v>
      </c>
      <c r="CQ41" s="69">
        <v>657</v>
      </c>
      <c r="CR41" s="69"/>
      <c r="CS41" s="69"/>
      <c r="CT41" s="69">
        <f t="shared" si="88"/>
        <v>391.14494999999999</v>
      </c>
      <c r="CU41" s="69">
        <f t="shared" si="89"/>
        <v>0</v>
      </c>
      <c r="CV41" s="69">
        <f t="shared" si="90"/>
        <v>0</v>
      </c>
      <c r="CW41" s="74">
        <v>558.45000000000005</v>
      </c>
      <c r="CX41" s="74">
        <v>0</v>
      </c>
      <c r="CY41" s="74">
        <v>0</v>
      </c>
      <c r="CZ41" s="83">
        <f t="shared" si="91"/>
        <v>351.82350000000002</v>
      </c>
      <c r="DA41" s="83">
        <f t="shared" si="126"/>
        <v>0</v>
      </c>
      <c r="DB41" s="83">
        <f t="shared" si="130"/>
        <v>0</v>
      </c>
      <c r="DC41" s="21">
        <f t="shared" si="131"/>
        <v>284.977035</v>
      </c>
      <c r="DD41" s="21">
        <v>0</v>
      </c>
      <c r="DE41" s="21">
        <v>0</v>
      </c>
      <c r="DF41" s="85">
        <v>527</v>
      </c>
      <c r="DG41" s="85">
        <v>0</v>
      </c>
      <c r="DH41" s="85">
        <v>0</v>
      </c>
      <c r="DI41" s="85">
        <v>527</v>
      </c>
      <c r="DJ41" s="85">
        <v>0</v>
      </c>
      <c r="DK41" s="85">
        <v>0</v>
      </c>
      <c r="DL41" s="69">
        <f t="shared" si="163"/>
        <v>474.3</v>
      </c>
      <c r="DM41" s="69">
        <f t="shared" si="128"/>
        <v>0</v>
      </c>
      <c r="DN41" s="69">
        <f t="shared" si="129"/>
        <v>0</v>
      </c>
    </row>
    <row r="42" spans="1:118" ht="26">
      <c r="A42" s="19" t="s">
        <v>57</v>
      </c>
      <c r="B42" s="19" t="s">
        <v>44</v>
      </c>
      <c r="C42" s="19" t="s">
        <v>44</v>
      </c>
      <c r="D42" s="19" t="s">
        <v>87</v>
      </c>
      <c r="E42" s="20">
        <v>278.39999999999998</v>
      </c>
      <c r="F42" s="20"/>
      <c r="G42" s="20"/>
      <c r="H42" s="20">
        <f t="shared" si="132"/>
        <v>194.88</v>
      </c>
      <c r="I42" s="20"/>
      <c r="J42" s="20"/>
      <c r="K42" s="20">
        <v>215</v>
      </c>
      <c r="L42" s="20"/>
      <c r="M42" s="20"/>
      <c r="N42" s="20"/>
      <c r="O42" s="20"/>
      <c r="P42" s="20"/>
      <c r="Q42" s="20">
        <f t="shared" si="133"/>
        <v>0</v>
      </c>
      <c r="R42" s="20">
        <f t="shared" si="134"/>
        <v>0</v>
      </c>
      <c r="S42" s="20">
        <f t="shared" si="135"/>
        <v>0</v>
      </c>
      <c r="T42" s="20">
        <f t="shared" si="136"/>
        <v>0</v>
      </c>
      <c r="U42" s="20">
        <f t="shared" si="137"/>
        <v>0</v>
      </c>
      <c r="V42" s="20">
        <f t="shared" si="138"/>
        <v>0</v>
      </c>
      <c r="W42" s="20"/>
      <c r="X42" s="20"/>
      <c r="Y42" s="20"/>
      <c r="Z42" s="43">
        <f t="shared" si="139"/>
        <v>0</v>
      </c>
      <c r="AA42" s="44">
        <f t="shared" si="140"/>
        <v>0</v>
      </c>
      <c r="AB42" s="44">
        <f t="shared" si="141"/>
        <v>0</v>
      </c>
      <c r="AC42" s="44">
        <f t="shared" si="142"/>
        <v>0</v>
      </c>
      <c r="AD42" s="44">
        <f t="shared" si="143"/>
        <v>0</v>
      </c>
      <c r="AE42" s="43">
        <f t="shared" si="144"/>
        <v>0</v>
      </c>
      <c r="AF42" s="20">
        <v>215</v>
      </c>
      <c r="AG42" s="20">
        <f t="shared" si="145"/>
        <v>193.5</v>
      </c>
      <c r="AH42" s="20"/>
      <c r="AI42" s="20"/>
      <c r="AJ42" s="20"/>
      <c r="AK42" s="20"/>
      <c r="AL42" s="22">
        <v>215</v>
      </c>
      <c r="AM42" s="20">
        <f t="shared" si="146"/>
        <v>193.5</v>
      </c>
      <c r="AN42" s="20">
        <f t="shared" si="147"/>
        <v>156.73500000000001</v>
      </c>
      <c r="AO42" s="20">
        <f t="shared" si="148"/>
        <v>174.15</v>
      </c>
      <c r="AP42" s="20">
        <f t="shared" si="149"/>
        <v>141.0615</v>
      </c>
      <c r="AQ42" s="20">
        <f t="shared" si="150"/>
        <v>0</v>
      </c>
      <c r="AR42" s="20">
        <f t="shared" si="151"/>
        <v>0</v>
      </c>
      <c r="AS42" s="20">
        <f t="shared" si="152"/>
        <v>158.02500000000001</v>
      </c>
      <c r="AT42" s="20"/>
      <c r="AU42" s="20">
        <f t="shared" si="153"/>
        <v>0</v>
      </c>
      <c r="AV42" s="20"/>
      <c r="AW42" s="20">
        <f t="shared" si="154"/>
        <v>0</v>
      </c>
      <c r="AX42" s="20"/>
      <c r="AY42" s="20"/>
      <c r="AZ42" s="20"/>
      <c r="BA42" s="20"/>
      <c r="BB42" s="20"/>
      <c r="BC42" s="43">
        <f t="shared" si="155"/>
        <v>142.2225</v>
      </c>
      <c r="BD42" s="44">
        <f t="shared" si="156"/>
        <v>115.200225</v>
      </c>
      <c r="BE42" s="44">
        <f t="shared" si="157"/>
        <v>0</v>
      </c>
      <c r="BF42" s="44">
        <f t="shared" si="158"/>
        <v>0</v>
      </c>
      <c r="BG42" s="44">
        <f t="shared" si="159"/>
        <v>0</v>
      </c>
      <c r="BH42" s="43">
        <f t="shared" si="160"/>
        <v>0</v>
      </c>
      <c r="BI42" s="20">
        <v>158.02500000000001</v>
      </c>
      <c r="BJ42" s="20">
        <f t="shared" si="115"/>
        <v>115.200225</v>
      </c>
      <c r="BK42" s="20">
        <f t="shared" si="161"/>
        <v>0</v>
      </c>
      <c r="BL42" s="20">
        <f t="shared" si="117"/>
        <v>0</v>
      </c>
      <c r="BM42" s="20">
        <f t="shared" si="118"/>
        <v>0</v>
      </c>
      <c r="BN42" s="20">
        <f t="shared" si="162"/>
        <v>0</v>
      </c>
      <c r="BO42" s="20"/>
      <c r="BP42" s="20"/>
      <c r="BQ42" s="20"/>
      <c r="BR42" s="20"/>
      <c r="BS42" s="20"/>
      <c r="BT42" s="43"/>
      <c r="BU42" s="44">
        <f t="shared" si="120"/>
        <v>0</v>
      </c>
      <c r="BV42" s="44"/>
      <c r="BW42" s="44">
        <f t="shared" si="121"/>
        <v>0</v>
      </c>
      <c r="BX42" s="44">
        <f t="shared" si="122"/>
        <v>0</v>
      </c>
      <c r="BY42" s="43"/>
      <c r="BZ42" s="20"/>
      <c r="CA42" s="19">
        <f t="shared" si="123"/>
        <v>0</v>
      </c>
      <c r="CB42" s="20"/>
      <c r="CC42" s="19">
        <f t="shared" si="124"/>
        <v>0</v>
      </c>
      <c r="CD42" s="20"/>
      <c r="CE42" s="19">
        <f t="shared" si="125"/>
        <v>0</v>
      </c>
      <c r="CF42" s="66">
        <f t="shared" si="85"/>
        <v>0</v>
      </c>
      <c r="CG42" s="44"/>
      <c r="CH42" s="66">
        <f t="shared" si="86"/>
        <v>0</v>
      </c>
      <c r="CI42" s="44"/>
      <c r="CJ42" s="66">
        <f t="shared" si="87"/>
        <v>0</v>
      </c>
      <c r="CK42" s="69"/>
      <c r="CL42" s="66">
        <v>0</v>
      </c>
      <c r="CM42" s="44"/>
      <c r="CN42" s="66">
        <v>0</v>
      </c>
      <c r="CO42" s="44"/>
      <c r="CP42" s="66">
        <v>0</v>
      </c>
      <c r="CQ42" s="69"/>
      <c r="CR42" s="69"/>
      <c r="CS42" s="69"/>
      <c r="CT42" s="69">
        <f t="shared" si="88"/>
        <v>0</v>
      </c>
      <c r="CU42" s="69">
        <f t="shared" si="89"/>
        <v>0</v>
      </c>
      <c r="CV42" s="69">
        <f t="shared" si="90"/>
        <v>0</v>
      </c>
      <c r="CW42" s="69">
        <v>0</v>
      </c>
      <c r="CX42" s="69">
        <v>0</v>
      </c>
      <c r="CY42" s="69">
        <v>0</v>
      </c>
      <c r="CZ42" s="83">
        <f t="shared" si="91"/>
        <v>0</v>
      </c>
      <c r="DA42" s="83">
        <f t="shared" si="126"/>
        <v>0</v>
      </c>
      <c r="DB42" s="83">
        <f t="shared" si="130"/>
        <v>0</v>
      </c>
      <c r="DC42" s="21">
        <f t="shared" si="131"/>
        <v>0</v>
      </c>
      <c r="DD42" s="21">
        <v>0</v>
      </c>
      <c r="DE42" s="21">
        <v>0</v>
      </c>
      <c r="DF42" s="85">
        <v>0</v>
      </c>
      <c r="DG42" s="85">
        <v>0</v>
      </c>
      <c r="DH42" s="85">
        <v>0</v>
      </c>
      <c r="DI42" s="85">
        <v>0</v>
      </c>
      <c r="DJ42" s="85">
        <v>0</v>
      </c>
      <c r="DK42" s="85">
        <v>0</v>
      </c>
      <c r="DL42" s="69">
        <f t="shared" si="163"/>
        <v>0</v>
      </c>
      <c r="DM42" s="69">
        <f t="shared" si="128"/>
        <v>0</v>
      </c>
      <c r="DN42" s="69">
        <f t="shared" si="129"/>
        <v>0</v>
      </c>
    </row>
    <row r="43" spans="1:118" ht="65">
      <c r="A43" s="19" t="s">
        <v>57</v>
      </c>
      <c r="B43" s="19" t="s">
        <v>88</v>
      </c>
      <c r="C43" s="19" t="s">
        <v>88</v>
      </c>
      <c r="D43" s="19" t="s">
        <v>89</v>
      </c>
      <c r="E43" s="20">
        <v>301.5</v>
      </c>
      <c r="F43" s="20">
        <v>391.9</v>
      </c>
      <c r="G43" s="20"/>
      <c r="H43" s="20">
        <f t="shared" si="132"/>
        <v>211.05</v>
      </c>
      <c r="I43" s="20">
        <f>F43*0.7</f>
        <v>274.33</v>
      </c>
      <c r="J43" s="20"/>
      <c r="K43" s="22">
        <v>211.05</v>
      </c>
      <c r="L43" s="20">
        <v>274.33</v>
      </c>
      <c r="M43" s="20"/>
      <c r="N43" s="20">
        <v>256.13</v>
      </c>
      <c r="O43" s="20"/>
      <c r="P43" s="20"/>
      <c r="Q43" s="20">
        <f t="shared" si="133"/>
        <v>230.517</v>
      </c>
      <c r="R43" s="20">
        <f t="shared" si="134"/>
        <v>207.46530000000001</v>
      </c>
      <c r="S43" s="20">
        <f t="shared" si="135"/>
        <v>0</v>
      </c>
      <c r="T43" s="20">
        <f t="shared" si="136"/>
        <v>0</v>
      </c>
      <c r="U43" s="20">
        <f t="shared" si="137"/>
        <v>0</v>
      </c>
      <c r="V43" s="20">
        <f t="shared" si="138"/>
        <v>0</v>
      </c>
      <c r="W43" s="20">
        <f>263*0.9*0.9</f>
        <v>213.03</v>
      </c>
      <c r="X43" s="20"/>
      <c r="Y43" s="20"/>
      <c r="Z43" s="43">
        <f t="shared" si="139"/>
        <v>191.727</v>
      </c>
      <c r="AA43" s="44">
        <f t="shared" si="140"/>
        <v>172.55430000000001</v>
      </c>
      <c r="AB43" s="44">
        <f t="shared" si="141"/>
        <v>0</v>
      </c>
      <c r="AC43" s="44">
        <f t="shared" si="142"/>
        <v>0</v>
      </c>
      <c r="AD43" s="44">
        <f t="shared" si="143"/>
        <v>0</v>
      </c>
      <c r="AE43" s="43">
        <f t="shared" si="144"/>
        <v>0</v>
      </c>
      <c r="AF43" s="20">
        <v>288</v>
      </c>
      <c r="AG43" s="20">
        <f t="shared" si="145"/>
        <v>259.2</v>
      </c>
      <c r="AH43" s="20"/>
      <c r="AI43" s="20"/>
      <c r="AJ43" s="20"/>
      <c r="AK43" s="20"/>
      <c r="AL43" s="20">
        <v>399</v>
      </c>
      <c r="AM43" s="20">
        <f t="shared" si="146"/>
        <v>259.2</v>
      </c>
      <c r="AN43" s="20">
        <f t="shared" si="147"/>
        <v>209.952</v>
      </c>
      <c r="AO43" s="20">
        <f t="shared" si="148"/>
        <v>233.28</v>
      </c>
      <c r="AP43" s="20">
        <f t="shared" si="149"/>
        <v>188.95679999999999</v>
      </c>
      <c r="AQ43" s="20">
        <f t="shared" si="150"/>
        <v>0</v>
      </c>
      <c r="AR43" s="20">
        <f t="shared" si="151"/>
        <v>0</v>
      </c>
      <c r="AS43" s="20">
        <f t="shared" si="152"/>
        <v>293.26499999999999</v>
      </c>
      <c r="AT43" s="20"/>
      <c r="AU43" s="20">
        <f t="shared" si="153"/>
        <v>0</v>
      </c>
      <c r="AV43" s="20"/>
      <c r="AW43" s="20">
        <f t="shared" si="154"/>
        <v>0</v>
      </c>
      <c r="AX43" s="20">
        <v>422.75</v>
      </c>
      <c r="AY43" s="20"/>
      <c r="AZ43" s="20"/>
      <c r="BA43" s="20"/>
      <c r="BB43" s="20"/>
      <c r="BC43" s="43">
        <f t="shared" si="155"/>
        <v>263.93849999999998</v>
      </c>
      <c r="BD43" s="44">
        <f t="shared" si="156"/>
        <v>213.79018500000001</v>
      </c>
      <c r="BE43" s="44">
        <f t="shared" si="157"/>
        <v>0</v>
      </c>
      <c r="BF43" s="44">
        <f t="shared" si="158"/>
        <v>0</v>
      </c>
      <c r="BG43" s="44">
        <f t="shared" si="159"/>
        <v>0</v>
      </c>
      <c r="BH43" s="43">
        <f t="shared" si="160"/>
        <v>0</v>
      </c>
      <c r="BI43" s="20">
        <f>AX43*0.7*1.05</f>
        <v>310.72125</v>
      </c>
      <c r="BJ43" s="20">
        <f t="shared" si="115"/>
        <v>226.51579125000001</v>
      </c>
      <c r="BK43" s="20">
        <f t="shared" si="161"/>
        <v>0</v>
      </c>
      <c r="BL43" s="20">
        <f t="shared" si="117"/>
        <v>0</v>
      </c>
      <c r="BM43" s="20">
        <f t="shared" si="118"/>
        <v>0</v>
      </c>
      <c r="BN43" s="20">
        <f t="shared" si="162"/>
        <v>0</v>
      </c>
      <c r="BO43" s="20"/>
      <c r="BP43" s="20"/>
      <c r="BQ43" s="20"/>
      <c r="BR43" s="20"/>
      <c r="BS43" s="20"/>
      <c r="BT43" s="43">
        <v>445</v>
      </c>
      <c r="BU43" s="44">
        <f t="shared" si="120"/>
        <v>264.93074999999999</v>
      </c>
      <c r="BV43" s="44"/>
      <c r="BW43" s="44">
        <f t="shared" si="121"/>
        <v>0</v>
      </c>
      <c r="BX43" s="44">
        <f t="shared" si="122"/>
        <v>0</v>
      </c>
      <c r="BY43" s="43"/>
      <c r="BZ43" s="20">
        <v>439.22</v>
      </c>
      <c r="CA43" s="19">
        <f t="shared" si="123"/>
        <v>261.48962699999998</v>
      </c>
      <c r="CB43" s="20"/>
      <c r="CC43" s="19">
        <f t="shared" si="124"/>
        <v>0</v>
      </c>
      <c r="CD43" s="20"/>
      <c r="CE43" s="19">
        <f t="shared" si="125"/>
        <v>0</v>
      </c>
      <c r="CF43" s="66">
        <f t="shared" si="85"/>
        <v>238.43767500000001</v>
      </c>
      <c r="CG43" s="44"/>
      <c r="CH43" s="66">
        <f t="shared" si="86"/>
        <v>0</v>
      </c>
      <c r="CI43" s="44"/>
      <c r="CJ43" s="66">
        <f t="shared" si="87"/>
        <v>0</v>
      </c>
      <c r="CK43" s="69"/>
      <c r="CL43" s="66">
        <v>445</v>
      </c>
      <c r="CM43" s="44"/>
      <c r="CN43" s="66">
        <v>0</v>
      </c>
      <c r="CO43" s="44"/>
      <c r="CP43" s="66">
        <v>0</v>
      </c>
      <c r="CQ43" s="69">
        <v>803</v>
      </c>
      <c r="CR43" s="69"/>
      <c r="CS43" s="69"/>
      <c r="CT43" s="69">
        <f t="shared" si="88"/>
        <v>478.06605000000002</v>
      </c>
      <c r="CU43" s="69">
        <f t="shared" si="89"/>
        <v>0</v>
      </c>
      <c r="CV43" s="69">
        <f t="shared" si="90"/>
        <v>0</v>
      </c>
      <c r="CW43" s="74">
        <v>716.68</v>
      </c>
      <c r="CX43" s="74">
        <v>0</v>
      </c>
      <c r="CY43" s="74">
        <v>0</v>
      </c>
      <c r="CZ43" s="83">
        <f t="shared" si="91"/>
        <v>451.50839999999999</v>
      </c>
      <c r="DA43" s="83">
        <f t="shared" si="126"/>
        <v>0</v>
      </c>
      <c r="DB43" s="83">
        <f t="shared" si="130"/>
        <v>0</v>
      </c>
      <c r="DC43" s="21">
        <f t="shared" si="131"/>
        <v>365.72180400000002</v>
      </c>
      <c r="DD43" s="21">
        <v>0</v>
      </c>
      <c r="DE43" s="21">
        <v>0</v>
      </c>
      <c r="DF43" s="85">
        <v>715</v>
      </c>
      <c r="DG43" s="85">
        <v>0</v>
      </c>
      <c r="DH43" s="85">
        <v>0</v>
      </c>
      <c r="DI43" s="85">
        <v>715</v>
      </c>
      <c r="DJ43" s="85">
        <v>0</v>
      </c>
      <c r="DK43" s="85">
        <v>0</v>
      </c>
      <c r="DL43" s="69">
        <f t="shared" si="163"/>
        <v>643.5</v>
      </c>
      <c r="DM43" s="69">
        <f t="shared" si="128"/>
        <v>0</v>
      </c>
      <c r="DN43" s="69">
        <f t="shared" si="129"/>
        <v>0</v>
      </c>
    </row>
    <row r="44" spans="1:118" ht="52">
      <c r="A44" s="19" t="s">
        <v>57</v>
      </c>
      <c r="B44" s="19" t="s">
        <v>90</v>
      </c>
      <c r="C44" s="19" t="s">
        <v>90</v>
      </c>
      <c r="D44" s="19" t="s">
        <v>91</v>
      </c>
      <c r="E44" s="20" t="s">
        <v>62</v>
      </c>
      <c r="F44" s="20"/>
      <c r="G44" s="20"/>
      <c r="H44" s="20" t="s">
        <v>62</v>
      </c>
      <c r="I44" s="20"/>
      <c r="J44" s="20"/>
      <c r="K44" s="30">
        <v>274.2</v>
      </c>
      <c r="L44" s="20"/>
      <c r="M44" s="20"/>
      <c r="N44" s="20"/>
      <c r="O44" s="20"/>
      <c r="P44" s="20"/>
      <c r="Q44" s="20">
        <f t="shared" si="133"/>
        <v>0</v>
      </c>
      <c r="R44" s="20">
        <f t="shared" si="134"/>
        <v>0</v>
      </c>
      <c r="S44" s="20">
        <f t="shared" si="135"/>
        <v>0</v>
      </c>
      <c r="T44" s="20">
        <f t="shared" si="136"/>
        <v>0</v>
      </c>
      <c r="U44" s="20">
        <f t="shared" si="137"/>
        <v>0</v>
      </c>
      <c r="V44" s="20">
        <f t="shared" si="138"/>
        <v>0</v>
      </c>
      <c r="W44" s="20"/>
      <c r="X44" s="20"/>
      <c r="Y44" s="20"/>
      <c r="Z44" s="43">
        <f t="shared" si="139"/>
        <v>0</v>
      </c>
      <c r="AA44" s="44">
        <f t="shared" si="140"/>
        <v>0</v>
      </c>
      <c r="AB44" s="44">
        <f t="shared" si="141"/>
        <v>0</v>
      </c>
      <c r="AC44" s="44">
        <f t="shared" si="142"/>
        <v>0</v>
      </c>
      <c r="AD44" s="44">
        <f t="shared" si="143"/>
        <v>0</v>
      </c>
      <c r="AE44" s="43">
        <f t="shared" si="144"/>
        <v>0</v>
      </c>
      <c r="AF44" s="20">
        <v>274</v>
      </c>
      <c r="AG44" s="20">
        <f t="shared" si="145"/>
        <v>246.6</v>
      </c>
      <c r="AH44" s="20"/>
      <c r="AI44" s="20"/>
      <c r="AJ44" s="20"/>
      <c r="AK44" s="20"/>
      <c r="AL44" s="22"/>
      <c r="AM44" s="20">
        <f t="shared" si="146"/>
        <v>246.6</v>
      </c>
      <c r="AN44" s="20">
        <f t="shared" si="147"/>
        <v>199.74600000000001</v>
      </c>
      <c r="AO44" s="20">
        <f t="shared" si="148"/>
        <v>221.94</v>
      </c>
      <c r="AP44" s="20">
        <f t="shared" si="149"/>
        <v>179.7714</v>
      </c>
      <c r="AQ44" s="20">
        <f t="shared" si="150"/>
        <v>0</v>
      </c>
      <c r="AR44" s="20">
        <f t="shared" si="151"/>
        <v>0</v>
      </c>
      <c r="AS44" s="20">
        <f t="shared" si="152"/>
        <v>0</v>
      </c>
      <c r="AT44" s="20"/>
      <c r="AU44" s="20">
        <f t="shared" si="153"/>
        <v>0</v>
      </c>
      <c r="AV44" s="20"/>
      <c r="AW44" s="20">
        <f t="shared" si="154"/>
        <v>0</v>
      </c>
      <c r="AX44" s="20"/>
      <c r="AY44" s="20"/>
      <c r="AZ44" s="20"/>
      <c r="BA44" s="20"/>
      <c r="BB44" s="20"/>
      <c r="BC44" s="43">
        <f t="shared" si="155"/>
        <v>0</v>
      </c>
      <c r="BD44" s="44">
        <f t="shared" si="156"/>
        <v>0</v>
      </c>
      <c r="BE44" s="44">
        <f t="shared" si="157"/>
        <v>0</v>
      </c>
      <c r="BF44" s="44">
        <f t="shared" si="158"/>
        <v>0</v>
      </c>
      <c r="BG44" s="44">
        <f t="shared" si="159"/>
        <v>0</v>
      </c>
      <c r="BH44" s="43">
        <f t="shared" si="160"/>
        <v>0</v>
      </c>
      <c r="BI44" s="20">
        <f>AX44*0.7*1.05</f>
        <v>0</v>
      </c>
      <c r="BJ44" s="20">
        <f t="shared" si="115"/>
        <v>0</v>
      </c>
      <c r="BK44" s="20">
        <f t="shared" si="161"/>
        <v>0</v>
      </c>
      <c r="BL44" s="20">
        <f t="shared" si="117"/>
        <v>0</v>
      </c>
      <c r="BM44" s="20">
        <f t="shared" si="118"/>
        <v>0</v>
      </c>
      <c r="BN44" s="20">
        <f t="shared" si="162"/>
        <v>0</v>
      </c>
      <c r="BO44" s="20"/>
      <c r="BP44" s="20"/>
      <c r="BQ44" s="20"/>
      <c r="BR44" s="20"/>
      <c r="BS44" s="20"/>
      <c r="BT44" s="43"/>
      <c r="BU44" s="44">
        <f t="shared" si="120"/>
        <v>0</v>
      </c>
      <c r="BV44" s="44"/>
      <c r="BW44" s="44">
        <f t="shared" si="121"/>
        <v>0</v>
      </c>
      <c r="BX44" s="44">
        <f t="shared" si="122"/>
        <v>0</v>
      </c>
      <c r="BY44" s="43"/>
      <c r="BZ44" s="20"/>
      <c r="CA44" s="19">
        <f t="shared" si="123"/>
        <v>0</v>
      </c>
      <c r="CB44" s="20"/>
      <c r="CC44" s="19">
        <f t="shared" si="124"/>
        <v>0</v>
      </c>
      <c r="CD44" s="20"/>
      <c r="CE44" s="19">
        <f t="shared" si="125"/>
        <v>0</v>
      </c>
      <c r="CF44" s="66">
        <f t="shared" si="85"/>
        <v>0</v>
      </c>
      <c r="CG44" s="44"/>
      <c r="CH44" s="66">
        <f t="shared" si="86"/>
        <v>0</v>
      </c>
      <c r="CI44" s="44"/>
      <c r="CJ44" s="66">
        <f t="shared" si="87"/>
        <v>0</v>
      </c>
      <c r="CK44" s="69"/>
      <c r="CL44" s="66">
        <v>0</v>
      </c>
      <c r="CM44" s="44"/>
      <c r="CN44" s="66">
        <v>0</v>
      </c>
      <c r="CO44" s="44"/>
      <c r="CP44" s="66">
        <v>0</v>
      </c>
      <c r="CQ44" s="69"/>
      <c r="CR44" s="69"/>
      <c r="CS44" s="69"/>
      <c r="CT44" s="69">
        <f t="shared" si="88"/>
        <v>0</v>
      </c>
      <c r="CU44" s="69">
        <f t="shared" si="89"/>
        <v>0</v>
      </c>
      <c r="CV44" s="69">
        <f t="shared" si="90"/>
        <v>0</v>
      </c>
      <c r="CW44" s="69">
        <v>0</v>
      </c>
      <c r="CX44" s="69">
        <v>0</v>
      </c>
      <c r="CY44" s="69">
        <v>0</v>
      </c>
      <c r="CZ44" s="83">
        <f t="shared" si="91"/>
        <v>0</v>
      </c>
      <c r="DA44" s="83">
        <f t="shared" si="126"/>
        <v>0</v>
      </c>
      <c r="DB44" s="83">
        <f t="shared" si="130"/>
        <v>0</v>
      </c>
      <c r="DC44" s="21">
        <f t="shared" si="131"/>
        <v>0</v>
      </c>
      <c r="DD44" s="21">
        <v>0</v>
      </c>
      <c r="DE44" s="21">
        <v>0</v>
      </c>
      <c r="DF44" s="85">
        <v>0</v>
      </c>
      <c r="DG44" s="85">
        <v>0</v>
      </c>
      <c r="DH44" s="85">
        <v>0</v>
      </c>
      <c r="DI44" s="85">
        <v>0</v>
      </c>
      <c r="DJ44" s="85">
        <v>0</v>
      </c>
      <c r="DK44" s="85">
        <v>0</v>
      </c>
      <c r="DL44" s="69">
        <f t="shared" si="163"/>
        <v>0</v>
      </c>
      <c r="DM44" s="69">
        <f t="shared" si="128"/>
        <v>0</v>
      </c>
      <c r="DN44" s="69">
        <f t="shared" si="129"/>
        <v>0</v>
      </c>
    </row>
    <row r="45" spans="1:118" ht="26">
      <c r="A45" s="19" t="s">
        <v>57</v>
      </c>
      <c r="B45" s="19" t="s">
        <v>90</v>
      </c>
      <c r="C45" s="19" t="s">
        <v>90</v>
      </c>
      <c r="D45" s="19" t="s">
        <v>92</v>
      </c>
      <c r="E45" s="20">
        <v>230</v>
      </c>
      <c r="F45" s="20">
        <v>228</v>
      </c>
      <c r="G45" s="20"/>
      <c r="H45" s="20">
        <f>E45*0.7</f>
        <v>161</v>
      </c>
      <c r="I45" s="20">
        <f>F45*0.7</f>
        <v>159.6</v>
      </c>
      <c r="J45" s="20"/>
      <c r="K45" s="20">
        <v>192.86</v>
      </c>
      <c r="L45" s="20">
        <v>192.86</v>
      </c>
      <c r="M45" s="20"/>
      <c r="N45" s="20"/>
      <c r="O45" s="20"/>
      <c r="P45" s="20"/>
      <c r="Q45" s="20">
        <f t="shared" si="133"/>
        <v>0</v>
      </c>
      <c r="R45" s="20">
        <f t="shared" si="134"/>
        <v>0</v>
      </c>
      <c r="S45" s="20">
        <f t="shared" si="135"/>
        <v>0</v>
      </c>
      <c r="T45" s="20">
        <f t="shared" si="136"/>
        <v>0</v>
      </c>
      <c r="U45" s="20">
        <f t="shared" si="137"/>
        <v>0</v>
      </c>
      <c r="V45" s="20">
        <f t="shared" si="138"/>
        <v>0</v>
      </c>
      <c r="W45" s="20"/>
      <c r="X45" s="20"/>
      <c r="Y45" s="20"/>
      <c r="Z45" s="43">
        <f t="shared" si="139"/>
        <v>0</v>
      </c>
      <c r="AA45" s="44">
        <f t="shared" si="140"/>
        <v>0</v>
      </c>
      <c r="AB45" s="44">
        <f t="shared" si="141"/>
        <v>0</v>
      </c>
      <c r="AC45" s="44">
        <f t="shared" si="142"/>
        <v>0</v>
      </c>
      <c r="AD45" s="44">
        <f t="shared" si="143"/>
        <v>0</v>
      </c>
      <c r="AE45" s="43">
        <f t="shared" si="144"/>
        <v>0</v>
      </c>
      <c r="AF45" s="20">
        <v>193</v>
      </c>
      <c r="AG45" s="20">
        <f t="shared" si="145"/>
        <v>173.7</v>
      </c>
      <c r="AH45" s="20"/>
      <c r="AI45" s="20"/>
      <c r="AJ45" s="20"/>
      <c r="AK45" s="20"/>
      <c r="AL45" s="22"/>
      <c r="AM45" s="20">
        <f t="shared" si="146"/>
        <v>173.7</v>
      </c>
      <c r="AN45" s="20">
        <f t="shared" si="147"/>
        <v>140.697</v>
      </c>
      <c r="AO45" s="20">
        <f t="shared" si="148"/>
        <v>156.33000000000001</v>
      </c>
      <c r="AP45" s="20">
        <f t="shared" si="149"/>
        <v>126.62730000000001</v>
      </c>
      <c r="AQ45" s="20">
        <f t="shared" si="150"/>
        <v>0</v>
      </c>
      <c r="AR45" s="20">
        <f t="shared" si="151"/>
        <v>0</v>
      </c>
      <c r="AS45" s="20">
        <f t="shared" si="152"/>
        <v>0</v>
      </c>
      <c r="AT45" s="20"/>
      <c r="AU45" s="20">
        <f t="shared" si="153"/>
        <v>0</v>
      </c>
      <c r="AV45" s="20"/>
      <c r="AW45" s="20">
        <f t="shared" si="154"/>
        <v>0</v>
      </c>
      <c r="AX45" s="20"/>
      <c r="AY45" s="20"/>
      <c r="AZ45" s="20"/>
      <c r="BA45" s="20"/>
      <c r="BB45" s="20"/>
      <c r="BC45" s="43">
        <f t="shared" si="155"/>
        <v>0</v>
      </c>
      <c r="BD45" s="44">
        <f t="shared" si="156"/>
        <v>0</v>
      </c>
      <c r="BE45" s="44">
        <f t="shared" si="157"/>
        <v>0</v>
      </c>
      <c r="BF45" s="44">
        <f t="shared" si="158"/>
        <v>0</v>
      </c>
      <c r="BG45" s="44">
        <f t="shared" si="159"/>
        <v>0</v>
      </c>
      <c r="BH45" s="43">
        <f t="shared" si="160"/>
        <v>0</v>
      </c>
      <c r="BI45" s="20">
        <f>AX45*0.7*1.05</f>
        <v>0</v>
      </c>
      <c r="BJ45" s="20">
        <f t="shared" si="115"/>
        <v>0</v>
      </c>
      <c r="BK45" s="20">
        <f t="shared" si="161"/>
        <v>0</v>
      </c>
      <c r="BL45" s="20">
        <f t="shared" si="117"/>
        <v>0</v>
      </c>
      <c r="BM45" s="20">
        <f t="shared" si="118"/>
        <v>0</v>
      </c>
      <c r="BN45" s="20">
        <f t="shared" si="162"/>
        <v>0</v>
      </c>
      <c r="BO45" s="20"/>
      <c r="BP45" s="20"/>
      <c r="BQ45" s="20"/>
      <c r="BR45" s="20"/>
      <c r="BS45" s="20"/>
      <c r="BT45" s="43"/>
      <c r="BU45" s="44">
        <f t="shared" si="120"/>
        <v>0</v>
      </c>
      <c r="BV45" s="44"/>
      <c r="BW45" s="44">
        <f t="shared" si="121"/>
        <v>0</v>
      </c>
      <c r="BX45" s="44">
        <f t="shared" si="122"/>
        <v>0</v>
      </c>
      <c r="BY45" s="43"/>
      <c r="BZ45" s="20"/>
      <c r="CA45" s="19">
        <f t="shared" si="123"/>
        <v>0</v>
      </c>
      <c r="CB45" s="20"/>
      <c r="CC45" s="19">
        <f t="shared" si="124"/>
        <v>0</v>
      </c>
      <c r="CD45" s="20"/>
      <c r="CE45" s="19">
        <f t="shared" si="125"/>
        <v>0</v>
      </c>
      <c r="CF45" s="66">
        <f t="shared" si="85"/>
        <v>0</v>
      </c>
      <c r="CG45" s="44"/>
      <c r="CH45" s="66">
        <f t="shared" si="86"/>
        <v>0</v>
      </c>
      <c r="CI45" s="44"/>
      <c r="CJ45" s="66">
        <f t="shared" si="87"/>
        <v>0</v>
      </c>
      <c r="CK45" s="69"/>
      <c r="CL45" s="66">
        <v>0</v>
      </c>
      <c r="CM45" s="44"/>
      <c r="CN45" s="66">
        <v>0</v>
      </c>
      <c r="CO45" s="44"/>
      <c r="CP45" s="66">
        <v>0</v>
      </c>
      <c r="CQ45" s="69"/>
      <c r="CR45" s="69"/>
      <c r="CS45" s="69"/>
      <c r="CT45" s="69">
        <f t="shared" si="88"/>
        <v>0</v>
      </c>
      <c r="CU45" s="69">
        <f t="shared" si="89"/>
        <v>0</v>
      </c>
      <c r="CV45" s="69">
        <f t="shared" si="90"/>
        <v>0</v>
      </c>
      <c r="CW45" s="69">
        <v>0</v>
      </c>
      <c r="CX45" s="69">
        <v>0</v>
      </c>
      <c r="CY45" s="69">
        <v>0</v>
      </c>
      <c r="CZ45" s="83">
        <f t="shared" si="91"/>
        <v>0</v>
      </c>
      <c r="DA45" s="83">
        <f t="shared" si="126"/>
        <v>0</v>
      </c>
      <c r="DB45" s="83">
        <f t="shared" si="130"/>
        <v>0</v>
      </c>
      <c r="DC45" s="21">
        <f t="shared" si="131"/>
        <v>0</v>
      </c>
      <c r="DD45" s="21">
        <v>0</v>
      </c>
      <c r="DE45" s="21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69">
        <f t="shared" si="163"/>
        <v>0</v>
      </c>
      <c r="DM45" s="69">
        <f t="shared" si="128"/>
        <v>0</v>
      </c>
      <c r="DN45" s="69">
        <f t="shared" si="129"/>
        <v>0</v>
      </c>
    </row>
    <row r="46" spans="1:118" ht="26">
      <c r="A46" s="19" t="s">
        <v>57</v>
      </c>
      <c r="B46" s="19" t="s">
        <v>90</v>
      </c>
      <c r="C46" s="19" t="s">
        <v>90</v>
      </c>
      <c r="D46" s="19" t="s">
        <v>93</v>
      </c>
      <c r="E46" s="20">
        <v>262.5</v>
      </c>
      <c r="F46" s="20"/>
      <c r="G46" s="20"/>
      <c r="H46" s="20">
        <f>E46*0.7</f>
        <v>183.75</v>
      </c>
      <c r="I46" s="20"/>
      <c r="J46" s="20"/>
      <c r="K46" s="20">
        <v>135.06</v>
      </c>
      <c r="L46" s="20"/>
      <c r="M46" s="20"/>
      <c r="N46" s="20"/>
      <c r="O46" s="20"/>
      <c r="P46" s="20"/>
      <c r="Q46" s="20">
        <f t="shared" si="133"/>
        <v>0</v>
      </c>
      <c r="R46" s="20">
        <f t="shared" si="134"/>
        <v>0</v>
      </c>
      <c r="S46" s="20">
        <f t="shared" si="135"/>
        <v>0</v>
      </c>
      <c r="T46" s="20">
        <f t="shared" si="136"/>
        <v>0</v>
      </c>
      <c r="U46" s="20">
        <f t="shared" si="137"/>
        <v>0</v>
      </c>
      <c r="V46" s="20">
        <f t="shared" si="138"/>
        <v>0</v>
      </c>
      <c r="W46" s="20"/>
      <c r="X46" s="20"/>
      <c r="Y46" s="20"/>
      <c r="Z46" s="43">
        <f t="shared" si="139"/>
        <v>0</v>
      </c>
      <c r="AA46" s="44">
        <f t="shared" si="140"/>
        <v>0</v>
      </c>
      <c r="AB46" s="44">
        <f t="shared" si="141"/>
        <v>0</v>
      </c>
      <c r="AC46" s="44">
        <f t="shared" si="142"/>
        <v>0</v>
      </c>
      <c r="AD46" s="44">
        <f t="shared" si="143"/>
        <v>0</v>
      </c>
      <c r="AE46" s="43">
        <f t="shared" si="144"/>
        <v>0</v>
      </c>
      <c r="AF46" s="20">
        <v>135</v>
      </c>
      <c r="AG46" s="20">
        <f t="shared" si="145"/>
        <v>121.5</v>
      </c>
      <c r="AH46" s="20"/>
      <c r="AI46" s="20"/>
      <c r="AJ46" s="20"/>
      <c r="AK46" s="20"/>
      <c r="AL46" s="22"/>
      <c r="AM46" s="20">
        <f t="shared" si="146"/>
        <v>121.5</v>
      </c>
      <c r="AN46" s="20">
        <f t="shared" si="147"/>
        <v>98.415000000000006</v>
      </c>
      <c r="AO46" s="20">
        <f t="shared" si="148"/>
        <v>109.35</v>
      </c>
      <c r="AP46" s="20">
        <f t="shared" si="149"/>
        <v>88.573499999999996</v>
      </c>
      <c r="AQ46" s="20">
        <f t="shared" si="150"/>
        <v>0</v>
      </c>
      <c r="AR46" s="20">
        <f t="shared" si="151"/>
        <v>0</v>
      </c>
      <c r="AS46" s="20">
        <f t="shared" si="152"/>
        <v>0</v>
      </c>
      <c r="AT46" s="20"/>
      <c r="AU46" s="20">
        <f t="shared" si="153"/>
        <v>0</v>
      </c>
      <c r="AV46" s="20"/>
      <c r="AW46" s="20">
        <f t="shared" si="154"/>
        <v>0</v>
      </c>
      <c r="AX46" s="20"/>
      <c r="AY46" s="20"/>
      <c r="AZ46" s="20"/>
      <c r="BA46" s="20"/>
      <c r="BB46" s="20"/>
      <c r="BC46" s="43">
        <f t="shared" si="155"/>
        <v>0</v>
      </c>
      <c r="BD46" s="44">
        <f t="shared" si="156"/>
        <v>0</v>
      </c>
      <c r="BE46" s="44">
        <f t="shared" si="157"/>
        <v>0</v>
      </c>
      <c r="BF46" s="44">
        <f t="shared" si="158"/>
        <v>0</v>
      </c>
      <c r="BG46" s="44">
        <f t="shared" si="159"/>
        <v>0</v>
      </c>
      <c r="BH46" s="43">
        <f t="shared" si="160"/>
        <v>0</v>
      </c>
      <c r="BI46" s="20">
        <f>AX46*0.7*1.05</f>
        <v>0</v>
      </c>
      <c r="BJ46" s="20">
        <f t="shared" si="115"/>
        <v>0</v>
      </c>
      <c r="BK46" s="20">
        <f t="shared" si="161"/>
        <v>0</v>
      </c>
      <c r="BL46" s="20">
        <f t="shared" si="117"/>
        <v>0</v>
      </c>
      <c r="BM46" s="20">
        <f t="shared" si="118"/>
        <v>0</v>
      </c>
      <c r="BN46" s="20">
        <f t="shared" si="162"/>
        <v>0</v>
      </c>
      <c r="BO46" s="20"/>
      <c r="BP46" s="20"/>
      <c r="BQ46" s="20"/>
      <c r="BR46" s="20"/>
      <c r="BS46" s="20"/>
      <c r="BT46" s="43"/>
      <c r="BU46" s="44">
        <f t="shared" si="120"/>
        <v>0</v>
      </c>
      <c r="BV46" s="44"/>
      <c r="BW46" s="44">
        <f t="shared" si="121"/>
        <v>0</v>
      </c>
      <c r="BX46" s="44">
        <f t="shared" si="122"/>
        <v>0</v>
      </c>
      <c r="BY46" s="43"/>
      <c r="BZ46" s="20"/>
      <c r="CA46" s="19">
        <f t="shared" si="123"/>
        <v>0</v>
      </c>
      <c r="CB46" s="20"/>
      <c r="CC46" s="19">
        <f t="shared" si="124"/>
        <v>0</v>
      </c>
      <c r="CD46" s="20"/>
      <c r="CE46" s="19">
        <f t="shared" si="125"/>
        <v>0</v>
      </c>
      <c r="CF46" s="66">
        <f t="shared" si="85"/>
        <v>0</v>
      </c>
      <c r="CG46" s="44"/>
      <c r="CH46" s="66">
        <f t="shared" si="86"/>
        <v>0</v>
      </c>
      <c r="CI46" s="44"/>
      <c r="CJ46" s="66">
        <f t="shared" si="87"/>
        <v>0</v>
      </c>
      <c r="CK46" s="69"/>
      <c r="CL46" s="66">
        <v>0</v>
      </c>
      <c r="CM46" s="44"/>
      <c r="CN46" s="66">
        <v>0</v>
      </c>
      <c r="CO46" s="44"/>
      <c r="CP46" s="66">
        <v>0</v>
      </c>
      <c r="CQ46" s="69"/>
      <c r="CR46" s="69"/>
      <c r="CS46" s="69"/>
      <c r="CT46" s="69">
        <f t="shared" si="88"/>
        <v>0</v>
      </c>
      <c r="CU46" s="69">
        <f t="shared" si="89"/>
        <v>0</v>
      </c>
      <c r="CV46" s="69">
        <f t="shared" si="90"/>
        <v>0</v>
      </c>
      <c r="CW46" s="69">
        <v>0</v>
      </c>
      <c r="CX46" s="69">
        <v>0</v>
      </c>
      <c r="CY46" s="69">
        <v>0</v>
      </c>
      <c r="CZ46" s="83">
        <f t="shared" si="91"/>
        <v>0</v>
      </c>
      <c r="DA46" s="83">
        <f t="shared" si="126"/>
        <v>0</v>
      </c>
      <c r="DB46" s="83">
        <f t="shared" si="130"/>
        <v>0</v>
      </c>
      <c r="DC46" s="21">
        <f t="shared" si="131"/>
        <v>0</v>
      </c>
      <c r="DD46" s="21">
        <v>0</v>
      </c>
      <c r="DE46" s="21">
        <v>0</v>
      </c>
      <c r="DF46" s="85">
        <v>0</v>
      </c>
      <c r="DG46" s="85">
        <v>0</v>
      </c>
      <c r="DH46" s="85">
        <v>0</v>
      </c>
      <c r="DI46" s="85">
        <v>0</v>
      </c>
      <c r="DJ46" s="85">
        <v>0</v>
      </c>
      <c r="DK46" s="85">
        <v>0</v>
      </c>
      <c r="DL46" s="69">
        <f t="shared" si="163"/>
        <v>0</v>
      </c>
      <c r="DM46" s="69">
        <f t="shared" si="128"/>
        <v>0</v>
      </c>
      <c r="DN46" s="69">
        <f t="shared" si="129"/>
        <v>0</v>
      </c>
    </row>
    <row r="47" spans="1:118" ht="39">
      <c r="A47" s="19" t="s">
        <v>57</v>
      </c>
      <c r="B47" s="19" t="s">
        <v>90</v>
      </c>
      <c r="C47" s="19" t="s">
        <v>90</v>
      </c>
      <c r="D47" s="19" t="s">
        <v>94</v>
      </c>
      <c r="E47" s="20">
        <v>321</v>
      </c>
      <c r="F47" s="20"/>
      <c r="G47" s="20"/>
      <c r="H47" s="20">
        <f>E47*0.7</f>
        <v>224.7</v>
      </c>
      <c r="I47" s="20"/>
      <c r="J47" s="20"/>
      <c r="K47" s="22">
        <v>224.7</v>
      </c>
      <c r="L47" s="20"/>
      <c r="M47" s="20"/>
      <c r="N47" s="20"/>
      <c r="O47" s="20"/>
      <c r="P47" s="20"/>
      <c r="Q47" s="20">
        <f t="shared" si="133"/>
        <v>0</v>
      </c>
      <c r="R47" s="20">
        <f t="shared" si="134"/>
        <v>0</v>
      </c>
      <c r="S47" s="20">
        <f t="shared" si="135"/>
        <v>0</v>
      </c>
      <c r="T47" s="20">
        <f t="shared" si="136"/>
        <v>0</v>
      </c>
      <c r="U47" s="20">
        <f t="shared" si="137"/>
        <v>0</v>
      </c>
      <c r="V47" s="20">
        <f t="shared" si="138"/>
        <v>0</v>
      </c>
      <c r="W47" s="20"/>
      <c r="X47" s="20"/>
      <c r="Y47" s="20"/>
      <c r="Z47" s="43">
        <f t="shared" si="139"/>
        <v>0</v>
      </c>
      <c r="AA47" s="44">
        <f t="shared" si="140"/>
        <v>0</v>
      </c>
      <c r="AB47" s="44">
        <f t="shared" si="141"/>
        <v>0</v>
      </c>
      <c r="AC47" s="44">
        <f t="shared" si="142"/>
        <v>0</v>
      </c>
      <c r="AD47" s="44">
        <f t="shared" si="143"/>
        <v>0</v>
      </c>
      <c r="AE47" s="43">
        <f t="shared" si="144"/>
        <v>0</v>
      </c>
      <c r="AF47" s="20">
        <v>225</v>
      </c>
      <c r="AG47" s="20">
        <f t="shared" si="145"/>
        <v>202.5</v>
      </c>
      <c r="AH47" s="20"/>
      <c r="AI47" s="20"/>
      <c r="AJ47" s="20"/>
      <c r="AK47" s="20"/>
      <c r="AL47" s="22"/>
      <c r="AM47" s="20">
        <f t="shared" si="146"/>
        <v>202.5</v>
      </c>
      <c r="AN47" s="20">
        <f t="shared" si="147"/>
        <v>164.02500000000001</v>
      </c>
      <c r="AO47" s="20">
        <f t="shared" si="148"/>
        <v>182.25</v>
      </c>
      <c r="AP47" s="20">
        <f t="shared" si="149"/>
        <v>147.6225</v>
      </c>
      <c r="AQ47" s="20">
        <f t="shared" si="150"/>
        <v>0</v>
      </c>
      <c r="AR47" s="20">
        <f t="shared" si="151"/>
        <v>0</v>
      </c>
      <c r="AS47" s="20">
        <f t="shared" si="152"/>
        <v>0</v>
      </c>
      <c r="AT47" s="20"/>
      <c r="AU47" s="20">
        <f t="shared" si="153"/>
        <v>0</v>
      </c>
      <c r="AV47" s="20"/>
      <c r="AW47" s="20">
        <f t="shared" si="154"/>
        <v>0</v>
      </c>
      <c r="AX47" s="20"/>
      <c r="AY47" s="20"/>
      <c r="AZ47" s="20"/>
      <c r="BA47" s="20"/>
      <c r="BB47" s="20"/>
      <c r="BC47" s="43">
        <f t="shared" si="155"/>
        <v>0</v>
      </c>
      <c r="BD47" s="44">
        <f t="shared" si="156"/>
        <v>0</v>
      </c>
      <c r="BE47" s="44">
        <f t="shared" si="157"/>
        <v>0</v>
      </c>
      <c r="BF47" s="44">
        <f t="shared" si="158"/>
        <v>0</v>
      </c>
      <c r="BG47" s="44">
        <f t="shared" si="159"/>
        <v>0</v>
      </c>
      <c r="BH47" s="43">
        <f t="shared" si="160"/>
        <v>0</v>
      </c>
      <c r="BI47" s="20">
        <f>AX47*0.7*1.05</f>
        <v>0</v>
      </c>
      <c r="BJ47" s="20">
        <f t="shared" si="115"/>
        <v>0</v>
      </c>
      <c r="BK47" s="20">
        <f t="shared" si="161"/>
        <v>0</v>
      </c>
      <c r="BL47" s="20">
        <f t="shared" si="117"/>
        <v>0</v>
      </c>
      <c r="BM47" s="20">
        <f t="shared" si="118"/>
        <v>0</v>
      </c>
      <c r="BN47" s="20">
        <f t="shared" si="162"/>
        <v>0</v>
      </c>
      <c r="BO47" s="20"/>
      <c r="BP47" s="20"/>
      <c r="BQ47" s="20"/>
      <c r="BR47" s="20"/>
      <c r="BS47" s="20"/>
      <c r="BT47" s="43"/>
      <c r="BU47" s="44">
        <f t="shared" si="120"/>
        <v>0</v>
      </c>
      <c r="BV47" s="44"/>
      <c r="BW47" s="44">
        <f t="shared" si="121"/>
        <v>0</v>
      </c>
      <c r="BX47" s="44">
        <f t="shared" si="122"/>
        <v>0</v>
      </c>
      <c r="BY47" s="43"/>
      <c r="BZ47" s="20"/>
      <c r="CA47" s="19">
        <f t="shared" si="123"/>
        <v>0</v>
      </c>
      <c r="CB47" s="20"/>
      <c r="CC47" s="19">
        <f t="shared" si="124"/>
        <v>0</v>
      </c>
      <c r="CD47" s="20"/>
      <c r="CE47" s="19">
        <f t="shared" si="125"/>
        <v>0</v>
      </c>
      <c r="CF47" s="66">
        <f t="shared" si="85"/>
        <v>0</v>
      </c>
      <c r="CG47" s="44"/>
      <c r="CH47" s="66">
        <f t="shared" si="86"/>
        <v>0</v>
      </c>
      <c r="CI47" s="44"/>
      <c r="CJ47" s="66">
        <f t="shared" si="87"/>
        <v>0</v>
      </c>
      <c r="CK47" s="69"/>
      <c r="CL47" s="66">
        <v>0</v>
      </c>
      <c r="CM47" s="44"/>
      <c r="CN47" s="66">
        <v>0</v>
      </c>
      <c r="CO47" s="44"/>
      <c r="CP47" s="66">
        <v>0</v>
      </c>
      <c r="CQ47" s="69"/>
      <c r="CR47" s="69"/>
      <c r="CS47" s="69"/>
      <c r="CT47" s="69">
        <f t="shared" si="88"/>
        <v>0</v>
      </c>
      <c r="CU47" s="69">
        <f t="shared" si="89"/>
        <v>0</v>
      </c>
      <c r="CV47" s="69">
        <f t="shared" si="90"/>
        <v>0</v>
      </c>
      <c r="CW47" s="69">
        <v>0</v>
      </c>
      <c r="CX47" s="69">
        <v>0</v>
      </c>
      <c r="CY47" s="69">
        <v>0</v>
      </c>
      <c r="CZ47" s="83">
        <f t="shared" si="91"/>
        <v>0</v>
      </c>
      <c r="DA47" s="83">
        <f t="shared" si="126"/>
        <v>0</v>
      </c>
      <c r="DB47" s="83">
        <f t="shared" si="130"/>
        <v>0</v>
      </c>
      <c r="DC47" s="21">
        <f t="shared" si="131"/>
        <v>0</v>
      </c>
      <c r="DD47" s="21">
        <v>0</v>
      </c>
      <c r="DE47" s="21">
        <v>0</v>
      </c>
      <c r="DF47" s="85">
        <v>0</v>
      </c>
      <c r="DG47" s="85">
        <v>0</v>
      </c>
      <c r="DH47" s="85">
        <v>0</v>
      </c>
      <c r="DI47" s="85">
        <v>0</v>
      </c>
      <c r="DJ47" s="85">
        <v>0</v>
      </c>
      <c r="DK47" s="85">
        <v>0</v>
      </c>
      <c r="DL47" s="69">
        <f t="shared" si="163"/>
        <v>0</v>
      </c>
      <c r="DM47" s="69">
        <f t="shared" si="128"/>
        <v>0</v>
      </c>
      <c r="DN47" s="69">
        <f t="shared" si="129"/>
        <v>0</v>
      </c>
    </row>
    <row r="48" spans="1:118" ht="26">
      <c r="A48" s="19" t="s">
        <v>57</v>
      </c>
      <c r="B48" s="19" t="s">
        <v>90</v>
      </c>
      <c r="C48" s="19" t="s">
        <v>90</v>
      </c>
      <c r="D48" s="24" t="s">
        <v>95</v>
      </c>
      <c r="E48" s="20"/>
      <c r="F48" s="20"/>
      <c r="G48" s="20"/>
      <c r="H48" s="20"/>
      <c r="I48" s="20"/>
      <c r="J48" s="20"/>
      <c r="K48" s="22"/>
      <c r="L48" s="20"/>
      <c r="M48" s="20"/>
      <c r="N48" s="20"/>
      <c r="O48" s="20"/>
      <c r="P48" s="20"/>
      <c r="Q48" s="20">
        <f t="shared" si="133"/>
        <v>0</v>
      </c>
      <c r="R48" s="20">
        <f t="shared" si="134"/>
        <v>0</v>
      </c>
      <c r="S48" s="20">
        <f t="shared" si="135"/>
        <v>0</v>
      </c>
      <c r="T48" s="20">
        <f t="shared" si="136"/>
        <v>0</v>
      </c>
      <c r="U48" s="20">
        <f t="shared" si="137"/>
        <v>0</v>
      </c>
      <c r="V48" s="20">
        <f t="shared" si="138"/>
        <v>0</v>
      </c>
      <c r="W48" s="20"/>
      <c r="X48" s="20"/>
      <c r="Y48" s="20"/>
      <c r="Z48" s="43">
        <f t="shared" si="139"/>
        <v>0</v>
      </c>
      <c r="AA48" s="44">
        <f t="shared" si="140"/>
        <v>0</v>
      </c>
      <c r="AB48" s="44">
        <f t="shared" si="141"/>
        <v>0</v>
      </c>
      <c r="AC48" s="44">
        <f t="shared" si="142"/>
        <v>0</v>
      </c>
      <c r="AD48" s="44">
        <f t="shared" si="143"/>
        <v>0</v>
      </c>
      <c r="AE48" s="43">
        <f t="shared" si="144"/>
        <v>0</v>
      </c>
      <c r="AF48" s="20"/>
      <c r="AG48" s="20"/>
      <c r="AH48" s="20"/>
      <c r="AI48" s="20"/>
      <c r="AJ48" s="20"/>
      <c r="AK48" s="20"/>
      <c r="AL48" s="22"/>
      <c r="AM48" s="20">
        <f t="shared" si="146"/>
        <v>0</v>
      </c>
      <c r="AN48" s="20">
        <f t="shared" si="147"/>
        <v>0</v>
      </c>
      <c r="AO48" s="20">
        <f t="shared" si="148"/>
        <v>0</v>
      </c>
      <c r="AP48" s="20">
        <f t="shared" si="149"/>
        <v>0</v>
      </c>
      <c r="AQ48" s="20">
        <f t="shared" si="150"/>
        <v>0</v>
      </c>
      <c r="AR48" s="20">
        <f t="shared" si="151"/>
        <v>0</v>
      </c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43">
        <f t="shared" si="155"/>
        <v>0</v>
      </c>
      <c r="BD48" s="44">
        <f t="shared" si="156"/>
        <v>0</v>
      </c>
      <c r="BE48" s="44">
        <f t="shared" si="157"/>
        <v>0</v>
      </c>
      <c r="BF48" s="44">
        <f t="shared" si="158"/>
        <v>0</v>
      </c>
      <c r="BG48" s="44">
        <f t="shared" si="159"/>
        <v>0</v>
      </c>
      <c r="BH48" s="43">
        <f t="shared" si="160"/>
        <v>0</v>
      </c>
      <c r="BI48" s="20"/>
      <c r="BJ48" s="20">
        <f t="shared" si="115"/>
        <v>0</v>
      </c>
      <c r="BK48" s="20"/>
      <c r="BL48" s="20">
        <f t="shared" si="117"/>
        <v>0</v>
      </c>
      <c r="BM48" s="20">
        <f t="shared" si="118"/>
        <v>0</v>
      </c>
      <c r="BN48" s="20"/>
      <c r="BO48" s="20"/>
      <c r="BP48" s="20"/>
      <c r="BQ48" s="20"/>
      <c r="BR48" s="20"/>
      <c r="BS48" s="20"/>
      <c r="BT48" s="43"/>
      <c r="BU48" s="44">
        <f t="shared" si="120"/>
        <v>0</v>
      </c>
      <c r="BV48" s="44"/>
      <c r="BW48" s="44">
        <f t="shared" si="121"/>
        <v>0</v>
      </c>
      <c r="BX48" s="44">
        <f t="shared" si="122"/>
        <v>0</v>
      </c>
      <c r="BY48" s="43"/>
      <c r="BZ48" s="20"/>
      <c r="CA48" s="19">
        <f t="shared" si="123"/>
        <v>0</v>
      </c>
      <c r="CB48" s="20"/>
      <c r="CC48" s="19">
        <f t="shared" si="124"/>
        <v>0</v>
      </c>
      <c r="CD48" s="20"/>
      <c r="CE48" s="19">
        <f t="shared" si="125"/>
        <v>0</v>
      </c>
      <c r="CF48" s="66">
        <f t="shared" si="85"/>
        <v>0</v>
      </c>
      <c r="CG48" s="44"/>
      <c r="CH48" s="66">
        <f t="shared" si="86"/>
        <v>0</v>
      </c>
      <c r="CI48" s="44"/>
      <c r="CJ48" s="66">
        <f t="shared" si="87"/>
        <v>0</v>
      </c>
      <c r="CK48" s="69"/>
      <c r="CL48" s="66">
        <v>0</v>
      </c>
      <c r="CM48" s="44"/>
      <c r="CN48" s="66">
        <v>0</v>
      </c>
      <c r="CO48" s="44"/>
      <c r="CP48" s="66">
        <v>0</v>
      </c>
      <c r="CQ48" s="69"/>
      <c r="CR48" s="69"/>
      <c r="CS48" s="69"/>
      <c r="CT48" s="69">
        <f t="shared" si="88"/>
        <v>0</v>
      </c>
      <c r="CU48" s="69">
        <f t="shared" si="89"/>
        <v>0</v>
      </c>
      <c r="CV48" s="69">
        <f t="shared" si="90"/>
        <v>0</v>
      </c>
      <c r="CW48" s="69">
        <v>0</v>
      </c>
      <c r="CX48" s="69">
        <v>0</v>
      </c>
      <c r="CY48" s="69">
        <v>0</v>
      </c>
      <c r="CZ48" s="83">
        <f t="shared" si="91"/>
        <v>0</v>
      </c>
      <c r="DA48" s="83">
        <f t="shared" si="126"/>
        <v>0</v>
      </c>
      <c r="DB48" s="83">
        <f t="shared" si="130"/>
        <v>0</v>
      </c>
      <c r="DC48" s="21">
        <f t="shared" si="131"/>
        <v>0</v>
      </c>
      <c r="DD48" s="21">
        <v>0</v>
      </c>
      <c r="DE48" s="21">
        <v>0</v>
      </c>
      <c r="DF48" s="85">
        <v>0</v>
      </c>
      <c r="DG48" s="85">
        <v>0</v>
      </c>
      <c r="DH48" s="85">
        <v>0</v>
      </c>
      <c r="DI48" s="85">
        <v>0</v>
      </c>
      <c r="DJ48" s="85">
        <v>0</v>
      </c>
      <c r="DK48" s="85">
        <v>0</v>
      </c>
      <c r="DL48" s="69">
        <f t="shared" si="163"/>
        <v>0</v>
      </c>
      <c r="DM48" s="69">
        <f t="shared" si="128"/>
        <v>0</v>
      </c>
      <c r="DN48" s="69">
        <f t="shared" si="129"/>
        <v>0</v>
      </c>
    </row>
    <row r="49" spans="1:118" ht="26">
      <c r="A49" s="19" t="s">
        <v>57</v>
      </c>
      <c r="B49" s="19" t="s">
        <v>48</v>
      </c>
      <c r="C49" s="19" t="s">
        <v>48</v>
      </c>
      <c r="D49" s="19" t="s">
        <v>96</v>
      </c>
      <c r="E49" s="20">
        <v>344</v>
      </c>
      <c r="F49" s="20"/>
      <c r="G49" s="20"/>
      <c r="H49" s="20">
        <f>E49*0.7</f>
        <v>240.8</v>
      </c>
      <c r="I49" s="20"/>
      <c r="J49" s="20"/>
      <c r="K49" s="20">
        <v>248.58</v>
      </c>
      <c r="L49" s="20">
        <v>248.58</v>
      </c>
      <c r="M49" s="20"/>
      <c r="N49" s="20"/>
      <c r="O49" s="20">
        <v>273.07</v>
      </c>
      <c r="P49" s="20"/>
      <c r="Q49" s="20">
        <f t="shared" si="133"/>
        <v>0</v>
      </c>
      <c r="R49" s="20">
        <f t="shared" si="134"/>
        <v>0</v>
      </c>
      <c r="S49" s="20">
        <f t="shared" si="135"/>
        <v>245.76300000000001</v>
      </c>
      <c r="T49" s="20">
        <f t="shared" si="136"/>
        <v>221.1867</v>
      </c>
      <c r="U49" s="20">
        <f t="shared" si="137"/>
        <v>0</v>
      </c>
      <c r="V49" s="20">
        <f t="shared" si="138"/>
        <v>0</v>
      </c>
      <c r="W49" s="20"/>
      <c r="X49" s="20">
        <f>266*0.9</f>
        <v>239.4</v>
      </c>
      <c r="Y49" s="20"/>
      <c r="Z49" s="43">
        <f t="shared" si="139"/>
        <v>0</v>
      </c>
      <c r="AA49" s="44">
        <f t="shared" si="140"/>
        <v>0</v>
      </c>
      <c r="AB49" s="44">
        <f t="shared" si="141"/>
        <v>215.46</v>
      </c>
      <c r="AC49" s="44">
        <f t="shared" si="142"/>
        <v>193.91399999999999</v>
      </c>
      <c r="AD49" s="44">
        <f t="shared" si="143"/>
        <v>0</v>
      </c>
      <c r="AE49" s="43">
        <f t="shared" si="144"/>
        <v>0</v>
      </c>
      <c r="AF49" s="20">
        <v>324</v>
      </c>
      <c r="AG49" s="20">
        <f t="shared" si="145"/>
        <v>291.60000000000002</v>
      </c>
      <c r="AH49" s="20"/>
      <c r="AI49" s="20"/>
      <c r="AJ49" s="20"/>
      <c r="AK49" s="20"/>
      <c r="AL49" s="20">
        <v>448.4</v>
      </c>
      <c r="AM49" s="20">
        <f t="shared" si="146"/>
        <v>291.60000000000002</v>
      </c>
      <c r="AN49" s="20">
        <f t="shared" si="147"/>
        <v>236.196</v>
      </c>
      <c r="AO49" s="20">
        <f t="shared" si="148"/>
        <v>262.44</v>
      </c>
      <c r="AP49" s="20">
        <f t="shared" si="149"/>
        <v>212.57640000000001</v>
      </c>
      <c r="AQ49" s="20">
        <f t="shared" si="150"/>
        <v>0</v>
      </c>
      <c r="AR49" s="20">
        <f t="shared" si="151"/>
        <v>0</v>
      </c>
      <c r="AS49" s="20">
        <f t="shared" si="152"/>
        <v>329.57400000000001</v>
      </c>
      <c r="AT49" s="20">
        <v>448.4</v>
      </c>
      <c r="AU49" s="20">
        <f t="shared" si="153"/>
        <v>329.57400000000001</v>
      </c>
      <c r="AV49" s="20">
        <v>570</v>
      </c>
      <c r="AW49" s="20">
        <f t="shared" si="154"/>
        <v>418.95</v>
      </c>
      <c r="AX49" s="20">
        <v>475</v>
      </c>
      <c r="AY49" s="20">
        <v>475</v>
      </c>
      <c r="AZ49" s="20"/>
      <c r="BA49" s="20"/>
      <c r="BB49" s="20"/>
      <c r="BC49" s="43">
        <f t="shared" si="155"/>
        <v>296.61660000000001</v>
      </c>
      <c r="BD49" s="44">
        <f t="shared" si="156"/>
        <v>240.259446</v>
      </c>
      <c r="BE49" s="44">
        <f t="shared" si="157"/>
        <v>296.61660000000001</v>
      </c>
      <c r="BF49" s="44">
        <f t="shared" si="158"/>
        <v>240.259446</v>
      </c>
      <c r="BG49" s="44">
        <f t="shared" si="159"/>
        <v>305.41455000000002</v>
      </c>
      <c r="BH49" s="43">
        <f t="shared" si="160"/>
        <v>377.05500000000001</v>
      </c>
      <c r="BI49" s="20">
        <f t="shared" ref="BI49:BI55" si="164">AX49*0.7*1.05</f>
        <v>349.125</v>
      </c>
      <c r="BJ49" s="20">
        <f t="shared" si="115"/>
        <v>254.512125</v>
      </c>
      <c r="BK49" s="20">
        <f>AY49*0.7*1.05</f>
        <v>349.125</v>
      </c>
      <c r="BL49" s="20">
        <f t="shared" si="117"/>
        <v>254.512125</v>
      </c>
      <c r="BM49" s="20">
        <f t="shared" si="118"/>
        <v>0</v>
      </c>
      <c r="BN49" s="20">
        <f t="shared" ref="BN49:BN55" si="165">AZ49*0.7*1.05</f>
        <v>0</v>
      </c>
      <c r="BO49" s="20"/>
      <c r="BP49" s="20"/>
      <c r="BQ49" s="20"/>
      <c r="BR49" s="20"/>
      <c r="BS49" s="20"/>
      <c r="BT49" s="43">
        <v>500</v>
      </c>
      <c r="BU49" s="44">
        <f t="shared" si="120"/>
        <v>297.67500000000001</v>
      </c>
      <c r="BV49" s="44">
        <v>500</v>
      </c>
      <c r="BW49" s="44">
        <f t="shared" si="121"/>
        <v>297.67500000000001</v>
      </c>
      <c r="BX49" s="44">
        <f t="shared" si="122"/>
        <v>0</v>
      </c>
      <c r="BY49" s="43"/>
      <c r="BZ49" s="20">
        <v>493.5</v>
      </c>
      <c r="CA49" s="19">
        <f t="shared" si="123"/>
        <v>293.80522500000001</v>
      </c>
      <c r="CB49" s="20">
        <v>493.5</v>
      </c>
      <c r="CC49" s="19">
        <f t="shared" si="124"/>
        <v>293.80522500000001</v>
      </c>
      <c r="CD49" s="20"/>
      <c r="CE49" s="19">
        <f t="shared" si="125"/>
        <v>0</v>
      </c>
      <c r="CF49" s="66">
        <f t="shared" si="85"/>
        <v>267.90750000000003</v>
      </c>
      <c r="CG49" s="44"/>
      <c r="CH49" s="66">
        <f t="shared" si="86"/>
        <v>267.90750000000003</v>
      </c>
      <c r="CI49" s="44"/>
      <c r="CJ49" s="66">
        <f t="shared" si="87"/>
        <v>0</v>
      </c>
      <c r="CK49" s="69"/>
      <c r="CL49" s="66">
        <v>500</v>
      </c>
      <c r="CM49" s="44">
        <v>493.5</v>
      </c>
      <c r="CN49" s="66">
        <v>500</v>
      </c>
      <c r="CO49" s="44"/>
      <c r="CP49" s="66">
        <v>0</v>
      </c>
      <c r="CQ49" s="69">
        <v>547.5</v>
      </c>
      <c r="CR49" s="69">
        <v>584</v>
      </c>
      <c r="CS49" s="69"/>
      <c r="CT49" s="69">
        <f t="shared" si="88"/>
        <v>325.95412499999998</v>
      </c>
      <c r="CU49" s="69">
        <f t="shared" si="89"/>
        <v>347.68439999999998</v>
      </c>
      <c r="CV49" s="69">
        <f t="shared" si="90"/>
        <v>0</v>
      </c>
      <c r="CW49" s="74">
        <v>803.25</v>
      </c>
      <c r="CX49" s="74">
        <v>803.25</v>
      </c>
      <c r="CY49" s="74">
        <v>0</v>
      </c>
      <c r="CZ49" s="83">
        <f t="shared" si="91"/>
        <v>506.04750000000001</v>
      </c>
      <c r="DA49" s="83">
        <f t="shared" si="126"/>
        <v>506.04750000000001</v>
      </c>
      <c r="DB49" s="83">
        <f t="shared" si="130"/>
        <v>0</v>
      </c>
      <c r="DC49" s="21">
        <f t="shared" si="131"/>
        <v>409.89847500000002</v>
      </c>
      <c r="DD49" s="21">
        <v>0</v>
      </c>
      <c r="DE49" s="21">
        <v>0</v>
      </c>
      <c r="DF49" s="85">
        <v>715</v>
      </c>
      <c r="DG49" s="85">
        <v>715</v>
      </c>
      <c r="DH49" s="85">
        <v>0</v>
      </c>
      <c r="DI49" s="85">
        <v>715</v>
      </c>
      <c r="DJ49" s="85">
        <v>715</v>
      </c>
      <c r="DK49" s="85">
        <v>0</v>
      </c>
      <c r="DL49" s="69">
        <f t="shared" si="163"/>
        <v>643.5</v>
      </c>
      <c r="DM49" s="69">
        <f t="shared" si="128"/>
        <v>643.5</v>
      </c>
      <c r="DN49" s="69">
        <f t="shared" si="129"/>
        <v>0</v>
      </c>
    </row>
    <row r="50" spans="1:118" ht="26">
      <c r="A50" s="19" t="s">
        <v>57</v>
      </c>
      <c r="B50" s="19" t="s">
        <v>49</v>
      </c>
      <c r="C50" s="19" t="s">
        <v>49</v>
      </c>
      <c r="D50" s="19" t="s">
        <v>97</v>
      </c>
      <c r="E50" s="20">
        <v>283.5</v>
      </c>
      <c r="F50" s="20"/>
      <c r="G50" s="20"/>
      <c r="H50" s="20"/>
      <c r="I50" s="20">
        <v>198.45</v>
      </c>
      <c r="J50" s="20"/>
      <c r="K50" s="20"/>
      <c r="L50" s="20">
        <v>514.5</v>
      </c>
      <c r="M50" s="20"/>
      <c r="N50" s="20"/>
      <c r="O50" s="20">
        <v>514.5</v>
      </c>
      <c r="P50" s="20"/>
      <c r="Q50" s="20">
        <f t="shared" si="133"/>
        <v>0</v>
      </c>
      <c r="R50" s="20">
        <f t="shared" si="134"/>
        <v>0</v>
      </c>
      <c r="S50" s="20">
        <f t="shared" si="135"/>
        <v>463.05</v>
      </c>
      <c r="T50" s="20">
        <f t="shared" si="136"/>
        <v>416.745</v>
      </c>
      <c r="U50" s="20">
        <f t="shared" si="137"/>
        <v>0</v>
      </c>
      <c r="V50" s="20">
        <f t="shared" si="138"/>
        <v>0</v>
      </c>
      <c r="W50" s="20"/>
      <c r="X50" s="20">
        <f>440*0.9</f>
        <v>396</v>
      </c>
      <c r="Y50" s="20"/>
      <c r="Z50" s="43">
        <f t="shared" si="139"/>
        <v>0</v>
      </c>
      <c r="AA50" s="44">
        <f t="shared" si="140"/>
        <v>0</v>
      </c>
      <c r="AB50" s="44">
        <f t="shared" si="141"/>
        <v>356.4</v>
      </c>
      <c r="AC50" s="44">
        <f t="shared" si="142"/>
        <v>320.76</v>
      </c>
      <c r="AD50" s="44">
        <f t="shared" si="143"/>
        <v>0</v>
      </c>
      <c r="AE50" s="43">
        <f t="shared" si="144"/>
        <v>0</v>
      </c>
      <c r="AF50" s="20"/>
      <c r="AG50" s="20"/>
      <c r="AH50" s="20">
        <v>489</v>
      </c>
      <c r="AI50" s="20">
        <f>AH50*0.9</f>
        <v>440.1</v>
      </c>
      <c r="AJ50" s="20"/>
      <c r="AK50" s="20"/>
      <c r="AL50" s="20"/>
      <c r="AM50" s="20">
        <f t="shared" si="146"/>
        <v>0</v>
      </c>
      <c r="AN50" s="20">
        <f t="shared" si="147"/>
        <v>0</v>
      </c>
      <c r="AO50" s="20">
        <f t="shared" si="148"/>
        <v>0</v>
      </c>
      <c r="AP50" s="20">
        <f t="shared" si="149"/>
        <v>0</v>
      </c>
      <c r="AQ50" s="20">
        <f t="shared" si="150"/>
        <v>320.8329</v>
      </c>
      <c r="AR50" s="20">
        <f t="shared" si="151"/>
        <v>396.09</v>
      </c>
      <c r="AS50" s="20">
        <f t="shared" si="152"/>
        <v>0</v>
      </c>
      <c r="AT50" s="22">
        <v>489</v>
      </c>
      <c r="AU50" s="20">
        <f t="shared" si="153"/>
        <v>359.41500000000002</v>
      </c>
      <c r="AV50" s="20"/>
      <c r="AW50" s="20">
        <f t="shared" si="154"/>
        <v>0</v>
      </c>
      <c r="AX50" s="20"/>
      <c r="AY50" s="22"/>
      <c r="AZ50" s="20"/>
      <c r="BA50" s="20"/>
      <c r="BB50" s="20"/>
      <c r="BC50" s="43">
        <f t="shared" si="155"/>
        <v>0</v>
      </c>
      <c r="BD50" s="44">
        <f t="shared" si="156"/>
        <v>0</v>
      </c>
      <c r="BE50" s="44">
        <f t="shared" si="157"/>
        <v>323.4735</v>
      </c>
      <c r="BF50" s="44">
        <f t="shared" si="158"/>
        <v>262.01353499999999</v>
      </c>
      <c r="BG50" s="44">
        <f t="shared" si="159"/>
        <v>0</v>
      </c>
      <c r="BH50" s="43">
        <f t="shared" si="160"/>
        <v>0</v>
      </c>
      <c r="BI50" s="20">
        <f t="shared" si="164"/>
        <v>0</v>
      </c>
      <c r="BJ50" s="20">
        <f t="shared" si="115"/>
        <v>0</v>
      </c>
      <c r="BK50" s="20">
        <v>359.41500000000002</v>
      </c>
      <c r="BL50" s="20">
        <f t="shared" si="117"/>
        <v>262.01353499999999</v>
      </c>
      <c r="BM50" s="20">
        <f t="shared" si="118"/>
        <v>0</v>
      </c>
      <c r="BN50" s="20">
        <f t="shared" si="165"/>
        <v>0</v>
      </c>
      <c r="BO50" s="20"/>
      <c r="BP50" s="20"/>
      <c r="BQ50" s="20"/>
      <c r="BR50" s="20"/>
      <c r="BS50" s="20"/>
      <c r="BT50" s="43"/>
      <c r="BU50" s="44">
        <f t="shared" si="120"/>
        <v>0</v>
      </c>
      <c r="BV50" s="44"/>
      <c r="BW50" s="44">
        <f t="shared" si="121"/>
        <v>0</v>
      </c>
      <c r="BX50" s="44">
        <f t="shared" si="122"/>
        <v>0</v>
      </c>
      <c r="BY50" s="43"/>
      <c r="BZ50" s="20"/>
      <c r="CA50" s="19">
        <f t="shared" si="123"/>
        <v>0</v>
      </c>
      <c r="CB50" s="20"/>
      <c r="CC50" s="19">
        <f t="shared" si="124"/>
        <v>0</v>
      </c>
      <c r="CD50" s="20"/>
      <c r="CE50" s="19">
        <f t="shared" si="125"/>
        <v>0</v>
      </c>
      <c r="CF50" s="66">
        <f t="shared" si="85"/>
        <v>0</v>
      </c>
      <c r="CG50" s="44"/>
      <c r="CH50" s="66">
        <f t="shared" si="86"/>
        <v>0</v>
      </c>
      <c r="CI50" s="44"/>
      <c r="CJ50" s="66">
        <f t="shared" si="87"/>
        <v>0</v>
      </c>
      <c r="CK50" s="69"/>
      <c r="CL50" s="66">
        <v>0</v>
      </c>
      <c r="CM50" s="44"/>
      <c r="CN50" s="66">
        <v>0</v>
      </c>
      <c r="CO50" s="44"/>
      <c r="CP50" s="66">
        <v>0</v>
      </c>
      <c r="CQ50" s="69"/>
      <c r="CR50" s="69"/>
      <c r="CS50" s="69"/>
      <c r="CT50" s="69">
        <f t="shared" si="88"/>
        <v>0</v>
      </c>
      <c r="CU50" s="69">
        <f t="shared" si="89"/>
        <v>0</v>
      </c>
      <c r="CV50" s="69">
        <f t="shared" si="90"/>
        <v>0</v>
      </c>
      <c r="CW50" s="69">
        <v>0</v>
      </c>
      <c r="CX50" s="69">
        <v>0</v>
      </c>
      <c r="CY50" s="69">
        <v>0</v>
      </c>
      <c r="CZ50" s="83">
        <f t="shared" si="91"/>
        <v>0</v>
      </c>
      <c r="DA50" s="83">
        <f t="shared" si="126"/>
        <v>0</v>
      </c>
      <c r="DB50" s="83">
        <f t="shared" si="130"/>
        <v>0</v>
      </c>
      <c r="DC50" s="21">
        <f t="shared" si="131"/>
        <v>0</v>
      </c>
      <c r="DD50" s="21">
        <v>0</v>
      </c>
      <c r="DE50" s="21">
        <v>0</v>
      </c>
      <c r="DF50" s="85">
        <v>0</v>
      </c>
      <c r="DG50" s="85">
        <v>0</v>
      </c>
      <c r="DH50" s="85">
        <v>0</v>
      </c>
      <c r="DI50" s="85">
        <v>0</v>
      </c>
      <c r="DJ50" s="85">
        <v>0</v>
      </c>
      <c r="DK50" s="85">
        <v>0</v>
      </c>
      <c r="DL50" s="69">
        <f t="shared" si="163"/>
        <v>0</v>
      </c>
      <c r="DM50" s="69">
        <f t="shared" si="128"/>
        <v>0</v>
      </c>
      <c r="DN50" s="69">
        <f t="shared" si="129"/>
        <v>0</v>
      </c>
    </row>
    <row r="51" spans="1:118" ht="26">
      <c r="A51" s="19" t="s">
        <v>57</v>
      </c>
      <c r="B51" s="19" t="s">
        <v>49</v>
      </c>
      <c r="C51" s="19" t="s">
        <v>49</v>
      </c>
      <c r="D51" s="19" t="s">
        <v>98</v>
      </c>
      <c r="E51" s="20">
        <v>278.39999999999998</v>
      </c>
      <c r="F51" s="20"/>
      <c r="G51" s="20"/>
      <c r="H51" s="20">
        <f>E51*0.7</f>
        <v>194.88</v>
      </c>
      <c r="I51" s="20"/>
      <c r="J51" s="20"/>
      <c r="K51" s="20">
        <v>215</v>
      </c>
      <c r="L51" s="20">
        <v>215</v>
      </c>
      <c r="M51" s="20"/>
      <c r="N51" s="20"/>
      <c r="O51" s="20">
        <v>256.13</v>
      </c>
      <c r="P51" s="20"/>
      <c r="Q51" s="20">
        <f t="shared" si="133"/>
        <v>0</v>
      </c>
      <c r="R51" s="20">
        <f t="shared" si="134"/>
        <v>0</v>
      </c>
      <c r="S51" s="20">
        <f t="shared" si="135"/>
        <v>230.517</v>
      </c>
      <c r="T51" s="20">
        <f t="shared" si="136"/>
        <v>207.46530000000001</v>
      </c>
      <c r="U51" s="20">
        <f t="shared" si="137"/>
        <v>0</v>
      </c>
      <c r="V51" s="20">
        <f t="shared" si="138"/>
        <v>0</v>
      </c>
      <c r="W51" s="20">
        <f>213*0.9</f>
        <v>191.7</v>
      </c>
      <c r="X51" s="20">
        <f>266*0.9</f>
        <v>239.4</v>
      </c>
      <c r="Y51" s="20"/>
      <c r="Z51" s="43">
        <f t="shared" si="139"/>
        <v>172.53</v>
      </c>
      <c r="AA51" s="44">
        <f t="shared" si="140"/>
        <v>155.27699999999999</v>
      </c>
      <c r="AB51" s="44">
        <f t="shared" si="141"/>
        <v>215.46</v>
      </c>
      <c r="AC51" s="44">
        <f t="shared" si="142"/>
        <v>193.91399999999999</v>
      </c>
      <c r="AD51" s="44">
        <f t="shared" si="143"/>
        <v>0</v>
      </c>
      <c r="AE51" s="43">
        <f t="shared" si="144"/>
        <v>0</v>
      </c>
      <c r="AF51" s="20">
        <v>259</v>
      </c>
      <c r="AG51" s="20">
        <f t="shared" si="145"/>
        <v>233.1</v>
      </c>
      <c r="AH51" s="20">
        <v>324</v>
      </c>
      <c r="AI51" s="20">
        <f>AH51*0.9</f>
        <v>291.60000000000002</v>
      </c>
      <c r="AJ51" s="20"/>
      <c r="AK51" s="20"/>
      <c r="AL51" s="20">
        <v>359.1</v>
      </c>
      <c r="AM51" s="20">
        <f t="shared" si="146"/>
        <v>233.1</v>
      </c>
      <c r="AN51" s="20">
        <f t="shared" si="147"/>
        <v>188.81100000000001</v>
      </c>
      <c r="AO51" s="20">
        <f t="shared" si="148"/>
        <v>209.79</v>
      </c>
      <c r="AP51" s="20">
        <f t="shared" si="149"/>
        <v>169.9299</v>
      </c>
      <c r="AQ51" s="20">
        <f t="shared" si="150"/>
        <v>212.57640000000001</v>
      </c>
      <c r="AR51" s="20">
        <f t="shared" si="151"/>
        <v>262.44</v>
      </c>
      <c r="AS51" s="20">
        <f t="shared" si="152"/>
        <v>263.93849999999998</v>
      </c>
      <c r="AT51" s="20">
        <v>448.4</v>
      </c>
      <c r="AU51" s="20">
        <f t="shared" si="153"/>
        <v>329.57400000000001</v>
      </c>
      <c r="AV51" s="20">
        <v>570</v>
      </c>
      <c r="AW51" s="20">
        <f t="shared" si="154"/>
        <v>418.95</v>
      </c>
      <c r="AX51" s="20">
        <v>380</v>
      </c>
      <c r="AY51" s="20">
        <v>475</v>
      </c>
      <c r="AZ51" s="20">
        <v>570</v>
      </c>
      <c r="BA51" s="20"/>
      <c r="BB51" s="20"/>
      <c r="BC51" s="43">
        <f t="shared" si="155"/>
        <v>237.54464999999999</v>
      </c>
      <c r="BD51" s="44">
        <f t="shared" si="156"/>
        <v>192.41116650000001</v>
      </c>
      <c r="BE51" s="44">
        <f t="shared" si="157"/>
        <v>296.61660000000001</v>
      </c>
      <c r="BF51" s="44">
        <f t="shared" si="158"/>
        <v>240.259446</v>
      </c>
      <c r="BG51" s="44">
        <f t="shared" si="159"/>
        <v>305.41455000000002</v>
      </c>
      <c r="BH51" s="43">
        <f t="shared" si="160"/>
        <v>377.05500000000001</v>
      </c>
      <c r="BI51" s="20">
        <f t="shared" si="164"/>
        <v>279.3</v>
      </c>
      <c r="BJ51" s="20">
        <f t="shared" si="115"/>
        <v>203.6097</v>
      </c>
      <c r="BK51" s="20">
        <f>AY51*0.7*1.05</f>
        <v>349.125</v>
      </c>
      <c r="BL51" s="20">
        <f t="shared" si="117"/>
        <v>254.512125</v>
      </c>
      <c r="BM51" s="20">
        <f t="shared" si="118"/>
        <v>305.41455000000002</v>
      </c>
      <c r="BN51" s="20">
        <f t="shared" si="165"/>
        <v>418.95</v>
      </c>
      <c r="BO51" s="20"/>
      <c r="BP51" s="20"/>
      <c r="BQ51" s="20"/>
      <c r="BR51" s="20"/>
      <c r="BS51" s="20"/>
      <c r="BT51" s="43">
        <v>400</v>
      </c>
      <c r="BU51" s="44">
        <f t="shared" si="120"/>
        <v>238.14</v>
      </c>
      <c r="BV51" s="44">
        <v>500</v>
      </c>
      <c r="BW51" s="44">
        <f t="shared" si="121"/>
        <v>297.67500000000001</v>
      </c>
      <c r="BX51" s="44">
        <f t="shared" si="122"/>
        <v>357.21</v>
      </c>
      <c r="BY51" s="43">
        <v>600</v>
      </c>
      <c r="BZ51" s="20">
        <v>423</v>
      </c>
      <c r="CA51" s="19">
        <f t="shared" si="123"/>
        <v>251.83304999999999</v>
      </c>
      <c r="CB51" s="20">
        <v>423</v>
      </c>
      <c r="CC51" s="19">
        <f t="shared" si="124"/>
        <v>251.83304999999999</v>
      </c>
      <c r="CD51" s="20">
        <v>423</v>
      </c>
      <c r="CE51" s="19">
        <f t="shared" si="125"/>
        <v>251.83304999999999</v>
      </c>
      <c r="CF51" s="66">
        <f t="shared" si="85"/>
        <v>214.32599999999999</v>
      </c>
      <c r="CG51" s="44"/>
      <c r="CH51" s="66">
        <f t="shared" si="86"/>
        <v>267.90750000000003</v>
      </c>
      <c r="CI51" s="44"/>
      <c r="CJ51" s="66">
        <f t="shared" si="87"/>
        <v>321.48899999999998</v>
      </c>
      <c r="CK51" s="69"/>
      <c r="CL51" s="66">
        <v>400</v>
      </c>
      <c r="CM51" s="44">
        <v>423</v>
      </c>
      <c r="CN51" s="66">
        <v>500</v>
      </c>
      <c r="CO51" s="44">
        <v>423</v>
      </c>
      <c r="CP51" s="66">
        <v>600</v>
      </c>
      <c r="CQ51" s="69">
        <v>657</v>
      </c>
      <c r="CR51" s="69">
        <v>657</v>
      </c>
      <c r="CS51" s="69">
        <v>803</v>
      </c>
      <c r="CT51" s="69">
        <f t="shared" si="88"/>
        <v>391.14494999999999</v>
      </c>
      <c r="CU51" s="69">
        <f t="shared" si="89"/>
        <v>391.14494999999999</v>
      </c>
      <c r="CV51" s="69">
        <f t="shared" si="90"/>
        <v>478.06605000000002</v>
      </c>
      <c r="CW51" s="74">
        <v>624.75</v>
      </c>
      <c r="CX51" s="74">
        <v>624.75</v>
      </c>
      <c r="CY51" s="74">
        <v>716.68</v>
      </c>
      <c r="CZ51" s="83">
        <f t="shared" si="91"/>
        <v>393.59249999999997</v>
      </c>
      <c r="DA51" s="83">
        <f t="shared" si="126"/>
        <v>393.59249999999997</v>
      </c>
      <c r="DB51" s="83">
        <f t="shared" si="130"/>
        <v>387.23350049999999</v>
      </c>
      <c r="DC51" s="21">
        <f t="shared" si="131"/>
        <v>318.80992500000002</v>
      </c>
      <c r="DD51" s="21">
        <v>0</v>
      </c>
      <c r="DE51" s="21">
        <v>0</v>
      </c>
      <c r="DF51" s="85">
        <v>624</v>
      </c>
      <c r="DG51" s="85">
        <v>624</v>
      </c>
      <c r="DH51" s="85">
        <v>624</v>
      </c>
      <c r="DI51" s="85">
        <v>624</v>
      </c>
      <c r="DJ51" s="85">
        <v>624</v>
      </c>
      <c r="DK51" s="85">
        <v>624</v>
      </c>
      <c r="DL51" s="69">
        <f t="shared" si="163"/>
        <v>561.6</v>
      </c>
      <c r="DM51" s="69">
        <f t="shared" si="128"/>
        <v>561.6</v>
      </c>
      <c r="DN51" s="69">
        <f t="shared" si="129"/>
        <v>561.6</v>
      </c>
    </row>
    <row r="52" spans="1:118" ht="52">
      <c r="A52" s="19" t="s">
        <v>57</v>
      </c>
      <c r="B52" s="19" t="s">
        <v>50</v>
      </c>
      <c r="C52" s="19" t="s">
        <v>50</v>
      </c>
      <c r="D52" s="19" t="s">
        <v>99</v>
      </c>
      <c r="E52" s="20">
        <v>278.39999999999998</v>
      </c>
      <c r="F52" s="20"/>
      <c r="G52" s="20"/>
      <c r="H52" s="20">
        <f>E52*0.7</f>
        <v>194.88</v>
      </c>
      <c r="I52" s="20"/>
      <c r="J52" s="20"/>
      <c r="K52" s="20">
        <v>215</v>
      </c>
      <c r="L52" s="20">
        <v>215</v>
      </c>
      <c r="M52" s="20"/>
      <c r="N52" s="20"/>
      <c r="O52" s="20">
        <v>256.13</v>
      </c>
      <c r="P52" s="20"/>
      <c r="Q52" s="20">
        <f t="shared" si="133"/>
        <v>0</v>
      </c>
      <c r="R52" s="20">
        <f t="shared" si="134"/>
        <v>0</v>
      </c>
      <c r="S52" s="20">
        <f t="shared" si="135"/>
        <v>230.517</v>
      </c>
      <c r="T52" s="20">
        <f t="shared" si="136"/>
        <v>207.46530000000001</v>
      </c>
      <c r="U52" s="20">
        <f t="shared" si="137"/>
        <v>0</v>
      </c>
      <c r="V52" s="20">
        <f t="shared" si="138"/>
        <v>0</v>
      </c>
      <c r="W52" s="20">
        <f>237*0.9</f>
        <v>213.3</v>
      </c>
      <c r="X52" s="20">
        <f>237*0.9</f>
        <v>213.3</v>
      </c>
      <c r="Y52" s="20"/>
      <c r="Z52" s="43">
        <f t="shared" si="139"/>
        <v>191.97</v>
      </c>
      <c r="AA52" s="44">
        <f t="shared" si="140"/>
        <v>172.773</v>
      </c>
      <c r="AB52" s="44">
        <f t="shared" si="141"/>
        <v>191.97</v>
      </c>
      <c r="AC52" s="44">
        <f t="shared" si="142"/>
        <v>172.773</v>
      </c>
      <c r="AD52" s="44">
        <f t="shared" si="143"/>
        <v>0</v>
      </c>
      <c r="AE52" s="43">
        <f t="shared" si="144"/>
        <v>0</v>
      </c>
      <c r="AF52" s="20"/>
      <c r="AG52" s="20"/>
      <c r="AH52" s="20"/>
      <c r="AI52" s="20"/>
      <c r="AJ52" s="20"/>
      <c r="AK52" s="20"/>
      <c r="AL52" s="20">
        <v>399</v>
      </c>
      <c r="AM52" s="20">
        <f t="shared" si="146"/>
        <v>0</v>
      </c>
      <c r="AN52" s="20">
        <f t="shared" si="147"/>
        <v>0</v>
      </c>
      <c r="AO52" s="20">
        <f t="shared" si="148"/>
        <v>0</v>
      </c>
      <c r="AP52" s="20">
        <f t="shared" si="149"/>
        <v>0</v>
      </c>
      <c r="AQ52" s="20">
        <f t="shared" si="150"/>
        <v>0</v>
      </c>
      <c r="AR52" s="20">
        <f t="shared" si="151"/>
        <v>0</v>
      </c>
      <c r="AS52" s="20">
        <f t="shared" si="152"/>
        <v>293.26499999999999</v>
      </c>
      <c r="AT52" s="20">
        <v>399</v>
      </c>
      <c r="AU52" s="20">
        <f t="shared" si="153"/>
        <v>293.26499999999999</v>
      </c>
      <c r="AV52" s="20">
        <v>570</v>
      </c>
      <c r="AW52" s="20">
        <f t="shared" si="154"/>
        <v>418.95</v>
      </c>
      <c r="AX52" s="20">
        <v>422.75</v>
      </c>
      <c r="AY52" s="20">
        <v>422.75</v>
      </c>
      <c r="AZ52" s="20"/>
      <c r="BA52" s="20"/>
      <c r="BB52" s="20"/>
      <c r="BC52" s="43">
        <f t="shared" si="155"/>
        <v>263.93849999999998</v>
      </c>
      <c r="BD52" s="44">
        <f t="shared" si="156"/>
        <v>213.79018500000001</v>
      </c>
      <c r="BE52" s="44">
        <f t="shared" si="157"/>
        <v>263.93849999999998</v>
      </c>
      <c r="BF52" s="44">
        <f t="shared" si="158"/>
        <v>213.79018500000001</v>
      </c>
      <c r="BG52" s="44">
        <f t="shared" si="159"/>
        <v>305.41455000000002</v>
      </c>
      <c r="BH52" s="43">
        <f t="shared" si="160"/>
        <v>377.05500000000001</v>
      </c>
      <c r="BI52" s="20">
        <f t="shared" si="164"/>
        <v>310.72125</v>
      </c>
      <c r="BJ52" s="20">
        <f t="shared" si="115"/>
        <v>226.51579125000001</v>
      </c>
      <c r="BK52" s="20">
        <f>AY52*0.7*1.05</f>
        <v>310.72125</v>
      </c>
      <c r="BL52" s="20">
        <f t="shared" si="117"/>
        <v>226.51579125000001</v>
      </c>
      <c r="BM52" s="20">
        <f t="shared" si="118"/>
        <v>0</v>
      </c>
      <c r="BN52" s="20">
        <f t="shared" si="165"/>
        <v>0</v>
      </c>
      <c r="BO52" s="20"/>
      <c r="BP52" s="20"/>
      <c r="BQ52" s="20"/>
      <c r="BR52" s="20"/>
      <c r="BS52" s="20"/>
      <c r="BT52" s="43">
        <v>445</v>
      </c>
      <c r="BU52" s="44">
        <f t="shared" si="120"/>
        <v>264.93074999999999</v>
      </c>
      <c r="BV52" s="44">
        <v>445</v>
      </c>
      <c r="BW52" s="44">
        <f t="shared" si="121"/>
        <v>264.93074999999999</v>
      </c>
      <c r="BX52" s="44">
        <f t="shared" si="122"/>
        <v>0</v>
      </c>
      <c r="BY52" s="43"/>
      <c r="BZ52" s="20">
        <v>437.1</v>
      </c>
      <c r="CA52" s="19">
        <f t="shared" si="123"/>
        <v>260.227485</v>
      </c>
      <c r="CB52" s="20">
        <v>437.1</v>
      </c>
      <c r="CC52" s="19">
        <f t="shared" si="124"/>
        <v>260.227485</v>
      </c>
      <c r="CD52" s="20"/>
      <c r="CE52" s="19">
        <f t="shared" si="125"/>
        <v>0</v>
      </c>
      <c r="CF52" s="66">
        <f t="shared" si="85"/>
        <v>238.43767500000001</v>
      </c>
      <c r="CG52" s="44"/>
      <c r="CH52" s="66">
        <f t="shared" si="86"/>
        <v>238.43767500000001</v>
      </c>
      <c r="CI52" s="44"/>
      <c r="CJ52" s="66">
        <f t="shared" si="87"/>
        <v>0</v>
      </c>
      <c r="CK52" s="69"/>
      <c r="CL52" s="66">
        <v>445</v>
      </c>
      <c r="CM52" s="44">
        <v>437.1</v>
      </c>
      <c r="CN52" s="66">
        <v>445</v>
      </c>
      <c r="CO52" s="44"/>
      <c r="CP52" s="66">
        <v>0</v>
      </c>
      <c r="CQ52" s="69">
        <v>657</v>
      </c>
      <c r="CR52" s="69">
        <v>657</v>
      </c>
      <c r="CS52" s="69"/>
      <c r="CT52" s="69">
        <f t="shared" si="88"/>
        <v>391.14494999999999</v>
      </c>
      <c r="CU52" s="69">
        <f t="shared" si="89"/>
        <v>391.14494999999999</v>
      </c>
      <c r="CV52" s="69">
        <f t="shared" si="90"/>
        <v>0</v>
      </c>
      <c r="CW52" s="74">
        <v>624.75</v>
      </c>
      <c r="CX52" s="74">
        <v>624.75</v>
      </c>
      <c r="CY52" s="74">
        <v>0</v>
      </c>
      <c r="CZ52" s="83">
        <f t="shared" si="91"/>
        <v>393.59249999999997</v>
      </c>
      <c r="DA52" s="83">
        <f t="shared" si="126"/>
        <v>393.59249999999997</v>
      </c>
      <c r="DB52" s="83">
        <f t="shared" si="130"/>
        <v>0</v>
      </c>
      <c r="DC52" s="21">
        <f t="shared" si="131"/>
        <v>318.80992500000002</v>
      </c>
      <c r="DD52" s="21">
        <v>0</v>
      </c>
      <c r="DE52" s="21">
        <v>0</v>
      </c>
      <c r="DF52" s="85">
        <v>639</v>
      </c>
      <c r="DG52" s="85">
        <v>639</v>
      </c>
      <c r="DH52" s="85">
        <v>0</v>
      </c>
      <c r="DI52" s="85">
        <v>639</v>
      </c>
      <c r="DJ52" s="85">
        <v>639</v>
      </c>
      <c r="DK52" s="85">
        <v>0</v>
      </c>
      <c r="DL52" s="69">
        <f t="shared" si="163"/>
        <v>575.1</v>
      </c>
      <c r="DM52" s="69">
        <f t="shared" si="128"/>
        <v>575.1</v>
      </c>
      <c r="DN52" s="69">
        <f t="shared" si="129"/>
        <v>0</v>
      </c>
    </row>
    <row r="53" spans="1:118" ht="39">
      <c r="A53" s="19" t="s">
        <v>57</v>
      </c>
      <c r="B53" s="19" t="s">
        <v>50</v>
      </c>
      <c r="C53" s="19" t="s">
        <v>50</v>
      </c>
      <c r="D53" s="19" t="s">
        <v>100</v>
      </c>
      <c r="E53" s="20">
        <v>291.10000000000002</v>
      </c>
      <c r="F53" s="20"/>
      <c r="G53" s="20"/>
      <c r="H53" s="20">
        <f>E53*0.7</f>
        <v>203.77</v>
      </c>
      <c r="I53" s="20"/>
      <c r="J53" s="20"/>
      <c r="K53" s="22">
        <v>238.29</v>
      </c>
      <c r="L53" s="22">
        <v>238.29</v>
      </c>
      <c r="M53" s="20"/>
      <c r="N53" s="20"/>
      <c r="O53" s="20"/>
      <c r="P53" s="20"/>
      <c r="Q53" s="20">
        <f t="shared" si="133"/>
        <v>0</v>
      </c>
      <c r="R53" s="20">
        <f t="shared" si="134"/>
        <v>0</v>
      </c>
      <c r="S53" s="20">
        <f t="shared" si="135"/>
        <v>0</v>
      </c>
      <c r="T53" s="20">
        <f t="shared" si="136"/>
        <v>0</v>
      </c>
      <c r="U53" s="20">
        <f t="shared" si="137"/>
        <v>0</v>
      </c>
      <c r="V53" s="20">
        <f t="shared" si="138"/>
        <v>0</v>
      </c>
      <c r="W53" s="20"/>
      <c r="X53" s="20"/>
      <c r="Y53" s="20"/>
      <c r="Z53" s="43">
        <f t="shared" si="139"/>
        <v>0</v>
      </c>
      <c r="AA53" s="44">
        <f t="shared" si="140"/>
        <v>0</v>
      </c>
      <c r="AB53" s="44">
        <f t="shared" si="141"/>
        <v>0</v>
      </c>
      <c r="AC53" s="44">
        <f t="shared" si="142"/>
        <v>0</v>
      </c>
      <c r="AD53" s="44">
        <f t="shared" si="143"/>
        <v>0</v>
      </c>
      <c r="AE53" s="43">
        <f t="shared" si="144"/>
        <v>0</v>
      </c>
      <c r="AF53" s="20"/>
      <c r="AG53" s="20"/>
      <c r="AH53" s="20"/>
      <c r="AI53" s="20"/>
      <c r="AJ53" s="20"/>
      <c r="AK53" s="20"/>
      <c r="AL53" s="20">
        <v>398.4</v>
      </c>
      <c r="AM53" s="20">
        <f t="shared" si="146"/>
        <v>0</v>
      </c>
      <c r="AN53" s="20">
        <f t="shared" si="147"/>
        <v>0</v>
      </c>
      <c r="AO53" s="20">
        <f t="shared" si="148"/>
        <v>0</v>
      </c>
      <c r="AP53" s="20">
        <f t="shared" si="149"/>
        <v>0</v>
      </c>
      <c r="AQ53" s="20">
        <f t="shared" si="150"/>
        <v>0</v>
      </c>
      <c r="AR53" s="20">
        <f t="shared" si="151"/>
        <v>0</v>
      </c>
      <c r="AS53" s="20">
        <f t="shared" si="152"/>
        <v>292.82400000000001</v>
      </c>
      <c r="AT53" s="20"/>
      <c r="AU53" s="20">
        <f t="shared" si="153"/>
        <v>0</v>
      </c>
      <c r="AV53" s="20"/>
      <c r="AW53" s="20">
        <f t="shared" si="154"/>
        <v>0</v>
      </c>
      <c r="AX53" s="20">
        <v>378</v>
      </c>
      <c r="AY53" s="20"/>
      <c r="AZ53" s="20"/>
      <c r="BA53" s="20"/>
      <c r="BB53" s="20"/>
      <c r="BC53" s="43">
        <f t="shared" si="155"/>
        <v>263.54160000000002</v>
      </c>
      <c r="BD53" s="44">
        <f t="shared" si="156"/>
        <v>213.46869599999999</v>
      </c>
      <c r="BE53" s="44">
        <f t="shared" si="157"/>
        <v>0</v>
      </c>
      <c r="BF53" s="44">
        <f t="shared" si="158"/>
        <v>0</v>
      </c>
      <c r="BG53" s="44">
        <f t="shared" si="159"/>
        <v>0</v>
      </c>
      <c r="BH53" s="43">
        <f t="shared" si="160"/>
        <v>0</v>
      </c>
      <c r="BI53" s="20">
        <f t="shared" si="164"/>
        <v>277.83</v>
      </c>
      <c r="BJ53" s="20">
        <f t="shared" si="115"/>
        <v>202.53807</v>
      </c>
      <c r="BK53" s="20">
        <f>AY53*0.7*1.05</f>
        <v>0</v>
      </c>
      <c r="BL53" s="20">
        <f t="shared" si="117"/>
        <v>0</v>
      </c>
      <c r="BM53" s="20">
        <f t="shared" si="118"/>
        <v>0</v>
      </c>
      <c r="BN53" s="20">
        <f t="shared" si="165"/>
        <v>0</v>
      </c>
      <c r="BO53" s="20"/>
      <c r="BP53" s="20"/>
      <c r="BQ53" s="20"/>
      <c r="BR53" s="20"/>
      <c r="BS53" s="20"/>
      <c r="BT53" s="43">
        <v>527.79999999999995</v>
      </c>
      <c r="BU53" s="44">
        <f t="shared" si="120"/>
        <v>314.22573</v>
      </c>
      <c r="BV53" s="44"/>
      <c r="BW53" s="44">
        <f t="shared" si="121"/>
        <v>0</v>
      </c>
      <c r="BX53" s="44">
        <f t="shared" si="122"/>
        <v>0</v>
      </c>
      <c r="BY53" s="43"/>
      <c r="BZ53" s="20">
        <v>552</v>
      </c>
      <c r="CA53" s="19">
        <f t="shared" si="123"/>
        <v>328.63319999999999</v>
      </c>
      <c r="CB53" s="20"/>
      <c r="CC53" s="19">
        <f t="shared" si="124"/>
        <v>0</v>
      </c>
      <c r="CD53" s="20"/>
      <c r="CE53" s="19">
        <f t="shared" si="125"/>
        <v>0</v>
      </c>
      <c r="CF53" s="66">
        <f t="shared" si="85"/>
        <v>400.20022349999999</v>
      </c>
      <c r="CG53" s="44"/>
      <c r="CH53" s="66">
        <f t="shared" si="86"/>
        <v>0</v>
      </c>
      <c r="CI53" s="44"/>
      <c r="CJ53" s="66">
        <f t="shared" si="87"/>
        <v>0</v>
      </c>
      <c r="CK53" s="69"/>
      <c r="CL53" s="73">
        <v>746.9</v>
      </c>
      <c r="CM53" s="44"/>
      <c r="CN53" s="66"/>
      <c r="CO53" s="44"/>
      <c r="CP53" s="66"/>
      <c r="CQ53" s="69">
        <v>843.9</v>
      </c>
      <c r="CR53" s="69"/>
      <c r="CS53" s="69"/>
      <c r="CT53" s="69">
        <f t="shared" si="88"/>
        <v>502.415865</v>
      </c>
      <c r="CU53" s="69">
        <f t="shared" si="89"/>
        <v>0</v>
      </c>
      <c r="CV53" s="69">
        <f t="shared" si="90"/>
        <v>0</v>
      </c>
      <c r="CW53" s="74">
        <v>886</v>
      </c>
      <c r="CX53" s="74">
        <v>0</v>
      </c>
      <c r="CY53" s="74">
        <v>0</v>
      </c>
      <c r="CZ53" s="83">
        <f t="shared" si="91"/>
        <v>558.17999999999995</v>
      </c>
      <c r="DA53" s="83">
        <f t="shared" si="126"/>
        <v>0</v>
      </c>
      <c r="DB53" s="83">
        <f t="shared" si="130"/>
        <v>0</v>
      </c>
      <c r="DC53" s="21">
        <f t="shared" si="131"/>
        <v>452.12580000000003</v>
      </c>
      <c r="DD53" s="21">
        <v>0</v>
      </c>
      <c r="DE53" s="21">
        <v>0</v>
      </c>
      <c r="DF53" s="85">
        <v>0</v>
      </c>
      <c r="DG53" s="85">
        <v>0</v>
      </c>
      <c r="DH53" s="85">
        <v>0</v>
      </c>
      <c r="DI53" s="85">
        <v>0</v>
      </c>
      <c r="DJ53" s="85">
        <v>0</v>
      </c>
      <c r="DK53" s="85">
        <v>0</v>
      </c>
      <c r="DL53" s="69">
        <f t="shared" si="163"/>
        <v>0</v>
      </c>
      <c r="DM53" s="69">
        <f t="shared" si="128"/>
        <v>0</v>
      </c>
      <c r="DN53" s="69">
        <f t="shared" si="129"/>
        <v>0</v>
      </c>
    </row>
    <row r="54" spans="1:118" ht="78">
      <c r="A54" s="19" t="s">
        <v>57</v>
      </c>
      <c r="B54" s="19" t="s">
        <v>51</v>
      </c>
      <c r="C54" s="19" t="s">
        <v>51</v>
      </c>
      <c r="D54" s="19" t="s">
        <v>101</v>
      </c>
      <c r="E54" s="20">
        <v>344</v>
      </c>
      <c r="F54" s="20"/>
      <c r="G54" s="20"/>
      <c r="H54" s="20">
        <f>E54*0.7</f>
        <v>240.8</v>
      </c>
      <c r="I54" s="20"/>
      <c r="J54" s="20"/>
      <c r="K54" s="20">
        <v>248.58</v>
      </c>
      <c r="L54" s="20">
        <v>248.58</v>
      </c>
      <c r="M54" s="20"/>
      <c r="N54" s="20"/>
      <c r="O54" s="20">
        <v>273.07</v>
      </c>
      <c r="P54" s="20"/>
      <c r="Q54" s="20">
        <f t="shared" si="133"/>
        <v>0</v>
      </c>
      <c r="R54" s="20">
        <f t="shared" si="134"/>
        <v>0</v>
      </c>
      <c r="S54" s="20">
        <f t="shared" si="135"/>
        <v>245.76300000000001</v>
      </c>
      <c r="T54" s="20">
        <f t="shared" si="136"/>
        <v>221.1867</v>
      </c>
      <c r="U54" s="20">
        <f t="shared" si="137"/>
        <v>0</v>
      </c>
      <c r="V54" s="20">
        <f t="shared" si="138"/>
        <v>0</v>
      </c>
      <c r="W54" s="20">
        <f>266*0.9</f>
        <v>239.4</v>
      </c>
      <c r="X54" s="20">
        <f>266*0.9</f>
        <v>239.4</v>
      </c>
      <c r="Y54" s="20"/>
      <c r="Z54" s="43">
        <f t="shared" si="139"/>
        <v>215.46</v>
      </c>
      <c r="AA54" s="44">
        <f t="shared" si="140"/>
        <v>193.91399999999999</v>
      </c>
      <c r="AB54" s="44">
        <f t="shared" si="141"/>
        <v>215.46</v>
      </c>
      <c r="AC54" s="44">
        <f t="shared" si="142"/>
        <v>193.91399999999999</v>
      </c>
      <c r="AD54" s="44">
        <f t="shared" si="143"/>
        <v>0</v>
      </c>
      <c r="AE54" s="43">
        <f t="shared" si="144"/>
        <v>0</v>
      </c>
      <c r="AF54" s="20">
        <v>324</v>
      </c>
      <c r="AG54" s="20">
        <f t="shared" si="145"/>
        <v>291.60000000000002</v>
      </c>
      <c r="AH54" s="20">
        <v>324</v>
      </c>
      <c r="AI54" s="20">
        <f>AH54*0.9</f>
        <v>291.60000000000002</v>
      </c>
      <c r="AJ54" s="20"/>
      <c r="AK54" s="20"/>
      <c r="AL54" s="20">
        <v>448.4</v>
      </c>
      <c r="AM54" s="20">
        <f t="shared" si="146"/>
        <v>291.60000000000002</v>
      </c>
      <c r="AN54" s="20">
        <f t="shared" si="147"/>
        <v>236.196</v>
      </c>
      <c r="AO54" s="20">
        <f t="shared" si="148"/>
        <v>262.44</v>
      </c>
      <c r="AP54" s="20">
        <f t="shared" si="149"/>
        <v>212.57640000000001</v>
      </c>
      <c r="AQ54" s="20">
        <f t="shared" si="150"/>
        <v>212.57640000000001</v>
      </c>
      <c r="AR54" s="20">
        <f t="shared" si="151"/>
        <v>262.44</v>
      </c>
      <c r="AS54" s="20">
        <f t="shared" si="152"/>
        <v>329.57400000000001</v>
      </c>
      <c r="AT54" s="20">
        <v>448.4</v>
      </c>
      <c r="AU54" s="20">
        <f t="shared" si="153"/>
        <v>329.57400000000001</v>
      </c>
      <c r="AV54" s="20"/>
      <c r="AW54" s="20">
        <f t="shared" si="154"/>
        <v>0</v>
      </c>
      <c r="AX54" s="20">
        <v>475</v>
      </c>
      <c r="AY54" s="20">
        <v>475</v>
      </c>
      <c r="AZ54" s="20">
        <v>570</v>
      </c>
      <c r="BA54" s="20"/>
      <c r="BB54" s="20"/>
      <c r="BC54" s="43">
        <f t="shared" si="155"/>
        <v>296.61660000000001</v>
      </c>
      <c r="BD54" s="44">
        <f t="shared" si="156"/>
        <v>240.259446</v>
      </c>
      <c r="BE54" s="44">
        <f t="shared" si="157"/>
        <v>296.61660000000001</v>
      </c>
      <c r="BF54" s="44">
        <f t="shared" si="158"/>
        <v>240.259446</v>
      </c>
      <c r="BG54" s="44">
        <f t="shared" si="159"/>
        <v>0</v>
      </c>
      <c r="BH54" s="43">
        <f t="shared" si="160"/>
        <v>0</v>
      </c>
      <c r="BI54" s="20">
        <f t="shared" si="164"/>
        <v>349.125</v>
      </c>
      <c r="BJ54" s="20">
        <f t="shared" si="115"/>
        <v>254.512125</v>
      </c>
      <c r="BK54" s="20">
        <f>AY54*0.7*1.05</f>
        <v>349.125</v>
      </c>
      <c r="BL54" s="20">
        <f t="shared" si="117"/>
        <v>254.512125</v>
      </c>
      <c r="BM54" s="20">
        <f t="shared" si="118"/>
        <v>305.41455000000002</v>
      </c>
      <c r="BN54" s="20">
        <f t="shared" si="165"/>
        <v>418.95</v>
      </c>
      <c r="BO54" s="20"/>
      <c r="BP54" s="20"/>
      <c r="BQ54" s="20"/>
      <c r="BR54" s="20"/>
      <c r="BS54" s="20"/>
      <c r="BT54" s="43">
        <v>500</v>
      </c>
      <c r="BU54" s="44">
        <f t="shared" si="120"/>
        <v>297.67500000000001</v>
      </c>
      <c r="BV54" s="44">
        <v>500</v>
      </c>
      <c r="BW54" s="44">
        <f t="shared" si="121"/>
        <v>297.67500000000001</v>
      </c>
      <c r="BX54" s="44">
        <f t="shared" si="122"/>
        <v>0</v>
      </c>
      <c r="BY54" s="43"/>
      <c r="BZ54" s="20">
        <v>493.5</v>
      </c>
      <c r="CA54" s="19">
        <f t="shared" si="123"/>
        <v>293.80522500000001</v>
      </c>
      <c r="CB54" s="20">
        <v>493.5</v>
      </c>
      <c r="CC54" s="19">
        <f t="shared" si="124"/>
        <v>293.80522500000001</v>
      </c>
      <c r="CD54" s="20"/>
      <c r="CE54" s="19">
        <f t="shared" si="125"/>
        <v>0</v>
      </c>
      <c r="CF54" s="66">
        <f t="shared" ref="CF54:CF85" si="166">CL54*0.7*1.05*0.9*0.9*0.9</f>
        <v>267.90750000000003</v>
      </c>
      <c r="CG54" s="44"/>
      <c r="CH54" s="66">
        <f t="shared" ref="CH54:CH85" si="167">CN54*1.05*0.7*0.9*0.9*0.9</f>
        <v>267.90750000000003</v>
      </c>
      <c r="CI54" s="44"/>
      <c r="CJ54" s="66">
        <f t="shared" ref="CJ54:CJ85" si="168">CP54*0.7*1.05*0.9*0.9*0.9</f>
        <v>0</v>
      </c>
      <c r="CK54" s="69"/>
      <c r="CL54" s="66">
        <v>500</v>
      </c>
      <c r="CM54" s="44">
        <v>493.5</v>
      </c>
      <c r="CN54" s="66">
        <v>500</v>
      </c>
      <c r="CO54" s="44"/>
      <c r="CP54" s="66">
        <v>0</v>
      </c>
      <c r="CQ54" s="69">
        <v>657</v>
      </c>
      <c r="CR54" s="69">
        <v>657</v>
      </c>
      <c r="CS54" s="69"/>
      <c r="CT54" s="69">
        <f t="shared" ref="CT54:CT85" si="169">CQ54*0.7*1.05*0.9*0.9</f>
        <v>391.14494999999999</v>
      </c>
      <c r="CU54" s="69">
        <f t="shared" ref="CU54:CU85" si="170">CR54*0.7*1.05*0.9*0.9</f>
        <v>391.14494999999999</v>
      </c>
      <c r="CV54" s="69">
        <f t="shared" ref="CV54:CV85" si="171">CS54*0.7*1.05*0.9*0.9</f>
        <v>0</v>
      </c>
      <c r="CW54" s="74">
        <v>586.37</v>
      </c>
      <c r="CX54" s="74">
        <v>586.37</v>
      </c>
      <c r="CY54" s="74">
        <v>0</v>
      </c>
      <c r="CZ54" s="83">
        <f t="shared" ref="CZ54:CZ85" si="172">CW54*0.7*0.9</f>
        <v>369.41309999999999</v>
      </c>
      <c r="DA54" s="83">
        <f t="shared" si="126"/>
        <v>369.41309999999999</v>
      </c>
      <c r="DB54" s="83">
        <f t="shared" si="130"/>
        <v>0</v>
      </c>
      <c r="DC54" s="21">
        <f t="shared" si="131"/>
        <v>299.22461099999998</v>
      </c>
      <c r="DD54" s="21">
        <v>0</v>
      </c>
      <c r="DE54" s="21">
        <v>0</v>
      </c>
      <c r="DF54" s="85">
        <v>0</v>
      </c>
      <c r="DG54" s="85">
        <v>0</v>
      </c>
      <c r="DH54" s="85">
        <v>0</v>
      </c>
      <c r="DI54" s="85">
        <v>0</v>
      </c>
      <c r="DJ54" s="85">
        <v>0</v>
      </c>
      <c r="DK54" s="85">
        <v>0</v>
      </c>
      <c r="DL54" s="69">
        <f t="shared" si="163"/>
        <v>0</v>
      </c>
      <c r="DM54" s="69">
        <f t="shared" si="128"/>
        <v>0</v>
      </c>
      <c r="DN54" s="69">
        <f t="shared" si="129"/>
        <v>0</v>
      </c>
    </row>
    <row r="55" spans="1:118" ht="65">
      <c r="A55" s="19" t="s">
        <v>57</v>
      </c>
      <c r="B55" s="19" t="s">
        <v>51</v>
      </c>
      <c r="C55" s="19" t="s">
        <v>51</v>
      </c>
      <c r="D55" s="19" t="s">
        <v>102</v>
      </c>
      <c r="E55" s="20">
        <v>362.3</v>
      </c>
      <c r="F55" s="20"/>
      <c r="G55" s="20"/>
      <c r="H55" s="20">
        <f>E55*0.7</f>
        <v>253.61</v>
      </c>
      <c r="I55" s="20"/>
      <c r="J55" s="20"/>
      <c r="K55" s="22">
        <v>253.61</v>
      </c>
      <c r="L55" s="20"/>
      <c r="M55" s="20"/>
      <c r="N55" s="20"/>
      <c r="O55" s="20"/>
      <c r="P55" s="20"/>
      <c r="Q55" s="20">
        <f t="shared" si="133"/>
        <v>0</v>
      </c>
      <c r="R55" s="20">
        <f t="shared" si="134"/>
        <v>0</v>
      </c>
      <c r="S55" s="20">
        <f t="shared" si="135"/>
        <v>0</v>
      </c>
      <c r="T55" s="20">
        <f t="shared" si="136"/>
        <v>0</v>
      </c>
      <c r="U55" s="20">
        <f t="shared" si="137"/>
        <v>0</v>
      </c>
      <c r="V55" s="20">
        <f t="shared" si="138"/>
        <v>0</v>
      </c>
      <c r="W55" s="20">
        <f>419*0.9</f>
        <v>377.1</v>
      </c>
      <c r="X55" s="20"/>
      <c r="Y55" s="20"/>
      <c r="Z55" s="43">
        <f t="shared" si="139"/>
        <v>339.39</v>
      </c>
      <c r="AA55" s="44">
        <f t="shared" si="140"/>
        <v>305.45100000000002</v>
      </c>
      <c r="AB55" s="44">
        <f t="shared" si="141"/>
        <v>0</v>
      </c>
      <c r="AC55" s="44">
        <f t="shared" si="142"/>
        <v>0</v>
      </c>
      <c r="AD55" s="44">
        <f t="shared" si="143"/>
        <v>0</v>
      </c>
      <c r="AE55" s="43">
        <f t="shared" si="144"/>
        <v>0</v>
      </c>
      <c r="AF55" s="20">
        <v>473</v>
      </c>
      <c r="AG55" s="20">
        <f t="shared" si="145"/>
        <v>425.7</v>
      </c>
      <c r="AH55" s="20"/>
      <c r="AI55" s="20"/>
      <c r="AJ55" s="20"/>
      <c r="AK55" s="20"/>
      <c r="AL55" s="20">
        <v>677</v>
      </c>
      <c r="AM55" s="20">
        <f t="shared" si="146"/>
        <v>425.7</v>
      </c>
      <c r="AN55" s="20">
        <f t="shared" si="147"/>
        <v>344.81700000000001</v>
      </c>
      <c r="AO55" s="20">
        <f t="shared" si="148"/>
        <v>383.13</v>
      </c>
      <c r="AP55" s="20">
        <f t="shared" si="149"/>
        <v>310.33530000000002</v>
      </c>
      <c r="AQ55" s="20">
        <f t="shared" si="150"/>
        <v>0</v>
      </c>
      <c r="AR55" s="20">
        <f t="shared" si="151"/>
        <v>0</v>
      </c>
      <c r="AS55" s="20">
        <f t="shared" si="152"/>
        <v>497.59500000000003</v>
      </c>
      <c r="AT55" s="20"/>
      <c r="AU55" s="20">
        <f t="shared" si="153"/>
        <v>0</v>
      </c>
      <c r="AV55" s="20"/>
      <c r="AW55" s="20">
        <f t="shared" si="154"/>
        <v>0</v>
      </c>
      <c r="AX55" s="20">
        <v>497.59500000000003</v>
      </c>
      <c r="AY55" s="20"/>
      <c r="AZ55" s="20"/>
      <c r="BA55" s="20"/>
      <c r="BB55" s="20"/>
      <c r="BC55" s="43">
        <f t="shared" si="155"/>
        <v>447.83550000000002</v>
      </c>
      <c r="BD55" s="44">
        <f t="shared" si="156"/>
        <v>362.74675500000001</v>
      </c>
      <c r="BE55" s="44">
        <f t="shared" si="157"/>
        <v>0</v>
      </c>
      <c r="BF55" s="44">
        <f t="shared" si="158"/>
        <v>0</v>
      </c>
      <c r="BG55" s="44">
        <f t="shared" si="159"/>
        <v>0</v>
      </c>
      <c r="BH55" s="43">
        <f t="shared" si="160"/>
        <v>0</v>
      </c>
      <c r="BI55" s="20">
        <f t="shared" si="164"/>
        <v>365.732325</v>
      </c>
      <c r="BJ55" s="20">
        <f t="shared" si="115"/>
        <v>266.61886492500003</v>
      </c>
      <c r="BK55" s="20">
        <f>AY55*0.7*1.05</f>
        <v>0</v>
      </c>
      <c r="BL55" s="20">
        <f t="shared" si="117"/>
        <v>0</v>
      </c>
      <c r="BM55" s="20">
        <f t="shared" si="118"/>
        <v>0</v>
      </c>
      <c r="BN55" s="20">
        <f t="shared" si="165"/>
        <v>0</v>
      </c>
      <c r="BO55" s="20"/>
      <c r="BP55" s="20"/>
      <c r="BQ55" s="20"/>
      <c r="BR55" s="20"/>
      <c r="BS55" s="20"/>
      <c r="BT55" s="43">
        <v>715</v>
      </c>
      <c r="BU55" s="44">
        <f t="shared" si="120"/>
        <v>425.67525000000001</v>
      </c>
      <c r="BV55" s="44"/>
      <c r="BW55" s="44">
        <f t="shared" si="121"/>
        <v>0</v>
      </c>
      <c r="BX55" s="44">
        <f t="shared" si="122"/>
        <v>0</v>
      </c>
      <c r="BY55" s="43"/>
      <c r="BZ55" s="20">
        <v>722</v>
      </c>
      <c r="CA55" s="19">
        <f t="shared" si="123"/>
        <v>429.84269999999998</v>
      </c>
      <c r="CB55" s="20"/>
      <c r="CC55" s="19">
        <f t="shared" si="124"/>
        <v>0</v>
      </c>
      <c r="CD55" s="20"/>
      <c r="CE55" s="19">
        <f t="shared" si="125"/>
        <v>0</v>
      </c>
      <c r="CF55" s="66">
        <f t="shared" si="166"/>
        <v>435.16215225000002</v>
      </c>
      <c r="CG55" s="44"/>
      <c r="CH55" s="66">
        <f t="shared" si="167"/>
        <v>0</v>
      </c>
      <c r="CI55" s="44"/>
      <c r="CJ55" s="66">
        <f t="shared" si="168"/>
        <v>0</v>
      </c>
      <c r="CK55" s="69"/>
      <c r="CL55" s="73">
        <v>812.15</v>
      </c>
      <c r="CM55" s="44"/>
      <c r="CN55" s="66"/>
      <c r="CO55" s="44"/>
      <c r="CP55" s="66"/>
      <c r="CQ55" s="69">
        <v>1092.5</v>
      </c>
      <c r="CR55" s="69"/>
      <c r="CS55" s="69"/>
      <c r="CT55" s="69">
        <f t="shared" si="169"/>
        <v>650.41987500000005</v>
      </c>
      <c r="CU55" s="69">
        <f t="shared" si="170"/>
        <v>0</v>
      </c>
      <c r="CV55" s="69">
        <f t="shared" si="171"/>
        <v>0</v>
      </c>
      <c r="CW55" s="69">
        <v>802.99</v>
      </c>
      <c r="CX55" s="69">
        <v>0</v>
      </c>
      <c r="CY55" s="69">
        <v>0</v>
      </c>
      <c r="CZ55" s="83">
        <f t="shared" si="172"/>
        <v>505.88369999999998</v>
      </c>
      <c r="DA55" s="83">
        <f t="shared" si="126"/>
        <v>0</v>
      </c>
      <c r="DB55" s="83">
        <f t="shared" si="130"/>
        <v>0</v>
      </c>
      <c r="DC55" s="21">
        <f t="shared" si="131"/>
        <v>409.76579700000002</v>
      </c>
      <c r="DD55" s="21">
        <v>0</v>
      </c>
      <c r="DE55" s="21">
        <v>0</v>
      </c>
      <c r="DF55" s="85">
        <v>0</v>
      </c>
      <c r="DG55" s="85">
        <v>0</v>
      </c>
      <c r="DH55" s="85">
        <v>0</v>
      </c>
      <c r="DI55" s="85">
        <v>0</v>
      </c>
      <c r="DJ55" s="85">
        <v>0</v>
      </c>
      <c r="DK55" s="85">
        <v>0</v>
      </c>
      <c r="DL55" s="69">
        <f t="shared" si="163"/>
        <v>0</v>
      </c>
      <c r="DM55" s="69">
        <f t="shared" si="128"/>
        <v>0</v>
      </c>
      <c r="DN55" s="69">
        <f t="shared" si="129"/>
        <v>0</v>
      </c>
    </row>
    <row r="56" spans="1:118" ht="26">
      <c r="A56" s="19" t="s">
        <v>57</v>
      </c>
      <c r="B56" s="19" t="s">
        <v>52</v>
      </c>
      <c r="C56" s="19" t="s">
        <v>52</v>
      </c>
      <c r="D56" s="19" t="s">
        <v>103</v>
      </c>
      <c r="E56" s="20">
        <v>261</v>
      </c>
      <c r="F56" s="20"/>
      <c r="G56" s="20"/>
      <c r="H56" s="20">
        <f t="shared" ref="H56:H61" si="173">E56*0.7</f>
        <v>182.7</v>
      </c>
      <c r="I56" s="20"/>
      <c r="J56" s="20"/>
      <c r="K56" s="20">
        <v>201.59</v>
      </c>
      <c r="L56" s="20"/>
      <c r="M56" s="20"/>
      <c r="N56" s="20"/>
      <c r="O56" s="20"/>
      <c r="P56" s="20"/>
      <c r="Q56" s="20">
        <f t="shared" si="133"/>
        <v>0</v>
      </c>
      <c r="R56" s="20">
        <f t="shared" si="134"/>
        <v>0</v>
      </c>
      <c r="S56" s="20">
        <f t="shared" ref="S56:S66" si="174">O56*0.9</f>
        <v>0</v>
      </c>
      <c r="T56" s="20">
        <f t="shared" si="136"/>
        <v>0</v>
      </c>
      <c r="U56" s="20">
        <f t="shared" si="137"/>
        <v>0</v>
      </c>
      <c r="V56" s="20">
        <f t="shared" ref="V56:V66" si="175">P56*0.9</f>
        <v>0</v>
      </c>
      <c r="W56" s="20"/>
      <c r="X56" s="20"/>
      <c r="Y56" s="20"/>
      <c r="Z56" s="43">
        <f t="shared" si="139"/>
        <v>0</v>
      </c>
      <c r="AA56" s="44">
        <f t="shared" si="140"/>
        <v>0</v>
      </c>
      <c r="AB56" s="44">
        <f t="shared" ref="AB56:AB66" si="176">X56*0.9</f>
        <v>0</v>
      </c>
      <c r="AC56" s="44">
        <f t="shared" si="142"/>
        <v>0</v>
      </c>
      <c r="AD56" s="44">
        <f t="shared" si="143"/>
        <v>0</v>
      </c>
      <c r="AE56" s="43">
        <f t="shared" ref="AE56:AE66" si="177">Y56*0.9</f>
        <v>0</v>
      </c>
      <c r="AF56" s="20">
        <v>202</v>
      </c>
      <c r="AG56" s="20">
        <f t="shared" si="145"/>
        <v>181.8</v>
      </c>
      <c r="AH56" s="20"/>
      <c r="AI56" s="20"/>
      <c r="AJ56" s="20"/>
      <c r="AK56" s="20"/>
      <c r="AL56" s="22">
        <v>202</v>
      </c>
      <c r="AM56" s="20">
        <f t="shared" si="146"/>
        <v>181.8</v>
      </c>
      <c r="AN56" s="20">
        <f t="shared" si="147"/>
        <v>147.25800000000001</v>
      </c>
      <c r="AO56" s="20">
        <f t="shared" ref="AO56:AO66" si="178">AG56*0.9</f>
        <v>163.62</v>
      </c>
      <c r="AP56" s="20">
        <f t="shared" si="149"/>
        <v>132.53219999999999</v>
      </c>
      <c r="AQ56" s="20">
        <f t="shared" si="150"/>
        <v>0</v>
      </c>
      <c r="AR56" s="20">
        <f t="shared" si="151"/>
        <v>0</v>
      </c>
      <c r="AS56" s="20">
        <f t="shared" si="152"/>
        <v>148.47</v>
      </c>
      <c r="AT56" s="20"/>
      <c r="AU56" s="20">
        <f t="shared" si="153"/>
        <v>0</v>
      </c>
      <c r="AV56" s="20"/>
      <c r="AW56" s="20">
        <f t="shared" si="154"/>
        <v>0</v>
      </c>
      <c r="AX56" s="20"/>
      <c r="AY56" s="20"/>
      <c r="AZ56" s="20"/>
      <c r="BA56" s="20"/>
      <c r="BB56" s="20"/>
      <c r="BC56" s="43">
        <f t="shared" si="155"/>
        <v>133.62299999999999</v>
      </c>
      <c r="BD56" s="44">
        <f t="shared" si="156"/>
        <v>108.23463</v>
      </c>
      <c r="BE56" s="44">
        <f t="shared" si="157"/>
        <v>0</v>
      </c>
      <c r="BF56" s="44">
        <f t="shared" si="158"/>
        <v>0</v>
      </c>
      <c r="BG56" s="44">
        <f t="shared" si="159"/>
        <v>0</v>
      </c>
      <c r="BH56" s="43">
        <f t="shared" si="160"/>
        <v>0</v>
      </c>
      <c r="BI56" s="20">
        <v>148.47</v>
      </c>
      <c r="BJ56" s="20">
        <f t="shared" ref="BJ56:BJ66" si="179">BI56*0.9*0.9*0.9</f>
        <v>108.23463</v>
      </c>
      <c r="BK56" s="20">
        <f t="shared" ref="BK56:BK62" si="180">AY56*0.7*1.05</f>
        <v>0</v>
      </c>
      <c r="BL56" s="20">
        <f t="shared" ref="BL56:BL66" si="181">BK56*0.9*0.9*0.9</f>
        <v>0</v>
      </c>
      <c r="BM56" s="20">
        <f t="shared" ref="BM56:BM66" si="182">BN56*0.9*0.9*0.9</f>
        <v>0</v>
      </c>
      <c r="BN56" s="20">
        <f t="shared" ref="BN56:BN62" si="183">AZ56*0.7*1.05</f>
        <v>0</v>
      </c>
      <c r="BO56" s="20"/>
      <c r="BP56" s="20"/>
      <c r="BQ56" s="20"/>
      <c r="BR56" s="20"/>
      <c r="BS56" s="20"/>
      <c r="BT56" s="43"/>
      <c r="BU56" s="44">
        <f t="shared" ref="BU56:BU66" si="184">BT56*0.7*1.05*0.9*0.9</f>
        <v>0</v>
      </c>
      <c r="BV56" s="44"/>
      <c r="BW56" s="44">
        <f t="shared" ref="BW56:BW66" si="185">BV56*0.7*1.05*0.9*0.9</f>
        <v>0</v>
      </c>
      <c r="BX56" s="44">
        <f t="shared" ref="BX56:BX66" si="186">BY56*0.7*1.05*0.9*0.9</f>
        <v>0</v>
      </c>
      <c r="BY56" s="43"/>
      <c r="BZ56" s="20"/>
      <c r="CA56" s="19">
        <f t="shared" ref="CA56:CA66" si="187">BZ56*0.7*1.05*0.9*0.9</f>
        <v>0</v>
      </c>
      <c r="CB56" s="20"/>
      <c r="CC56" s="19">
        <f t="shared" ref="CC56:CC66" si="188">CB56*0.7*1.05*0.9*0.9</f>
        <v>0</v>
      </c>
      <c r="CD56" s="20"/>
      <c r="CE56" s="19">
        <f t="shared" ref="CE56:CE66" si="189">CD56*0.7*1.05*0.9*0.9</f>
        <v>0</v>
      </c>
      <c r="CF56" s="66">
        <f t="shared" si="166"/>
        <v>168.4066545</v>
      </c>
      <c r="CG56" s="44"/>
      <c r="CH56" s="66">
        <f t="shared" si="167"/>
        <v>0</v>
      </c>
      <c r="CI56" s="44"/>
      <c r="CJ56" s="66">
        <f t="shared" si="168"/>
        <v>0</v>
      </c>
      <c r="CK56" s="69"/>
      <c r="CL56" s="66">
        <v>314.3</v>
      </c>
      <c r="CM56" s="44"/>
      <c r="CN56" s="66">
        <v>0</v>
      </c>
      <c r="CO56" s="44"/>
      <c r="CP56" s="66">
        <v>0</v>
      </c>
      <c r="CQ56" s="69"/>
      <c r="CR56" s="69"/>
      <c r="CS56" s="69"/>
      <c r="CT56" s="69">
        <f t="shared" si="169"/>
        <v>0</v>
      </c>
      <c r="CU56" s="69">
        <f t="shared" si="170"/>
        <v>0</v>
      </c>
      <c r="CV56" s="69">
        <f t="shared" si="171"/>
        <v>0</v>
      </c>
      <c r="CW56" s="69">
        <v>0</v>
      </c>
      <c r="CX56" s="69">
        <v>0</v>
      </c>
      <c r="CY56" s="69">
        <v>0</v>
      </c>
      <c r="CZ56" s="83">
        <f t="shared" si="172"/>
        <v>0</v>
      </c>
      <c r="DA56" s="83">
        <f t="shared" si="126"/>
        <v>0</v>
      </c>
      <c r="DB56" s="83">
        <f t="shared" si="130"/>
        <v>0</v>
      </c>
      <c r="DC56" s="21">
        <f t="shared" si="131"/>
        <v>0</v>
      </c>
      <c r="DD56" s="21">
        <v>0</v>
      </c>
      <c r="DE56" s="21">
        <v>0</v>
      </c>
      <c r="DF56" s="85">
        <v>517</v>
      </c>
      <c r="DG56" s="85">
        <v>0</v>
      </c>
      <c r="DH56" s="85">
        <v>0</v>
      </c>
      <c r="DI56" s="85">
        <v>517</v>
      </c>
      <c r="DJ56" s="85">
        <v>0</v>
      </c>
      <c r="DK56" s="85">
        <v>0</v>
      </c>
      <c r="DL56" s="69">
        <f t="shared" si="163"/>
        <v>465.3</v>
      </c>
      <c r="DM56" s="69">
        <f t="shared" si="128"/>
        <v>0</v>
      </c>
      <c r="DN56" s="69">
        <f t="shared" si="129"/>
        <v>0</v>
      </c>
    </row>
    <row r="57" spans="1:118" ht="26">
      <c r="A57" s="19" t="s">
        <v>57</v>
      </c>
      <c r="B57" s="19" t="s">
        <v>52</v>
      </c>
      <c r="C57" s="19" t="s">
        <v>52</v>
      </c>
      <c r="D57" s="19" t="s">
        <v>104</v>
      </c>
      <c r="E57" s="20">
        <v>261</v>
      </c>
      <c r="F57" s="20"/>
      <c r="G57" s="20"/>
      <c r="H57" s="20">
        <f t="shared" si="173"/>
        <v>182.7</v>
      </c>
      <c r="I57" s="20"/>
      <c r="J57" s="20"/>
      <c r="K57" s="22">
        <v>182.7</v>
      </c>
      <c r="L57" s="20"/>
      <c r="M57" s="20"/>
      <c r="N57" s="20"/>
      <c r="O57" s="20"/>
      <c r="P57" s="20"/>
      <c r="Q57" s="20">
        <f t="shared" si="133"/>
        <v>0</v>
      </c>
      <c r="R57" s="20">
        <f t="shared" si="134"/>
        <v>0</v>
      </c>
      <c r="S57" s="20">
        <f t="shared" si="174"/>
        <v>0</v>
      </c>
      <c r="T57" s="20">
        <f t="shared" si="136"/>
        <v>0</v>
      </c>
      <c r="U57" s="20">
        <f t="shared" si="137"/>
        <v>0</v>
      </c>
      <c r="V57" s="20">
        <f t="shared" si="175"/>
        <v>0</v>
      </c>
      <c r="W57" s="20"/>
      <c r="X57" s="20"/>
      <c r="Y57" s="20"/>
      <c r="Z57" s="43">
        <f t="shared" si="139"/>
        <v>0</v>
      </c>
      <c r="AA57" s="44">
        <f t="shared" si="140"/>
        <v>0</v>
      </c>
      <c r="AB57" s="44">
        <f t="shared" si="176"/>
        <v>0</v>
      </c>
      <c r="AC57" s="44">
        <f t="shared" si="142"/>
        <v>0</v>
      </c>
      <c r="AD57" s="44">
        <f t="shared" si="143"/>
        <v>0</v>
      </c>
      <c r="AE57" s="43">
        <f t="shared" si="177"/>
        <v>0</v>
      </c>
      <c r="AF57" s="20">
        <v>183</v>
      </c>
      <c r="AG57" s="20">
        <f t="shared" si="145"/>
        <v>164.7</v>
      </c>
      <c r="AH57" s="20"/>
      <c r="AI57" s="20"/>
      <c r="AJ57" s="20"/>
      <c r="AK57" s="20"/>
      <c r="AL57" s="22">
        <v>183</v>
      </c>
      <c r="AM57" s="20">
        <f t="shared" si="146"/>
        <v>164.7</v>
      </c>
      <c r="AN57" s="20">
        <f t="shared" si="147"/>
        <v>133.40700000000001</v>
      </c>
      <c r="AO57" s="20">
        <f t="shared" si="178"/>
        <v>148.22999999999999</v>
      </c>
      <c r="AP57" s="20">
        <f t="shared" si="149"/>
        <v>120.0663</v>
      </c>
      <c r="AQ57" s="20">
        <f t="shared" si="150"/>
        <v>0</v>
      </c>
      <c r="AR57" s="20">
        <f t="shared" si="151"/>
        <v>0</v>
      </c>
      <c r="AS57" s="20">
        <f t="shared" si="152"/>
        <v>134.505</v>
      </c>
      <c r="AT57" s="20"/>
      <c r="AU57" s="20">
        <f t="shared" si="153"/>
        <v>0</v>
      </c>
      <c r="AV57" s="20"/>
      <c r="AW57" s="20">
        <f t="shared" si="154"/>
        <v>0</v>
      </c>
      <c r="AX57" s="20"/>
      <c r="AY57" s="20"/>
      <c r="AZ57" s="20"/>
      <c r="BA57" s="20"/>
      <c r="BB57" s="20"/>
      <c r="BC57" s="43">
        <f t="shared" si="155"/>
        <v>121.0545</v>
      </c>
      <c r="BD57" s="44">
        <f t="shared" si="156"/>
        <v>98.054145000000005</v>
      </c>
      <c r="BE57" s="44">
        <f t="shared" si="157"/>
        <v>0</v>
      </c>
      <c r="BF57" s="44">
        <f t="shared" si="158"/>
        <v>0</v>
      </c>
      <c r="BG57" s="44">
        <f t="shared" si="159"/>
        <v>0</v>
      </c>
      <c r="BH57" s="43">
        <f t="shared" si="160"/>
        <v>0</v>
      </c>
      <c r="BI57" s="20">
        <v>134.505</v>
      </c>
      <c r="BJ57" s="20">
        <f t="shared" si="179"/>
        <v>98.054145000000005</v>
      </c>
      <c r="BK57" s="20">
        <f t="shared" si="180"/>
        <v>0</v>
      </c>
      <c r="BL57" s="20">
        <f t="shared" si="181"/>
        <v>0</v>
      </c>
      <c r="BM57" s="20">
        <f t="shared" si="182"/>
        <v>0</v>
      </c>
      <c r="BN57" s="20">
        <f t="shared" si="183"/>
        <v>0</v>
      </c>
      <c r="BO57" s="20"/>
      <c r="BP57" s="20"/>
      <c r="BQ57" s="20"/>
      <c r="BR57" s="20"/>
      <c r="BS57" s="20"/>
      <c r="BT57" s="43"/>
      <c r="BU57" s="44">
        <f t="shared" si="184"/>
        <v>0</v>
      </c>
      <c r="BV57" s="44"/>
      <c r="BW57" s="44">
        <f t="shared" si="185"/>
        <v>0</v>
      </c>
      <c r="BX57" s="44">
        <f t="shared" si="186"/>
        <v>0</v>
      </c>
      <c r="BY57" s="43"/>
      <c r="BZ57" s="20"/>
      <c r="CA57" s="19">
        <f t="shared" si="187"/>
        <v>0</v>
      </c>
      <c r="CB57" s="20"/>
      <c r="CC57" s="19">
        <f t="shared" si="188"/>
        <v>0</v>
      </c>
      <c r="CD57" s="20"/>
      <c r="CE57" s="19">
        <f t="shared" si="189"/>
        <v>0</v>
      </c>
      <c r="CF57" s="66">
        <f t="shared" si="166"/>
        <v>0</v>
      </c>
      <c r="CG57" s="44"/>
      <c r="CH57" s="66">
        <f t="shared" si="167"/>
        <v>0</v>
      </c>
      <c r="CI57" s="44"/>
      <c r="CJ57" s="66">
        <f t="shared" si="168"/>
        <v>0</v>
      </c>
      <c r="CK57" s="69"/>
      <c r="CL57" s="66">
        <v>0</v>
      </c>
      <c r="CM57" s="44"/>
      <c r="CN57" s="66">
        <v>0</v>
      </c>
      <c r="CO57" s="44"/>
      <c r="CP57" s="66">
        <v>0</v>
      </c>
      <c r="CQ57" s="69"/>
      <c r="CR57" s="69"/>
      <c r="CS57" s="69"/>
      <c r="CT57" s="69">
        <f t="shared" si="169"/>
        <v>0</v>
      </c>
      <c r="CU57" s="69">
        <f t="shared" si="170"/>
        <v>0</v>
      </c>
      <c r="CV57" s="69">
        <f t="shared" si="171"/>
        <v>0</v>
      </c>
      <c r="CW57" s="69">
        <v>0</v>
      </c>
      <c r="CX57" s="69">
        <v>0</v>
      </c>
      <c r="CY57" s="69">
        <v>0</v>
      </c>
      <c r="CZ57" s="83">
        <f t="shared" si="172"/>
        <v>0</v>
      </c>
      <c r="DA57" s="83">
        <f t="shared" si="126"/>
        <v>0</v>
      </c>
      <c r="DB57" s="83">
        <f t="shared" si="130"/>
        <v>0</v>
      </c>
      <c r="DC57" s="21">
        <f t="shared" si="131"/>
        <v>0</v>
      </c>
      <c r="DD57" s="21">
        <v>0</v>
      </c>
      <c r="DE57" s="21">
        <v>0</v>
      </c>
      <c r="DF57" s="85">
        <v>0</v>
      </c>
      <c r="DG57" s="85">
        <v>0</v>
      </c>
      <c r="DH57" s="85">
        <v>0</v>
      </c>
      <c r="DI57" s="85">
        <v>0</v>
      </c>
      <c r="DJ57" s="85">
        <v>0</v>
      </c>
      <c r="DK57" s="85">
        <v>0</v>
      </c>
      <c r="DL57" s="69">
        <f t="shared" si="163"/>
        <v>0</v>
      </c>
      <c r="DM57" s="69">
        <f t="shared" si="128"/>
        <v>0</v>
      </c>
      <c r="DN57" s="69">
        <f t="shared" si="129"/>
        <v>0</v>
      </c>
    </row>
    <row r="58" spans="1:118" ht="26">
      <c r="A58" s="19" t="s">
        <v>57</v>
      </c>
      <c r="B58" s="19" t="s">
        <v>53</v>
      </c>
      <c r="C58" s="19" t="s">
        <v>53</v>
      </c>
      <c r="D58" s="19" t="s">
        <v>105</v>
      </c>
      <c r="E58" s="20">
        <v>255</v>
      </c>
      <c r="F58" s="20" t="s">
        <v>54</v>
      </c>
      <c r="G58" s="20"/>
      <c r="H58" s="20">
        <f t="shared" si="173"/>
        <v>178.5</v>
      </c>
      <c r="I58" s="20"/>
      <c r="J58" s="20"/>
      <c r="K58" s="20">
        <v>282.8</v>
      </c>
      <c r="L58" s="20">
        <v>282.8</v>
      </c>
      <c r="M58" s="20"/>
      <c r="N58" s="20">
        <v>343</v>
      </c>
      <c r="O58" s="20"/>
      <c r="P58" s="20"/>
      <c r="Q58" s="20">
        <f t="shared" si="133"/>
        <v>308.7</v>
      </c>
      <c r="R58" s="20">
        <f t="shared" si="134"/>
        <v>277.83</v>
      </c>
      <c r="S58" s="20">
        <f t="shared" si="174"/>
        <v>0</v>
      </c>
      <c r="T58" s="20">
        <f t="shared" si="136"/>
        <v>0</v>
      </c>
      <c r="U58" s="20">
        <f t="shared" si="137"/>
        <v>0</v>
      </c>
      <c r="V58" s="20">
        <f t="shared" si="175"/>
        <v>0</v>
      </c>
      <c r="W58" s="20">
        <f>309*0.9</f>
        <v>278.10000000000002</v>
      </c>
      <c r="X58" s="20"/>
      <c r="Y58" s="20"/>
      <c r="Z58" s="43">
        <f t="shared" si="139"/>
        <v>250.29</v>
      </c>
      <c r="AA58" s="44">
        <f t="shared" si="140"/>
        <v>225.261</v>
      </c>
      <c r="AB58" s="44">
        <f t="shared" si="176"/>
        <v>0</v>
      </c>
      <c r="AC58" s="44">
        <f t="shared" si="142"/>
        <v>0</v>
      </c>
      <c r="AD58" s="44">
        <f t="shared" si="143"/>
        <v>0</v>
      </c>
      <c r="AE58" s="43">
        <f t="shared" si="177"/>
        <v>0</v>
      </c>
      <c r="AF58" s="20">
        <v>343</v>
      </c>
      <c r="AG58" s="20">
        <f t="shared" si="145"/>
        <v>308.7</v>
      </c>
      <c r="AH58" s="20">
        <v>343</v>
      </c>
      <c r="AI58" s="20">
        <f>AH58*0.9</f>
        <v>308.7</v>
      </c>
      <c r="AJ58" s="20"/>
      <c r="AK58" s="20"/>
      <c r="AL58" s="20">
        <v>466.67</v>
      </c>
      <c r="AM58" s="20">
        <f t="shared" si="146"/>
        <v>308.7</v>
      </c>
      <c r="AN58" s="20">
        <f t="shared" si="147"/>
        <v>250.047</v>
      </c>
      <c r="AO58" s="20">
        <f t="shared" si="178"/>
        <v>277.83</v>
      </c>
      <c r="AP58" s="20">
        <f t="shared" si="149"/>
        <v>225.04230000000001</v>
      </c>
      <c r="AQ58" s="20">
        <f t="shared" si="150"/>
        <v>225.04230000000001</v>
      </c>
      <c r="AR58" s="20">
        <f t="shared" si="151"/>
        <v>277.83</v>
      </c>
      <c r="AS58" s="20">
        <f t="shared" si="152"/>
        <v>343.00245000000001</v>
      </c>
      <c r="AT58" s="20">
        <v>466.67</v>
      </c>
      <c r="AU58" s="20">
        <f t="shared" si="153"/>
        <v>343.00245000000001</v>
      </c>
      <c r="AV58" s="20"/>
      <c r="AW58" s="20">
        <f t="shared" si="154"/>
        <v>0</v>
      </c>
      <c r="AX58" s="20">
        <v>462.00330000000002</v>
      </c>
      <c r="AY58" s="20">
        <v>462.00330000000002</v>
      </c>
      <c r="AZ58" s="20"/>
      <c r="BA58" s="20"/>
      <c r="BB58" s="20"/>
      <c r="BC58" s="43">
        <f t="shared" si="155"/>
        <v>308.70220499999999</v>
      </c>
      <c r="BD58" s="44">
        <f t="shared" si="156"/>
        <v>250.04878604999999</v>
      </c>
      <c r="BE58" s="44">
        <f t="shared" si="157"/>
        <v>308.70220499999999</v>
      </c>
      <c r="BF58" s="44">
        <f t="shared" si="158"/>
        <v>250.04878604999999</v>
      </c>
      <c r="BG58" s="44">
        <f t="shared" si="159"/>
        <v>0</v>
      </c>
      <c r="BH58" s="43">
        <f t="shared" si="160"/>
        <v>0</v>
      </c>
      <c r="BI58" s="20">
        <f>AX58*0.7*1.05</f>
        <v>339.57242550000001</v>
      </c>
      <c r="BJ58" s="20">
        <f t="shared" si="179"/>
        <v>247.5482981895</v>
      </c>
      <c r="BK58" s="20">
        <f t="shared" si="180"/>
        <v>339.57242550000001</v>
      </c>
      <c r="BL58" s="20">
        <f t="shared" si="181"/>
        <v>247.5482981895</v>
      </c>
      <c r="BM58" s="20">
        <f t="shared" si="182"/>
        <v>0</v>
      </c>
      <c r="BN58" s="20">
        <f t="shared" si="183"/>
        <v>0</v>
      </c>
      <c r="BO58" s="20"/>
      <c r="BP58" s="20"/>
      <c r="BQ58" s="20"/>
      <c r="BR58" s="20"/>
      <c r="BS58" s="20"/>
      <c r="BT58" s="43">
        <v>452.67</v>
      </c>
      <c r="BU58" s="44">
        <f t="shared" si="184"/>
        <v>269.49708450000003</v>
      </c>
      <c r="BV58" s="44">
        <v>452.67</v>
      </c>
      <c r="BW58" s="44">
        <f t="shared" si="185"/>
        <v>269.49708450000003</v>
      </c>
      <c r="BX58" s="44">
        <f t="shared" si="186"/>
        <v>0</v>
      </c>
      <c r="BY58" s="43"/>
      <c r="BZ58" s="20">
        <v>448</v>
      </c>
      <c r="CA58" s="19">
        <f t="shared" si="187"/>
        <v>266.71679999999998</v>
      </c>
      <c r="CB58" s="20">
        <v>448</v>
      </c>
      <c r="CC58" s="19">
        <f t="shared" si="188"/>
        <v>266.71679999999998</v>
      </c>
      <c r="CD58" s="20"/>
      <c r="CE58" s="19">
        <f t="shared" si="189"/>
        <v>0</v>
      </c>
      <c r="CF58" s="66">
        <f t="shared" si="166"/>
        <v>0</v>
      </c>
      <c r="CG58" s="44"/>
      <c r="CH58" s="66">
        <f t="shared" si="167"/>
        <v>0</v>
      </c>
      <c r="CI58" s="44"/>
      <c r="CJ58" s="66">
        <f t="shared" si="168"/>
        <v>0</v>
      </c>
      <c r="CK58" s="69"/>
      <c r="CL58" s="66"/>
      <c r="CM58" s="44"/>
      <c r="CN58" s="66"/>
      <c r="CO58" s="44"/>
      <c r="CP58" s="66">
        <v>0</v>
      </c>
      <c r="CQ58" s="69"/>
      <c r="CR58" s="69"/>
      <c r="CS58" s="69"/>
      <c r="CT58" s="69">
        <f t="shared" si="169"/>
        <v>0</v>
      </c>
      <c r="CU58" s="69">
        <f t="shared" si="170"/>
        <v>0</v>
      </c>
      <c r="CV58" s="69">
        <f t="shared" si="171"/>
        <v>0</v>
      </c>
      <c r="CW58" s="69">
        <v>0</v>
      </c>
      <c r="CX58" s="69">
        <v>0</v>
      </c>
      <c r="CY58" s="69">
        <v>0</v>
      </c>
      <c r="CZ58" s="83">
        <f t="shared" si="172"/>
        <v>0</v>
      </c>
      <c r="DA58" s="83">
        <f t="shared" ref="DA58:DA89" si="190">CX58*0.7*0.9</f>
        <v>0</v>
      </c>
      <c r="DB58" s="83">
        <f t="shared" si="130"/>
        <v>0</v>
      </c>
      <c r="DC58" s="21">
        <f t="shared" si="131"/>
        <v>0</v>
      </c>
      <c r="DD58" s="21">
        <v>0</v>
      </c>
      <c r="DE58" s="21">
        <v>0</v>
      </c>
      <c r="DF58" s="85">
        <v>0</v>
      </c>
      <c r="DG58" s="85">
        <v>0</v>
      </c>
      <c r="DH58" s="85">
        <v>0</v>
      </c>
      <c r="DI58" s="85">
        <v>0</v>
      </c>
      <c r="DJ58" s="85">
        <v>0</v>
      </c>
      <c r="DK58" s="85">
        <v>0</v>
      </c>
      <c r="DL58" s="69">
        <f t="shared" si="163"/>
        <v>0</v>
      </c>
      <c r="DM58" s="69">
        <f t="shared" si="128"/>
        <v>0</v>
      </c>
      <c r="DN58" s="69">
        <f t="shared" si="129"/>
        <v>0</v>
      </c>
    </row>
    <row r="59" spans="1:118" ht="26">
      <c r="A59" s="19" t="s">
        <v>57</v>
      </c>
      <c r="B59" s="19" t="s">
        <v>53</v>
      </c>
      <c r="C59" s="19" t="s">
        <v>53</v>
      </c>
      <c r="D59" s="19" t="s">
        <v>106</v>
      </c>
      <c r="E59" s="20">
        <v>228.4</v>
      </c>
      <c r="F59" s="20">
        <v>296.89999999999998</v>
      </c>
      <c r="G59" s="20"/>
      <c r="H59" s="20">
        <f t="shared" si="173"/>
        <v>159.88</v>
      </c>
      <c r="I59" s="20">
        <f>F59*0.7</f>
        <v>207.83</v>
      </c>
      <c r="J59" s="20"/>
      <c r="K59" s="22">
        <v>159.88</v>
      </c>
      <c r="L59" s="20">
        <v>207.83</v>
      </c>
      <c r="M59" s="20"/>
      <c r="N59" s="20"/>
      <c r="O59" s="20"/>
      <c r="P59" s="20"/>
      <c r="Q59" s="20">
        <f t="shared" si="133"/>
        <v>0</v>
      </c>
      <c r="R59" s="20">
        <f t="shared" si="134"/>
        <v>0</v>
      </c>
      <c r="S59" s="20">
        <f t="shared" si="174"/>
        <v>0</v>
      </c>
      <c r="T59" s="20">
        <f t="shared" si="136"/>
        <v>0</v>
      </c>
      <c r="U59" s="20">
        <f t="shared" si="137"/>
        <v>0</v>
      </c>
      <c r="V59" s="20">
        <f t="shared" si="175"/>
        <v>0</v>
      </c>
      <c r="W59" s="20"/>
      <c r="X59" s="20"/>
      <c r="Y59" s="20"/>
      <c r="Z59" s="43">
        <f t="shared" si="139"/>
        <v>0</v>
      </c>
      <c r="AA59" s="44">
        <f t="shared" si="140"/>
        <v>0</v>
      </c>
      <c r="AB59" s="44">
        <f t="shared" si="176"/>
        <v>0</v>
      </c>
      <c r="AC59" s="44">
        <f t="shared" si="142"/>
        <v>0</v>
      </c>
      <c r="AD59" s="44">
        <f t="shared" si="143"/>
        <v>0</v>
      </c>
      <c r="AE59" s="43">
        <f t="shared" si="177"/>
        <v>0</v>
      </c>
      <c r="AF59" s="20">
        <v>208</v>
      </c>
      <c r="AG59" s="20">
        <f t="shared" si="145"/>
        <v>187.2</v>
      </c>
      <c r="AH59" s="20"/>
      <c r="AI59" s="20"/>
      <c r="AJ59" s="20"/>
      <c r="AK59" s="20"/>
      <c r="AL59" s="22">
        <v>208</v>
      </c>
      <c r="AM59" s="20">
        <f t="shared" si="146"/>
        <v>187.2</v>
      </c>
      <c r="AN59" s="20">
        <f t="shared" si="147"/>
        <v>151.63200000000001</v>
      </c>
      <c r="AO59" s="20">
        <f t="shared" si="178"/>
        <v>168.48</v>
      </c>
      <c r="AP59" s="20">
        <f t="shared" si="149"/>
        <v>136.46879999999999</v>
      </c>
      <c r="AQ59" s="20">
        <f t="shared" si="150"/>
        <v>0</v>
      </c>
      <c r="AR59" s="20">
        <f t="shared" si="151"/>
        <v>0</v>
      </c>
      <c r="AS59" s="20">
        <f t="shared" si="152"/>
        <v>152.88</v>
      </c>
      <c r="AT59" s="20"/>
      <c r="AU59" s="20">
        <f t="shared" si="153"/>
        <v>0</v>
      </c>
      <c r="AV59" s="20"/>
      <c r="AW59" s="20">
        <f t="shared" si="154"/>
        <v>0</v>
      </c>
      <c r="AX59" s="20"/>
      <c r="AY59" s="20"/>
      <c r="AZ59" s="20"/>
      <c r="BA59" s="20"/>
      <c r="BB59" s="20"/>
      <c r="BC59" s="43">
        <f t="shared" si="155"/>
        <v>137.59200000000001</v>
      </c>
      <c r="BD59" s="44">
        <f t="shared" si="156"/>
        <v>111.44952000000001</v>
      </c>
      <c r="BE59" s="44">
        <f t="shared" si="157"/>
        <v>0</v>
      </c>
      <c r="BF59" s="44">
        <f t="shared" si="158"/>
        <v>0</v>
      </c>
      <c r="BG59" s="44">
        <f t="shared" si="159"/>
        <v>0</v>
      </c>
      <c r="BH59" s="43">
        <f t="shared" si="160"/>
        <v>0</v>
      </c>
      <c r="BI59" s="20">
        <v>152.88</v>
      </c>
      <c r="BJ59" s="20">
        <f t="shared" si="179"/>
        <v>111.44952000000001</v>
      </c>
      <c r="BK59" s="20">
        <f t="shared" si="180"/>
        <v>0</v>
      </c>
      <c r="BL59" s="20">
        <f t="shared" si="181"/>
        <v>0</v>
      </c>
      <c r="BM59" s="20">
        <f t="shared" si="182"/>
        <v>0</v>
      </c>
      <c r="BN59" s="20">
        <f t="shared" si="183"/>
        <v>0</v>
      </c>
      <c r="BO59" s="20"/>
      <c r="BP59" s="20"/>
      <c r="BQ59" s="20"/>
      <c r="BR59" s="20"/>
      <c r="BS59" s="20"/>
      <c r="BT59" s="43">
        <v>445</v>
      </c>
      <c r="BU59" s="44">
        <f t="shared" si="184"/>
        <v>264.93074999999999</v>
      </c>
      <c r="BV59" s="44"/>
      <c r="BW59" s="44">
        <f t="shared" si="185"/>
        <v>0</v>
      </c>
      <c r="BX59" s="44">
        <f t="shared" si="186"/>
        <v>0</v>
      </c>
      <c r="BY59" s="43"/>
      <c r="BZ59" s="20"/>
      <c r="CA59" s="19">
        <f t="shared" si="187"/>
        <v>0</v>
      </c>
      <c r="CB59" s="20"/>
      <c r="CC59" s="19">
        <f t="shared" si="188"/>
        <v>0</v>
      </c>
      <c r="CD59" s="20"/>
      <c r="CE59" s="19">
        <f t="shared" si="189"/>
        <v>0</v>
      </c>
      <c r="CF59" s="66">
        <f t="shared" si="166"/>
        <v>0</v>
      </c>
      <c r="CG59" s="44"/>
      <c r="CH59" s="66">
        <f t="shared" si="167"/>
        <v>0</v>
      </c>
      <c r="CI59" s="44"/>
      <c r="CJ59" s="66">
        <f t="shared" si="168"/>
        <v>0</v>
      </c>
      <c r="CK59" s="69"/>
      <c r="CL59" s="66">
        <v>0</v>
      </c>
      <c r="CM59" s="44"/>
      <c r="CN59" s="66">
        <v>0</v>
      </c>
      <c r="CO59" s="44"/>
      <c r="CP59" s="66">
        <v>0</v>
      </c>
      <c r="CQ59" s="69"/>
      <c r="CR59" s="69"/>
      <c r="CS59" s="69"/>
      <c r="CT59" s="69">
        <f t="shared" si="169"/>
        <v>0</v>
      </c>
      <c r="CU59" s="69">
        <f t="shared" si="170"/>
        <v>0</v>
      </c>
      <c r="CV59" s="69">
        <f t="shared" si="171"/>
        <v>0</v>
      </c>
      <c r="CW59" s="74">
        <v>397.16</v>
      </c>
      <c r="CX59" s="74">
        <v>0</v>
      </c>
      <c r="CY59" s="74">
        <v>0</v>
      </c>
      <c r="CZ59" s="83">
        <f t="shared" si="172"/>
        <v>250.21080000000001</v>
      </c>
      <c r="DA59" s="83">
        <f t="shared" si="190"/>
        <v>0</v>
      </c>
      <c r="DB59" s="83">
        <f t="shared" si="130"/>
        <v>0</v>
      </c>
      <c r="DC59" s="21">
        <f t="shared" si="131"/>
        <v>202.670748</v>
      </c>
      <c r="DD59" s="21">
        <v>0</v>
      </c>
      <c r="DE59" s="21">
        <v>0</v>
      </c>
      <c r="DF59" s="85">
        <v>369</v>
      </c>
      <c r="DG59" s="85">
        <v>0</v>
      </c>
      <c r="DH59" s="85">
        <v>0</v>
      </c>
      <c r="DI59" s="85">
        <v>369</v>
      </c>
      <c r="DJ59" s="85">
        <v>0</v>
      </c>
      <c r="DK59" s="85">
        <v>0</v>
      </c>
      <c r="DL59" s="69">
        <f t="shared" si="163"/>
        <v>332.1</v>
      </c>
      <c r="DM59" s="69">
        <f t="shared" ref="DM59:DM90" si="191">DJ59*0.9</f>
        <v>0</v>
      </c>
      <c r="DN59" s="69">
        <f t="shared" ref="DN59:DN90" si="192">DK59*0.9</f>
        <v>0</v>
      </c>
    </row>
    <row r="60" spans="1:118" ht="26">
      <c r="A60" s="19" t="s">
        <v>57</v>
      </c>
      <c r="B60" s="19" t="s">
        <v>56</v>
      </c>
      <c r="C60" s="19" t="s">
        <v>56</v>
      </c>
      <c r="D60" s="19" t="s">
        <v>107</v>
      </c>
      <c r="E60" s="20">
        <v>210.6</v>
      </c>
      <c r="F60" s="20">
        <v>273.10000000000002</v>
      </c>
      <c r="G60" s="20"/>
      <c r="H60" s="22">
        <f t="shared" si="173"/>
        <v>147.41999999999999</v>
      </c>
      <c r="I60" s="22">
        <f>F60*0.7</f>
        <v>191.17</v>
      </c>
      <c r="J60" s="22"/>
      <c r="K60" s="22">
        <v>162.29</v>
      </c>
      <c r="L60" s="22">
        <v>191.17</v>
      </c>
      <c r="M60" s="20"/>
      <c r="N60" s="20">
        <v>178.52</v>
      </c>
      <c r="O60" s="20">
        <v>178.52</v>
      </c>
      <c r="P60" s="20"/>
      <c r="Q60" s="20">
        <f t="shared" si="133"/>
        <v>160.66800000000001</v>
      </c>
      <c r="R60" s="20">
        <f t="shared" si="134"/>
        <v>144.60120000000001</v>
      </c>
      <c r="S60" s="20">
        <f t="shared" si="174"/>
        <v>160.66800000000001</v>
      </c>
      <c r="T60" s="20">
        <f t="shared" si="136"/>
        <v>144.60120000000001</v>
      </c>
      <c r="U60" s="20">
        <f t="shared" si="137"/>
        <v>0</v>
      </c>
      <c r="V60" s="20">
        <f t="shared" si="175"/>
        <v>0</v>
      </c>
      <c r="W60" s="20"/>
      <c r="X60" s="20">
        <f>175*0.9</f>
        <v>157.5</v>
      </c>
      <c r="Y60" s="20"/>
      <c r="Z60" s="43">
        <f t="shared" si="139"/>
        <v>0</v>
      </c>
      <c r="AA60" s="44">
        <f t="shared" si="140"/>
        <v>0</v>
      </c>
      <c r="AB60" s="44">
        <f t="shared" si="176"/>
        <v>141.75</v>
      </c>
      <c r="AC60" s="44">
        <f t="shared" si="142"/>
        <v>127.575</v>
      </c>
      <c r="AD60" s="44">
        <f t="shared" si="143"/>
        <v>0</v>
      </c>
      <c r="AE60" s="43">
        <f t="shared" si="177"/>
        <v>0</v>
      </c>
      <c r="AF60" s="20">
        <v>213</v>
      </c>
      <c r="AG60" s="20">
        <f t="shared" si="145"/>
        <v>191.7</v>
      </c>
      <c r="AH60" s="20">
        <v>213</v>
      </c>
      <c r="AI60" s="20">
        <f>AH60*0.9</f>
        <v>191.7</v>
      </c>
      <c r="AJ60" s="20"/>
      <c r="AK60" s="20"/>
      <c r="AL60" s="20">
        <v>294.5</v>
      </c>
      <c r="AM60" s="20">
        <f t="shared" si="146"/>
        <v>191.7</v>
      </c>
      <c r="AN60" s="20">
        <f t="shared" si="147"/>
        <v>155.27699999999999</v>
      </c>
      <c r="AO60" s="20">
        <f t="shared" si="178"/>
        <v>172.53</v>
      </c>
      <c r="AP60" s="20">
        <f t="shared" si="149"/>
        <v>139.74930000000001</v>
      </c>
      <c r="AQ60" s="20">
        <f t="shared" si="150"/>
        <v>139.74930000000001</v>
      </c>
      <c r="AR60" s="20">
        <f t="shared" si="151"/>
        <v>172.53</v>
      </c>
      <c r="AS60" s="20">
        <f t="shared" si="152"/>
        <v>216.45750000000001</v>
      </c>
      <c r="AT60" s="22">
        <v>213</v>
      </c>
      <c r="AU60" s="20">
        <f t="shared" si="153"/>
        <v>156.55500000000001</v>
      </c>
      <c r="AV60" s="20">
        <v>570</v>
      </c>
      <c r="AW60" s="20">
        <f t="shared" si="154"/>
        <v>418.95</v>
      </c>
      <c r="AX60" s="20">
        <v>312.55</v>
      </c>
      <c r="AY60" s="20">
        <v>312.55</v>
      </c>
      <c r="AZ60" s="20"/>
      <c r="BA60" s="20"/>
      <c r="BB60" s="20"/>
      <c r="BC60" s="43">
        <f t="shared" si="155"/>
        <v>194.81174999999999</v>
      </c>
      <c r="BD60" s="44">
        <f t="shared" si="156"/>
        <v>157.7975175</v>
      </c>
      <c r="BE60" s="44">
        <f t="shared" si="157"/>
        <v>140.89949999999999</v>
      </c>
      <c r="BF60" s="44">
        <f t="shared" si="158"/>
        <v>114.128595</v>
      </c>
      <c r="BG60" s="44">
        <f t="shared" si="159"/>
        <v>305.41455000000002</v>
      </c>
      <c r="BH60" s="43">
        <f t="shared" si="160"/>
        <v>377.05500000000001</v>
      </c>
      <c r="BI60" s="20">
        <f t="shared" ref="BI60:BI66" si="193">AX60*0.7*1.05</f>
        <v>229.72425000000001</v>
      </c>
      <c r="BJ60" s="20">
        <f t="shared" si="179"/>
        <v>167.46897824999999</v>
      </c>
      <c r="BK60" s="20">
        <f t="shared" si="180"/>
        <v>229.72425000000001</v>
      </c>
      <c r="BL60" s="20">
        <f t="shared" si="181"/>
        <v>167.46897824999999</v>
      </c>
      <c r="BM60" s="20">
        <f t="shared" si="182"/>
        <v>0</v>
      </c>
      <c r="BN60" s="20">
        <f t="shared" si="183"/>
        <v>0</v>
      </c>
      <c r="BO60" s="20"/>
      <c r="BP60" s="20"/>
      <c r="BQ60" s="20"/>
      <c r="BR60" s="20"/>
      <c r="BS60" s="20"/>
      <c r="BT60" s="43">
        <v>329</v>
      </c>
      <c r="BU60" s="44">
        <f t="shared" si="184"/>
        <v>195.87015</v>
      </c>
      <c r="BV60" s="44">
        <v>329</v>
      </c>
      <c r="BW60" s="44">
        <f t="shared" si="185"/>
        <v>195.87015</v>
      </c>
      <c r="BX60" s="44">
        <f t="shared" si="186"/>
        <v>0</v>
      </c>
      <c r="BY60" s="43"/>
      <c r="BZ60" s="20">
        <v>324.3</v>
      </c>
      <c r="CA60" s="19">
        <f t="shared" si="187"/>
        <v>193.07200499999999</v>
      </c>
      <c r="CB60" s="20">
        <v>324.3</v>
      </c>
      <c r="CC60" s="19">
        <f t="shared" si="188"/>
        <v>193.07200499999999</v>
      </c>
      <c r="CD60" s="20"/>
      <c r="CE60" s="19">
        <f t="shared" si="189"/>
        <v>0</v>
      </c>
      <c r="CF60" s="66">
        <f t="shared" si="166"/>
        <v>176.28313499999999</v>
      </c>
      <c r="CG60" s="44"/>
      <c r="CH60" s="66">
        <f t="shared" si="167"/>
        <v>176.28313499999999</v>
      </c>
      <c r="CI60" s="44"/>
      <c r="CJ60" s="66">
        <f t="shared" si="168"/>
        <v>0</v>
      </c>
      <c r="CK60" s="69"/>
      <c r="CL60" s="66">
        <v>329</v>
      </c>
      <c r="CM60" s="44">
        <v>324.3</v>
      </c>
      <c r="CN60" s="66">
        <v>329</v>
      </c>
      <c r="CO60" s="44"/>
      <c r="CP60" s="66">
        <v>0</v>
      </c>
      <c r="CQ60" s="69">
        <v>584</v>
      </c>
      <c r="CR60" s="69">
        <v>657</v>
      </c>
      <c r="CS60" s="69"/>
      <c r="CT60" s="69">
        <f t="shared" si="169"/>
        <v>347.68439999999998</v>
      </c>
      <c r="CU60" s="69">
        <f t="shared" si="170"/>
        <v>391.14494999999999</v>
      </c>
      <c r="CV60" s="69">
        <f t="shared" si="171"/>
        <v>0</v>
      </c>
      <c r="CW60" s="74">
        <v>521.22</v>
      </c>
      <c r="CX60" s="74">
        <v>586.37</v>
      </c>
      <c r="CY60" s="74">
        <v>0</v>
      </c>
      <c r="CZ60" s="83">
        <f t="shared" si="172"/>
        <v>328.36860000000001</v>
      </c>
      <c r="DA60" s="83">
        <f t="shared" si="190"/>
        <v>369.41309999999999</v>
      </c>
      <c r="DB60" s="83">
        <f t="shared" si="130"/>
        <v>0</v>
      </c>
      <c r="DC60" s="21">
        <f t="shared" si="131"/>
        <v>265.978566</v>
      </c>
      <c r="DD60" s="21">
        <v>0</v>
      </c>
      <c r="DE60" s="21">
        <v>0</v>
      </c>
      <c r="DF60" s="85">
        <v>388</v>
      </c>
      <c r="DG60" s="85">
        <v>388</v>
      </c>
      <c r="DH60" s="85">
        <v>0</v>
      </c>
      <c r="DI60" s="85">
        <v>388</v>
      </c>
      <c r="DJ60" s="85">
        <v>388</v>
      </c>
      <c r="DK60" s="85">
        <v>0</v>
      </c>
      <c r="DL60" s="69">
        <f t="shared" si="163"/>
        <v>349.2</v>
      </c>
      <c r="DM60" s="69">
        <f t="shared" si="191"/>
        <v>349.2</v>
      </c>
      <c r="DN60" s="69">
        <f t="shared" si="192"/>
        <v>0</v>
      </c>
    </row>
    <row r="61" spans="1:118" ht="26">
      <c r="A61" s="19" t="s">
        <v>57</v>
      </c>
      <c r="B61" s="19" t="s">
        <v>55</v>
      </c>
      <c r="C61" s="19" t="s">
        <v>55</v>
      </c>
      <c r="D61" s="19" t="s">
        <v>108</v>
      </c>
      <c r="E61" s="20">
        <v>304.5</v>
      </c>
      <c r="F61" s="20">
        <v>475</v>
      </c>
      <c r="G61" s="20"/>
      <c r="H61" s="20">
        <f t="shared" si="173"/>
        <v>213.15</v>
      </c>
      <c r="I61" s="20">
        <f>F61*0.7</f>
        <v>332.5</v>
      </c>
      <c r="J61" s="20"/>
      <c r="K61" s="20">
        <v>235.18</v>
      </c>
      <c r="L61" s="20">
        <v>282.24</v>
      </c>
      <c r="M61" s="20"/>
      <c r="N61" s="20">
        <v>258.25</v>
      </c>
      <c r="O61" s="20">
        <v>310.45999999999998</v>
      </c>
      <c r="P61" s="20"/>
      <c r="Q61" s="20">
        <f t="shared" si="133"/>
        <v>232.42500000000001</v>
      </c>
      <c r="R61" s="20">
        <f t="shared" si="134"/>
        <v>209.1825</v>
      </c>
      <c r="S61" s="20">
        <f t="shared" si="174"/>
        <v>279.41399999999999</v>
      </c>
      <c r="T61" s="20">
        <f t="shared" si="136"/>
        <v>251.4726</v>
      </c>
      <c r="U61" s="20">
        <f t="shared" si="137"/>
        <v>0</v>
      </c>
      <c r="V61" s="20">
        <f t="shared" si="175"/>
        <v>0</v>
      </c>
      <c r="W61" s="20">
        <f>237*0.9</f>
        <v>213.3</v>
      </c>
      <c r="X61" s="20">
        <f>323*0.9</f>
        <v>290.7</v>
      </c>
      <c r="Y61" s="20"/>
      <c r="Z61" s="43">
        <f t="shared" si="139"/>
        <v>191.97</v>
      </c>
      <c r="AA61" s="44">
        <f t="shared" si="140"/>
        <v>172.773</v>
      </c>
      <c r="AB61" s="44">
        <f t="shared" si="176"/>
        <v>261.63</v>
      </c>
      <c r="AC61" s="44">
        <f t="shared" si="142"/>
        <v>235.46700000000001</v>
      </c>
      <c r="AD61" s="44">
        <f t="shared" si="143"/>
        <v>0</v>
      </c>
      <c r="AE61" s="43">
        <f t="shared" si="177"/>
        <v>0</v>
      </c>
      <c r="AF61" s="20">
        <v>288</v>
      </c>
      <c r="AG61" s="20">
        <f t="shared" si="145"/>
        <v>259.2</v>
      </c>
      <c r="AH61" s="20">
        <v>392</v>
      </c>
      <c r="AI61" s="20">
        <f>AH61*0.9</f>
        <v>352.8</v>
      </c>
      <c r="AJ61" s="20"/>
      <c r="AK61" s="20"/>
      <c r="AL61" s="20">
        <v>399</v>
      </c>
      <c r="AM61" s="20">
        <f t="shared" si="146"/>
        <v>259.2</v>
      </c>
      <c r="AN61" s="20">
        <f t="shared" si="147"/>
        <v>209.952</v>
      </c>
      <c r="AO61" s="20">
        <f t="shared" si="178"/>
        <v>233.28</v>
      </c>
      <c r="AP61" s="20">
        <f t="shared" si="149"/>
        <v>188.95679999999999</v>
      </c>
      <c r="AQ61" s="20">
        <f t="shared" si="150"/>
        <v>257.19119999999998</v>
      </c>
      <c r="AR61" s="20">
        <f t="shared" si="151"/>
        <v>317.52</v>
      </c>
      <c r="AS61" s="20">
        <f t="shared" si="152"/>
        <v>293.26499999999999</v>
      </c>
      <c r="AT61" s="20">
        <v>723.9</v>
      </c>
      <c r="AU61" s="20">
        <f t="shared" si="153"/>
        <v>532.06650000000002</v>
      </c>
      <c r="AV61" s="20"/>
      <c r="AW61" s="20">
        <f t="shared" si="154"/>
        <v>0</v>
      </c>
      <c r="AX61" s="20">
        <v>422.75</v>
      </c>
      <c r="AY61" s="20">
        <v>767.6</v>
      </c>
      <c r="AZ61" s="20"/>
      <c r="BA61" s="20"/>
      <c r="BB61" s="20"/>
      <c r="BC61" s="43">
        <f t="shared" si="155"/>
        <v>263.93849999999998</v>
      </c>
      <c r="BD61" s="44">
        <f t="shared" si="156"/>
        <v>213.79018500000001</v>
      </c>
      <c r="BE61" s="44">
        <f t="shared" si="157"/>
        <v>478.85984999999999</v>
      </c>
      <c r="BF61" s="44">
        <f t="shared" si="158"/>
        <v>387.87647850000002</v>
      </c>
      <c r="BG61" s="44">
        <f t="shared" si="159"/>
        <v>0</v>
      </c>
      <c r="BH61" s="43">
        <f t="shared" si="160"/>
        <v>0</v>
      </c>
      <c r="BI61" s="20">
        <f t="shared" si="193"/>
        <v>310.72125</v>
      </c>
      <c r="BJ61" s="20">
        <f t="shared" si="179"/>
        <v>226.51579125000001</v>
      </c>
      <c r="BK61" s="20">
        <f t="shared" si="180"/>
        <v>564.18600000000004</v>
      </c>
      <c r="BL61" s="20">
        <f t="shared" si="181"/>
        <v>411.29159399999998</v>
      </c>
      <c r="BM61" s="20">
        <f t="shared" si="182"/>
        <v>0</v>
      </c>
      <c r="BN61" s="20">
        <f t="shared" si="183"/>
        <v>0</v>
      </c>
      <c r="BO61" s="20"/>
      <c r="BP61" s="20"/>
      <c r="BQ61" s="20"/>
      <c r="BR61" s="20"/>
      <c r="BS61" s="20"/>
      <c r="BT61" s="43">
        <v>445</v>
      </c>
      <c r="BU61" s="44">
        <f t="shared" si="184"/>
        <v>264.93074999999999</v>
      </c>
      <c r="BV61" s="44">
        <v>808</v>
      </c>
      <c r="BW61" s="44">
        <f t="shared" si="185"/>
        <v>481.0428</v>
      </c>
      <c r="BX61" s="44">
        <f t="shared" si="186"/>
        <v>0</v>
      </c>
      <c r="BY61" s="43"/>
      <c r="BZ61" s="20">
        <v>439.22</v>
      </c>
      <c r="CA61" s="19">
        <f t="shared" si="187"/>
        <v>261.48962699999998</v>
      </c>
      <c r="CB61" s="20">
        <v>569.64</v>
      </c>
      <c r="CC61" s="19">
        <f t="shared" si="188"/>
        <v>339.13517400000001</v>
      </c>
      <c r="CD61" s="20"/>
      <c r="CE61" s="19">
        <f t="shared" si="189"/>
        <v>0</v>
      </c>
      <c r="CF61" s="66">
        <f t="shared" si="166"/>
        <v>238.43767500000001</v>
      </c>
      <c r="CG61" s="44"/>
      <c r="CH61" s="66">
        <f t="shared" si="167"/>
        <v>432.93851999999998</v>
      </c>
      <c r="CI61" s="44"/>
      <c r="CJ61" s="66">
        <f t="shared" si="168"/>
        <v>0</v>
      </c>
      <c r="CK61" s="69"/>
      <c r="CL61" s="66">
        <v>445</v>
      </c>
      <c r="CM61" s="44">
        <v>569.64</v>
      </c>
      <c r="CN61" s="66">
        <v>808</v>
      </c>
      <c r="CO61" s="44"/>
      <c r="CP61" s="66">
        <v>0</v>
      </c>
      <c r="CQ61" s="69">
        <v>657</v>
      </c>
      <c r="CR61" s="69">
        <v>657</v>
      </c>
      <c r="CS61" s="69"/>
      <c r="CT61" s="69">
        <f t="shared" si="169"/>
        <v>391.14494999999999</v>
      </c>
      <c r="CU61" s="69">
        <f t="shared" si="170"/>
        <v>391.14494999999999</v>
      </c>
      <c r="CV61" s="69">
        <f t="shared" si="171"/>
        <v>0</v>
      </c>
      <c r="CW61" s="74">
        <v>716.68</v>
      </c>
      <c r="CX61" s="74">
        <v>716.68</v>
      </c>
      <c r="CY61" s="74">
        <v>0</v>
      </c>
      <c r="CZ61" s="83">
        <f t="shared" si="172"/>
        <v>451.50839999999999</v>
      </c>
      <c r="DA61" s="83">
        <f t="shared" si="190"/>
        <v>451.50839999999999</v>
      </c>
      <c r="DB61" s="83">
        <f t="shared" si="130"/>
        <v>0</v>
      </c>
      <c r="DC61" s="21">
        <f t="shared" si="131"/>
        <v>365.72180400000002</v>
      </c>
      <c r="DD61" s="21">
        <v>0</v>
      </c>
      <c r="DE61" s="21">
        <v>0</v>
      </c>
      <c r="DF61" s="85">
        <v>715</v>
      </c>
      <c r="DG61" s="85">
        <v>715</v>
      </c>
      <c r="DH61" s="85">
        <v>0</v>
      </c>
      <c r="DI61" s="85">
        <v>715</v>
      </c>
      <c r="DJ61" s="85">
        <v>715</v>
      </c>
      <c r="DK61" s="85">
        <v>0</v>
      </c>
      <c r="DL61" s="69">
        <f t="shared" si="163"/>
        <v>643.5</v>
      </c>
      <c r="DM61" s="69">
        <f t="shared" si="191"/>
        <v>643.5</v>
      </c>
      <c r="DN61" s="69">
        <f t="shared" si="192"/>
        <v>0</v>
      </c>
    </row>
    <row r="62" spans="1:118" ht="26">
      <c r="A62" s="19" t="s">
        <v>57</v>
      </c>
      <c r="B62" s="19" t="s">
        <v>109</v>
      </c>
      <c r="C62" s="19" t="s">
        <v>109</v>
      </c>
      <c r="D62" s="19" t="s">
        <v>110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>
        <f t="shared" si="133"/>
        <v>0</v>
      </c>
      <c r="R62" s="20">
        <f t="shared" si="134"/>
        <v>0</v>
      </c>
      <c r="S62" s="20">
        <f t="shared" si="174"/>
        <v>0</v>
      </c>
      <c r="T62" s="20">
        <f t="shared" si="136"/>
        <v>0</v>
      </c>
      <c r="U62" s="20">
        <f t="shared" si="137"/>
        <v>0</v>
      </c>
      <c r="V62" s="20">
        <f t="shared" si="175"/>
        <v>0</v>
      </c>
      <c r="W62" s="20">
        <f>203*0.9</f>
        <v>182.7</v>
      </c>
      <c r="X62" s="20"/>
      <c r="Y62" s="20"/>
      <c r="Z62" s="43">
        <f t="shared" si="139"/>
        <v>164.43</v>
      </c>
      <c r="AA62" s="44">
        <f t="shared" si="140"/>
        <v>147.98699999999999</v>
      </c>
      <c r="AB62" s="44">
        <f t="shared" si="176"/>
        <v>0</v>
      </c>
      <c r="AC62" s="44">
        <f t="shared" si="142"/>
        <v>0</v>
      </c>
      <c r="AD62" s="44">
        <f t="shared" si="143"/>
        <v>0</v>
      </c>
      <c r="AE62" s="43">
        <f t="shared" si="177"/>
        <v>0</v>
      </c>
      <c r="AF62" s="20">
        <v>226</v>
      </c>
      <c r="AG62" s="20">
        <f t="shared" si="145"/>
        <v>203.4</v>
      </c>
      <c r="AH62" s="20"/>
      <c r="AI62" s="20"/>
      <c r="AJ62" s="20"/>
      <c r="AK62" s="20"/>
      <c r="AL62" s="20">
        <v>407.04</v>
      </c>
      <c r="AM62" s="20">
        <f t="shared" si="146"/>
        <v>203.4</v>
      </c>
      <c r="AN62" s="20">
        <f t="shared" si="147"/>
        <v>164.75399999999999</v>
      </c>
      <c r="AO62" s="20">
        <f t="shared" si="178"/>
        <v>183.06</v>
      </c>
      <c r="AP62" s="20">
        <f t="shared" si="149"/>
        <v>148.27860000000001</v>
      </c>
      <c r="AQ62" s="20">
        <f t="shared" si="150"/>
        <v>0</v>
      </c>
      <c r="AR62" s="20">
        <f t="shared" si="151"/>
        <v>0</v>
      </c>
      <c r="AS62" s="20">
        <f t="shared" si="152"/>
        <v>299.17439999999999</v>
      </c>
      <c r="AT62" s="20"/>
      <c r="AU62" s="20">
        <f t="shared" si="153"/>
        <v>0</v>
      </c>
      <c r="AV62" s="20"/>
      <c r="AW62" s="20">
        <f t="shared" si="154"/>
        <v>0</v>
      </c>
      <c r="AX62" s="20">
        <v>378</v>
      </c>
      <c r="AY62" s="20">
        <v>378</v>
      </c>
      <c r="AZ62" s="20"/>
      <c r="BA62" s="20"/>
      <c r="BB62" s="20"/>
      <c r="BC62" s="43">
        <f t="shared" si="155"/>
        <v>269.25695999999999</v>
      </c>
      <c r="BD62" s="44">
        <f t="shared" si="156"/>
        <v>218.0981376</v>
      </c>
      <c r="BE62" s="44">
        <f t="shared" si="157"/>
        <v>0</v>
      </c>
      <c r="BF62" s="44">
        <f t="shared" si="158"/>
        <v>0</v>
      </c>
      <c r="BG62" s="44">
        <f t="shared" si="159"/>
        <v>0</v>
      </c>
      <c r="BH62" s="43">
        <f t="shared" si="160"/>
        <v>0</v>
      </c>
      <c r="BI62" s="20">
        <f t="shared" si="193"/>
        <v>277.83</v>
      </c>
      <c r="BJ62" s="20">
        <f t="shared" si="179"/>
        <v>202.53807</v>
      </c>
      <c r="BK62" s="20">
        <f t="shared" si="180"/>
        <v>277.83</v>
      </c>
      <c r="BL62" s="20">
        <f t="shared" si="181"/>
        <v>202.53807</v>
      </c>
      <c r="BM62" s="20">
        <f t="shared" si="182"/>
        <v>0</v>
      </c>
      <c r="BN62" s="20">
        <f t="shared" si="183"/>
        <v>0</v>
      </c>
      <c r="BO62" s="20"/>
      <c r="BP62" s="20"/>
      <c r="BQ62" s="20"/>
      <c r="BR62" s="20"/>
      <c r="BS62" s="20"/>
      <c r="BT62" s="43">
        <v>527.79999999999995</v>
      </c>
      <c r="BU62" s="44">
        <f t="shared" si="184"/>
        <v>314.22573</v>
      </c>
      <c r="BV62" s="44"/>
      <c r="BW62" s="44">
        <f t="shared" si="185"/>
        <v>0</v>
      </c>
      <c r="BX62" s="44">
        <f t="shared" si="186"/>
        <v>0</v>
      </c>
      <c r="BY62" s="43"/>
      <c r="BZ62" s="20">
        <v>552</v>
      </c>
      <c r="CA62" s="19">
        <f t="shared" si="187"/>
        <v>328.63319999999999</v>
      </c>
      <c r="CB62" s="20"/>
      <c r="CC62" s="19">
        <f t="shared" si="188"/>
        <v>0</v>
      </c>
      <c r="CD62" s="20"/>
      <c r="CE62" s="19">
        <f t="shared" si="189"/>
        <v>0</v>
      </c>
      <c r="CF62" s="66">
        <f t="shared" si="166"/>
        <v>400.20022349999999</v>
      </c>
      <c r="CG62" s="44"/>
      <c r="CH62" s="66">
        <f t="shared" si="167"/>
        <v>0</v>
      </c>
      <c r="CI62" s="44"/>
      <c r="CJ62" s="66">
        <f t="shared" si="168"/>
        <v>0</v>
      </c>
      <c r="CK62" s="69"/>
      <c r="CL62" s="73">
        <v>746.9</v>
      </c>
      <c r="CM62" s="44"/>
      <c r="CN62" s="66"/>
      <c r="CO62" s="44"/>
      <c r="CP62" s="66"/>
      <c r="CQ62" s="69">
        <v>843.9</v>
      </c>
      <c r="CR62" s="69"/>
      <c r="CS62" s="69"/>
      <c r="CT62" s="69">
        <f t="shared" si="169"/>
        <v>502.415865</v>
      </c>
      <c r="CU62" s="69">
        <f t="shared" si="170"/>
        <v>0</v>
      </c>
      <c r="CV62" s="69">
        <f t="shared" si="171"/>
        <v>0</v>
      </c>
      <c r="CW62" s="74">
        <v>886</v>
      </c>
      <c r="CX62" s="74">
        <v>0</v>
      </c>
      <c r="CY62" s="74">
        <v>0</v>
      </c>
      <c r="CZ62" s="83">
        <f t="shared" si="172"/>
        <v>558.17999999999995</v>
      </c>
      <c r="DA62" s="83">
        <f t="shared" si="190"/>
        <v>0</v>
      </c>
      <c r="DB62" s="83">
        <f t="shared" si="130"/>
        <v>0</v>
      </c>
      <c r="DC62" s="21">
        <f t="shared" si="131"/>
        <v>452.12580000000003</v>
      </c>
      <c r="DD62" s="21">
        <v>0</v>
      </c>
      <c r="DE62" s="21">
        <v>0</v>
      </c>
      <c r="DF62" s="85">
        <v>858</v>
      </c>
      <c r="DG62" s="85">
        <v>858</v>
      </c>
      <c r="DH62" s="85">
        <v>858</v>
      </c>
      <c r="DI62" s="85">
        <v>858</v>
      </c>
      <c r="DJ62" s="85">
        <v>858</v>
      </c>
      <c r="DK62" s="85">
        <v>858</v>
      </c>
      <c r="DL62" s="69">
        <f t="shared" si="163"/>
        <v>772.2</v>
      </c>
      <c r="DM62" s="69">
        <f t="shared" si="191"/>
        <v>772.2</v>
      </c>
      <c r="DN62" s="69">
        <f t="shared" si="192"/>
        <v>772.2</v>
      </c>
    </row>
    <row r="63" spans="1:118" ht="26">
      <c r="A63" s="19" t="s">
        <v>57</v>
      </c>
      <c r="B63" s="19" t="s">
        <v>111</v>
      </c>
      <c r="C63" s="19" t="s">
        <v>111</v>
      </c>
      <c r="D63" s="19" t="s">
        <v>112</v>
      </c>
      <c r="E63" s="20">
        <v>195.7</v>
      </c>
      <c r="F63" s="20"/>
      <c r="G63" s="20"/>
      <c r="H63" s="20">
        <f>E63*0.7</f>
        <v>136.99</v>
      </c>
      <c r="I63" s="20"/>
      <c r="J63" s="20"/>
      <c r="K63" s="20">
        <v>151.21</v>
      </c>
      <c r="L63" s="20">
        <v>127.01</v>
      </c>
      <c r="M63" s="20"/>
      <c r="N63" s="20"/>
      <c r="O63" s="20">
        <v>165.82</v>
      </c>
      <c r="P63" s="20"/>
      <c r="Q63" s="20">
        <f t="shared" si="133"/>
        <v>0</v>
      </c>
      <c r="R63" s="20">
        <f t="shared" si="134"/>
        <v>0</v>
      </c>
      <c r="S63" s="20">
        <f t="shared" si="174"/>
        <v>149.238</v>
      </c>
      <c r="T63" s="20">
        <f t="shared" si="136"/>
        <v>134.3142</v>
      </c>
      <c r="U63" s="20">
        <f t="shared" si="137"/>
        <v>0</v>
      </c>
      <c r="V63" s="20">
        <f t="shared" si="175"/>
        <v>0</v>
      </c>
      <c r="W63" s="20">
        <f>166*0.9</f>
        <v>149.4</v>
      </c>
      <c r="X63" s="20">
        <f>166*0.9</f>
        <v>149.4</v>
      </c>
      <c r="Y63" s="20"/>
      <c r="Z63" s="43">
        <f t="shared" si="139"/>
        <v>134.46</v>
      </c>
      <c r="AA63" s="44">
        <f t="shared" si="140"/>
        <v>121.014</v>
      </c>
      <c r="AB63" s="44">
        <f t="shared" si="176"/>
        <v>134.46</v>
      </c>
      <c r="AC63" s="44">
        <f t="shared" si="142"/>
        <v>121.014</v>
      </c>
      <c r="AD63" s="44">
        <f t="shared" si="143"/>
        <v>0</v>
      </c>
      <c r="AE63" s="43">
        <f t="shared" si="177"/>
        <v>0</v>
      </c>
      <c r="AF63" s="20">
        <v>226</v>
      </c>
      <c r="AG63" s="20">
        <f t="shared" si="145"/>
        <v>203.4</v>
      </c>
      <c r="AH63" s="20"/>
      <c r="AI63" s="20"/>
      <c r="AJ63" s="20"/>
      <c r="AK63" s="20"/>
      <c r="AL63" s="20">
        <v>279.3</v>
      </c>
      <c r="AM63" s="20">
        <f t="shared" si="146"/>
        <v>203.4</v>
      </c>
      <c r="AN63" s="20">
        <f t="shared" si="147"/>
        <v>164.75399999999999</v>
      </c>
      <c r="AO63" s="20">
        <f t="shared" si="178"/>
        <v>183.06</v>
      </c>
      <c r="AP63" s="20">
        <f t="shared" si="149"/>
        <v>148.27860000000001</v>
      </c>
      <c r="AQ63" s="20">
        <f t="shared" si="150"/>
        <v>0</v>
      </c>
      <c r="AR63" s="20">
        <f t="shared" si="151"/>
        <v>0</v>
      </c>
      <c r="AS63" s="20">
        <f t="shared" si="152"/>
        <v>205.28550000000001</v>
      </c>
      <c r="AT63" s="20">
        <v>279.3</v>
      </c>
      <c r="AU63" s="20">
        <f t="shared" si="153"/>
        <v>205.28550000000001</v>
      </c>
      <c r="AV63" s="20">
        <v>855</v>
      </c>
      <c r="AW63" s="20">
        <f t="shared" si="154"/>
        <v>628.42499999999995</v>
      </c>
      <c r="AX63" s="20">
        <v>296.39999999999998</v>
      </c>
      <c r="AY63" s="20"/>
      <c r="AZ63" s="20"/>
      <c r="BA63" s="20"/>
      <c r="BB63" s="20"/>
      <c r="BC63" s="43">
        <f t="shared" si="155"/>
        <v>184.75694999999999</v>
      </c>
      <c r="BD63" s="44">
        <f t="shared" si="156"/>
        <v>149.65312950000001</v>
      </c>
      <c r="BE63" s="44">
        <f t="shared" si="157"/>
        <v>184.75694999999999</v>
      </c>
      <c r="BF63" s="44">
        <f t="shared" si="158"/>
        <v>149.65312950000001</v>
      </c>
      <c r="BG63" s="44">
        <f t="shared" si="159"/>
        <v>458.121825</v>
      </c>
      <c r="BH63" s="43">
        <f t="shared" si="160"/>
        <v>565.58249999999998</v>
      </c>
      <c r="BI63" s="20">
        <f t="shared" si="193"/>
        <v>217.85400000000001</v>
      </c>
      <c r="BJ63" s="20">
        <f t="shared" si="179"/>
        <v>158.81556599999999</v>
      </c>
      <c r="BK63" s="20">
        <v>205.28550000000001</v>
      </c>
      <c r="BL63" s="20">
        <f t="shared" si="181"/>
        <v>149.65312950000001</v>
      </c>
      <c r="BM63" s="20">
        <f t="shared" si="182"/>
        <v>458.121825</v>
      </c>
      <c r="BN63" s="20">
        <v>628.42499999999995</v>
      </c>
      <c r="BO63" s="20"/>
      <c r="BP63" s="20"/>
      <c r="BQ63" s="20"/>
      <c r="BR63" s="20"/>
      <c r="BS63" s="20"/>
      <c r="BT63" s="43">
        <v>312</v>
      </c>
      <c r="BU63" s="44">
        <f t="shared" si="184"/>
        <v>185.7492</v>
      </c>
      <c r="BV63" s="44">
        <v>312</v>
      </c>
      <c r="BW63" s="44">
        <f t="shared" si="185"/>
        <v>185.7492</v>
      </c>
      <c r="BX63" s="44">
        <f t="shared" si="186"/>
        <v>535.81500000000005</v>
      </c>
      <c r="BY63" s="43">
        <v>900</v>
      </c>
      <c r="BZ63" s="20">
        <v>289.05</v>
      </c>
      <c r="CA63" s="19">
        <f t="shared" si="187"/>
        <v>172.08591749999999</v>
      </c>
      <c r="CB63" s="20">
        <v>289.05</v>
      </c>
      <c r="CC63" s="19">
        <f t="shared" si="188"/>
        <v>172.08591749999999</v>
      </c>
      <c r="CD63" s="20">
        <v>634.5</v>
      </c>
      <c r="CE63" s="19">
        <f t="shared" si="189"/>
        <v>377.74957499999999</v>
      </c>
      <c r="CF63" s="66">
        <f t="shared" si="166"/>
        <v>167.17428000000001</v>
      </c>
      <c r="CG63" s="44"/>
      <c r="CH63" s="66">
        <f t="shared" si="167"/>
        <v>157.52960999999999</v>
      </c>
      <c r="CI63" s="44"/>
      <c r="CJ63" s="66">
        <f t="shared" si="168"/>
        <v>249.88134386249999</v>
      </c>
      <c r="CK63" s="69"/>
      <c r="CL63" s="66">
        <v>312</v>
      </c>
      <c r="CM63" s="44">
        <v>289.05</v>
      </c>
      <c r="CN63" s="66">
        <v>294</v>
      </c>
      <c r="CO63" s="44">
        <v>634.5</v>
      </c>
      <c r="CP63" s="66">
        <v>466.35750000000002</v>
      </c>
      <c r="CQ63" s="69"/>
      <c r="CR63" s="69"/>
      <c r="CS63" s="69"/>
      <c r="CT63" s="69">
        <f t="shared" si="169"/>
        <v>0</v>
      </c>
      <c r="CU63" s="69">
        <f t="shared" si="170"/>
        <v>0</v>
      </c>
      <c r="CV63" s="69">
        <f t="shared" si="171"/>
        <v>0</v>
      </c>
      <c r="CW63" s="74">
        <v>357</v>
      </c>
      <c r="CX63" s="74">
        <v>357</v>
      </c>
      <c r="CY63" s="74">
        <v>0</v>
      </c>
      <c r="CZ63" s="83">
        <f t="shared" si="172"/>
        <v>224.91</v>
      </c>
      <c r="DA63" s="83">
        <f t="shared" si="190"/>
        <v>224.91</v>
      </c>
      <c r="DB63" s="83">
        <f t="shared" si="130"/>
        <v>0</v>
      </c>
      <c r="DC63" s="21">
        <f t="shared" si="131"/>
        <v>182.1771</v>
      </c>
      <c r="DD63" s="21">
        <v>0</v>
      </c>
      <c r="DE63" s="21">
        <v>0</v>
      </c>
      <c r="DF63" s="85">
        <v>354</v>
      </c>
      <c r="DG63" s="85">
        <v>354</v>
      </c>
      <c r="DH63" s="85">
        <v>0</v>
      </c>
      <c r="DI63" s="85">
        <v>354</v>
      </c>
      <c r="DJ63" s="85">
        <v>354</v>
      </c>
      <c r="DK63" s="85">
        <v>0</v>
      </c>
      <c r="DL63" s="69">
        <f t="shared" si="163"/>
        <v>318.60000000000002</v>
      </c>
      <c r="DM63" s="69">
        <f t="shared" si="191"/>
        <v>318.60000000000002</v>
      </c>
      <c r="DN63" s="69">
        <f t="shared" si="192"/>
        <v>0</v>
      </c>
    </row>
    <row r="64" spans="1:118" ht="26">
      <c r="A64" s="19" t="s">
        <v>57</v>
      </c>
      <c r="B64" s="19" t="s">
        <v>113</v>
      </c>
      <c r="C64" s="19" t="s">
        <v>113</v>
      </c>
      <c r="D64" s="19" t="s">
        <v>114</v>
      </c>
      <c r="E64" s="20">
        <v>195.7</v>
      </c>
      <c r="F64" s="20"/>
      <c r="G64" s="20"/>
      <c r="H64" s="20">
        <f>E64*0.7</f>
        <v>136.99</v>
      </c>
      <c r="I64" s="20"/>
      <c r="J64" s="20"/>
      <c r="K64" s="20">
        <v>151.21</v>
      </c>
      <c r="L64" s="20">
        <v>151.21</v>
      </c>
      <c r="M64" s="20"/>
      <c r="N64" s="20"/>
      <c r="O64" s="20"/>
      <c r="P64" s="20"/>
      <c r="Q64" s="20">
        <f t="shared" si="133"/>
        <v>0</v>
      </c>
      <c r="R64" s="20">
        <f t="shared" si="134"/>
        <v>0</v>
      </c>
      <c r="S64" s="20">
        <f t="shared" si="174"/>
        <v>0</v>
      </c>
      <c r="T64" s="20">
        <f t="shared" si="136"/>
        <v>0</v>
      </c>
      <c r="U64" s="20">
        <f t="shared" si="137"/>
        <v>0</v>
      </c>
      <c r="V64" s="20">
        <f t="shared" si="175"/>
        <v>0</v>
      </c>
      <c r="W64" s="20">
        <f>166*0.9</f>
        <v>149.4</v>
      </c>
      <c r="X64" s="20"/>
      <c r="Y64" s="20"/>
      <c r="Z64" s="43">
        <f t="shared" si="139"/>
        <v>134.46</v>
      </c>
      <c r="AA64" s="44">
        <f t="shared" si="140"/>
        <v>121.014</v>
      </c>
      <c r="AB64" s="44">
        <f t="shared" si="176"/>
        <v>0</v>
      </c>
      <c r="AC64" s="44">
        <f t="shared" si="142"/>
        <v>0</v>
      </c>
      <c r="AD64" s="44">
        <f t="shared" si="143"/>
        <v>0</v>
      </c>
      <c r="AE64" s="43">
        <f t="shared" si="177"/>
        <v>0</v>
      </c>
      <c r="AF64" s="20">
        <v>202</v>
      </c>
      <c r="AG64" s="20">
        <f t="shared" si="145"/>
        <v>181.8</v>
      </c>
      <c r="AH64" s="20"/>
      <c r="AI64" s="20"/>
      <c r="AJ64" s="20"/>
      <c r="AK64" s="20"/>
      <c r="AL64" s="20">
        <v>279.3</v>
      </c>
      <c r="AM64" s="20">
        <f t="shared" si="146"/>
        <v>181.8</v>
      </c>
      <c r="AN64" s="20">
        <f t="shared" si="147"/>
        <v>147.25800000000001</v>
      </c>
      <c r="AO64" s="20">
        <f t="shared" si="178"/>
        <v>163.62</v>
      </c>
      <c r="AP64" s="20">
        <f t="shared" si="149"/>
        <v>132.53219999999999</v>
      </c>
      <c r="AQ64" s="20">
        <f t="shared" si="150"/>
        <v>0</v>
      </c>
      <c r="AR64" s="20">
        <f t="shared" si="151"/>
        <v>0</v>
      </c>
      <c r="AS64" s="20">
        <f t="shared" si="152"/>
        <v>205.28550000000001</v>
      </c>
      <c r="AT64" s="20"/>
      <c r="AU64" s="20">
        <f t="shared" si="153"/>
        <v>0</v>
      </c>
      <c r="AV64" s="20"/>
      <c r="AW64" s="20">
        <f t="shared" si="154"/>
        <v>0</v>
      </c>
      <c r="AX64" s="20">
        <v>296.39999999999998</v>
      </c>
      <c r="AY64" s="20"/>
      <c r="AZ64" s="20"/>
      <c r="BA64" s="20"/>
      <c r="BB64" s="20"/>
      <c r="BC64" s="43">
        <f t="shared" si="155"/>
        <v>184.75694999999999</v>
      </c>
      <c r="BD64" s="44">
        <f t="shared" si="156"/>
        <v>149.65312950000001</v>
      </c>
      <c r="BE64" s="44">
        <f t="shared" si="157"/>
        <v>0</v>
      </c>
      <c r="BF64" s="44">
        <f t="shared" si="158"/>
        <v>0</v>
      </c>
      <c r="BG64" s="44">
        <f t="shared" si="159"/>
        <v>0</v>
      </c>
      <c r="BH64" s="43">
        <f t="shared" si="160"/>
        <v>0</v>
      </c>
      <c r="BI64" s="20">
        <f t="shared" si="193"/>
        <v>217.85400000000001</v>
      </c>
      <c r="BJ64" s="20">
        <f t="shared" si="179"/>
        <v>158.81556599999999</v>
      </c>
      <c r="BK64" s="20">
        <f>AY64*0.7*1.05</f>
        <v>0</v>
      </c>
      <c r="BL64" s="20">
        <f t="shared" si="181"/>
        <v>0</v>
      </c>
      <c r="BM64" s="20">
        <f t="shared" si="182"/>
        <v>0</v>
      </c>
      <c r="BN64" s="20">
        <f>AZ64*0.7*1.05</f>
        <v>0</v>
      </c>
      <c r="BO64" s="20"/>
      <c r="BP64" s="20"/>
      <c r="BQ64" s="20"/>
      <c r="BR64" s="20"/>
      <c r="BS64" s="20"/>
      <c r="BT64" s="43">
        <v>312</v>
      </c>
      <c r="BU64" s="44">
        <f t="shared" si="184"/>
        <v>185.7492</v>
      </c>
      <c r="BV64" s="44"/>
      <c r="BW64" s="44">
        <f t="shared" si="185"/>
        <v>0</v>
      </c>
      <c r="BX64" s="44">
        <f t="shared" si="186"/>
        <v>0</v>
      </c>
      <c r="BY64" s="43"/>
      <c r="BZ64" s="20">
        <v>305.97000000000003</v>
      </c>
      <c r="CA64" s="19">
        <f t="shared" si="187"/>
        <v>182.15923950000001</v>
      </c>
      <c r="CB64" s="20"/>
      <c r="CC64" s="19">
        <f t="shared" si="188"/>
        <v>0</v>
      </c>
      <c r="CD64" s="20"/>
      <c r="CE64" s="19">
        <f t="shared" si="189"/>
        <v>0</v>
      </c>
      <c r="CF64" s="66">
        <f t="shared" si="166"/>
        <v>167.17428000000001</v>
      </c>
      <c r="CG64" s="44"/>
      <c r="CH64" s="66">
        <f t="shared" si="167"/>
        <v>0</v>
      </c>
      <c r="CI64" s="44"/>
      <c r="CJ64" s="66">
        <f t="shared" si="168"/>
        <v>0</v>
      </c>
      <c r="CK64" s="69"/>
      <c r="CL64" s="66">
        <v>312</v>
      </c>
      <c r="CM64" s="44"/>
      <c r="CN64" s="66">
        <v>0</v>
      </c>
      <c r="CO64" s="44"/>
      <c r="CP64" s="66">
        <v>0</v>
      </c>
      <c r="CQ64" s="69">
        <v>803</v>
      </c>
      <c r="CR64" s="69"/>
      <c r="CS64" s="69"/>
      <c r="CT64" s="69">
        <f t="shared" si="169"/>
        <v>478.06605000000002</v>
      </c>
      <c r="CU64" s="69">
        <f t="shared" si="170"/>
        <v>0</v>
      </c>
      <c r="CV64" s="69">
        <f t="shared" si="171"/>
        <v>0</v>
      </c>
      <c r="CW64" s="74">
        <v>716.68</v>
      </c>
      <c r="CX64" s="74">
        <v>0</v>
      </c>
      <c r="CY64" s="74">
        <v>0</v>
      </c>
      <c r="CZ64" s="83">
        <f t="shared" si="172"/>
        <v>451.50839999999999</v>
      </c>
      <c r="DA64" s="83">
        <f t="shared" si="190"/>
        <v>0</v>
      </c>
      <c r="DB64" s="83">
        <f t="shared" si="130"/>
        <v>0</v>
      </c>
      <c r="DC64" s="21">
        <f t="shared" si="131"/>
        <v>365.72180400000002</v>
      </c>
      <c r="DD64" s="21">
        <v>0</v>
      </c>
      <c r="DE64" s="21">
        <v>0</v>
      </c>
      <c r="DF64" s="85">
        <v>715</v>
      </c>
      <c r="DG64" s="85">
        <v>0</v>
      </c>
      <c r="DH64" s="85">
        <v>0</v>
      </c>
      <c r="DI64" s="85">
        <v>715</v>
      </c>
      <c r="DJ64" s="85">
        <v>0</v>
      </c>
      <c r="DK64" s="85">
        <v>0</v>
      </c>
      <c r="DL64" s="69">
        <f t="shared" si="163"/>
        <v>643.5</v>
      </c>
      <c r="DM64" s="69">
        <f t="shared" si="191"/>
        <v>0</v>
      </c>
      <c r="DN64" s="69">
        <f t="shared" si="192"/>
        <v>0</v>
      </c>
    </row>
    <row r="65" spans="1:118" ht="26">
      <c r="A65" s="19" t="s">
        <v>57</v>
      </c>
      <c r="B65" s="19" t="s">
        <v>113</v>
      </c>
      <c r="C65" s="19" t="s">
        <v>113</v>
      </c>
      <c r="D65" s="19" t="s">
        <v>115</v>
      </c>
      <c r="E65" s="20" t="s">
        <v>62</v>
      </c>
      <c r="F65" s="20"/>
      <c r="G65" s="20"/>
      <c r="H65" s="20" t="s">
        <v>62</v>
      </c>
      <c r="I65" s="20"/>
      <c r="J65" s="20"/>
      <c r="K65" s="22"/>
      <c r="L65" s="20"/>
      <c r="M65" s="20"/>
      <c r="N65" s="20"/>
      <c r="O65" s="20">
        <v>165.82</v>
      </c>
      <c r="P65" s="20"/>
      <c r="Q65" s="20">
        <f t="shared" si="133"/>
        <v>0</v>
      </c>
      <c r="R65" s="20">
        <f t="shared" si="134"/>
        <v>0</v>
      </c>
      <c r="S65" s="20">
        <f t="shared" si="174"/>
        <v>149.238</v>
      </c>
      <c r="T65" s="20">
        <f t="shared" si="136"/>
        <v>134.3142</v>
      </c>
      <c r="U65" s="20">
        <f t="shared" si="137"/>
        <v>0</v>
      </c>
      <c r="V65" s="20">
        <f t="shared" si="175"/>
        <v>0</v>
      </c>
      <c r="W65" s="20"/>
      <c r="X65" s="20">
        <f>166*0.9</f>
        <v>149.4</v>
      </c>
      <c r="Y65" s="20"/>
      <c r="Z65" s="43">
        <f t="shared" si="139"/>
        <v>0</v>
      </c>
      <c r="AA65" s="44">
        <f t="shared" si="140"/>
        <v>0</v>
      </c>
      <c r="AB65" s="44">
        <f t="shared" si="176"/>
        <v>134.46</v>
      </c>
      <c r="AC65" s="44">
        <f t="shared" si="142"/>
        <v>121.014</v>
      </c>
      <c r="AD65" s="44">
        <f t="shared" si="143"/>
        <v>0</v>
      </c>
      <c r="AE65" s="43">
        <f t="shared" si="177"/>
        <v>0</v>
      </c>
      <c r="AF65" s="20"/>
      <c r="AG65" s="20"/>
      <c r="AH65" s="20">
        <v>184</v>
      </c>
      <c r="AI65" s="20">
        <f>AH65*0.9</f>
        <v>165.6</v>
      </c>
      <c r="AJ65" s="20"/>
      <c r="AK65" s="20"/>
      <c r="AL65" s="20"/>
      <c r="AM65" s="20">
        <f t="shared" si="146"/>
        <v>0</v>
      </c>
      <c r="AN65" s="20">
        <f t="shared" si="147"/>
        <v>0</v>
      </c>
      <c r="AO65" s="20">
        <f t="shared" si="178"/>
        <v>0</v>
      </c>
      <c r="AP65" s="20">
        <f t="shared" si="149"/>
        <v>0</v>
      </c>
      <c r="AQ65" s="20">
        <f t="shared" si="150"/>
        <v>120.72239999999999</v>
      </c>
      <c r="AR65" s="20">
        <f t="shared" si="151"/>
        <v>149.04</v>
      </c>
      <c r="AS65" s="20">
        <f t="shared" si="152"/>
        <v>0</v>
      </c>
      <c r="AT65" s="20">
        <v>497.8</v>
      </c>
      <c r="AU65" s="20">
        <f t="shared" si="153"/>
        <v>365.88299999999998</v>
      </c>
      <c r="AV65" s="20"/>
      <c r="AW65" s="20">
        <f t="shared" si="154"/>
        <v>0</v>
      </c>
      <c r="AX65" s="20"/>
      <c r="AY65" s="20">
        <v>527.25</v>
      </c>
      <c r="AZ65" s="20"/>
      <c r="BA65" s="20"/>
      <c r="BB65" s="20"/>
      <c r="BC65" s="43">
        <f t="shared" si="155"/>
        <v>0</v>
      </c>
      <c r="BD65" s="44">
        <f t="shared" si="156"/>
        <v>0</v>
      </c>
      <c r="BE65" s="44">
        <f t="shared" si="157"/>
        <v>329.29469999999998</v>
      </c>
      <c r="BF65" s="44">
        <f t="shared" si="158"/>
        <v>266.72870699999999</v>
      </c>
      <c r="BG65" s="44">
        <f t="shared" si="159"/>
        <v>0</v>
      </c>
      <c r="BH65" s="43">
        <f t="shared" si="160"/>
        <v>0</v>
      </c>
      <c r="BI65" s="20">
        <f t="shared" si="193"/>
        <v>0</v>
      </c>
      <c r="BJ65" s="20">
        <f t="shared" si="179"/>
        <v>0</v>
      </c>
      <c r="BK65" s="20">
        <f>AY65*0.7*1.05</f>
        <v>387.52875</v>
      </c>
      <c r="BL65" s="20">
        <f t="shared" si="181"/>
        <v>282.50845874999999</v>
      </c>
      <c r="BM65" s="20">
        <f t="shared" si="182"/>
        <v>0</v>
      </c>
      <c r="BN65" s="20">
        <f>AZ65*0.7*1.05</f>
        <v>0</v>
      </c>
      <c r="BO65" s="20"/>
      <c r="BP65" s="20"/>
      <c r="BQ65" s="20"/>
      <c r="BR65" s="20"/>
      <c r="BS65" s="20"/>
      <c r="BT65" s="43"/>
      <c r="BU65" s="44">
        <f t="shared" si="184"/>
        <v>0</v>
      </c>
      <c r="BV65" s="44">
        <v>555</v>
      </c>
      <c r="BW65" s="44">
        <f t="shared" si="185"/>
        <v>330.41924999999998</v>
      </c>
      <c r="BX65" s="44">
        <f t="shared" si="186"/>
        <v>0</v>
      </c>
      <c r="BY65" s="43"/>
      <c r="BZ65" s="20"/>
      <c r="CA65" s="19">
        <f t="shared" si="187"/>
        <v>0</v>
      </c>
      <c r="CB65" s="20">
        <v>542.85</v>
      </c>
      <c r="CC65" s="19">
        <f t="shared" si="188"/>
        <v>323.18574749999999</v>
      </c>
      <c r="CD65" s="20"/>
      <c r="CE65" s="19">
        <f t="shared" si="189"/>
        <v>0</v>
      </c>
      <c r="CF65" s="66">
        <f t="shared" si="166"/>
        <v>0</v>
      </c>
      <c r="CG65" s="44"/>
      <c r="CH65" s="66">
        <f t="shared" si="167"/>
        <v>0</v>
      </c>
      <c r="CI65" s="44"/>
      <c r="CJ65" s="66">
        <f t="shared" si="168"/>
        <v>0</v>
      </c>
      <c r="CK65" s="69"/>
      <c r="CL65" s="66">
        <v>0</v>
      </c>
      <c r="CM65" s="44">
        <v>542.85</v>
      </c>
      <c r="CN65" s="66"/>
      <c r="CO65" s="44"/>
      <c r="CP65" s="66">
        <v>0</v>
      </c>
      <c r="CQ65" s="69">
        <v>803</v>
      </c>
      <c r="CR65" s="69"/>
      <c r="CS65" s="69"/>
      <c r="CT65" s="69">
        <f t="shared" si="169"/>
        <v>478.06605000000002</v>
      </c>
      <c r="CU65" s="69">
        <f t="shared" si="170"/>
        <v>0</v>
      </c>
      <c r="CV65" s="69">
        <f t="shared" si="171"/>
        <v>0</v>
      </c>
      <c r="CW65" s="69">
        <v>590.21</v>
      </c>
      <c r="CX65" s="69">
        <v>0</v>
      </c>
      <c r="CY65" s="69">
        <v>0</v>
      </c>
      <c r="CZ65" s="83">
        <f t="shared" si="172"/>
        <v>371.83229999999998</v>
      </c>
      <c r="DA65" s="83">
        <f t="shared" si="190"/>
        <v>0</v>
      </c>
      <c r="DB65" s="83">
        <f t="shared" si="130"/>
        <v>0</v>
      </c>
      <c r="DC65" s="21">
        <f t="shared" si="131"/>
        <v>301.18416300000001</v>
      </c>
      <c r="DD65" s="21">
        <v>0</v>
      </c>
      <c r="DE65" s="21">
        <v>0</v>
      </c>
      <c r="DF65" s="85">
        <v>0</v>
      </c>
      <c r="DG65" s="85">
        <v>529</v>
      </c>
      <c r="DH65" s="85">
        <v>0</v>
      </c>
      <c r="DI65" s="85">
        <v>0</v>
      </c>
      <c r="DJ65" s="85">
        <v>529</v>
      </c>
      <c r="DK65" s="85">
        <v>0</v>
      </c>
      <c r="DL65" s="69">
        <f t="shared" si="163"/>
        <v>0</v>
      </c>
      <c r="DM65" s="69">
        <f t="shared" si="191"/>
        <v>476.1</v>
      </c>
      <c r="DN65" s="69">
        <f t="shared" si="192"/>
        <v>0</v>
      </c>
    </row>
    <row r="66" spans="1:118" ht="52">
      <c r="A66" s="19" t="s">
        <v>57</v>
      </c>
      <c r="B66" s="19" t="s">
        <v>116</v>
      </c>
      <c r="C66" s="19" t="s">
        <v>116</v>
      </c>
      <c r="D66" s="19" t="s">
        <v>117</v>
      </c>
      <c r="E66" s="20"/>
      <c r="F66" s="20"/>
      <c r="G66" s="20"/>
      <c r="H66" s="20"/>
      <c r="I66" s="20"/>
      <c r="J66" s="20"/>
      <c r="K66" s="22"/>
      <c r="L66" s="20"/>
      <c r="M66" s="20"/>
      <c r="N66" s="20"/>
      <c r="O66" s="20"/>
      <c r="P66" s="20"/>
      <c r="Q66" s="20">
        <f t="shared" si="133"/>
        <v>0</v>
      </c>
      <c r="R66" s="20">
        <f t="shared" si="134"/>
        <v>0</v>
      </c>
      <c r="S66" s="20">
        <f t="shared" si="174"/>
        <v>0</v>
      </c>
      <c r="T66" s="20">
        <f t="shared" si="136"/>
        <v>0</v>
      </c>
      <c r="U66" s="20">
        <f t="shared" si="137"/>
        <v>0</v>
      </c>
      <c r="V66" s="20">
        <f t="shared" si="175"/>
        <v>0</v>
      </c>
      <c r="W66" s="20"/>
      <c r="X66" s="20"/>
      <c r="Y66" s="20"/>
      <c r="Z66" s="43">
        <f t="shared" si="139"/>
        <v>0</v>
      </c>
      <c r="AA66" s="44">
        <f t="shared" si="140"/>
        <v>0</v>
      </c>
      <c r="AB66" s="44">
        <f t="shared" si="176"/>
        <v>0</v>
      </c>
      <c r="AC66" s="44">
        <f t="shared" si="142"/>
        <v>0</v>
      </c>
      <c r="AD66" s="44">
        <f t="shared" si="143"/>
        <v>0</v>
      </c>
      <c r="AE66" s="43">
        <f t="shared" si="177"/>
        <v>0</v>
      </c>
      <c r="AF66" s="20"/>
      <c r="AG66" s="20"/>
      <c r="AH66" s="20"/>
      <c r="AI66" s="20"/>
      <c r="AJ66" s="20"/>
      <c r="AK66" s="20"/>
      <c r="AL66" s="22">
        <v>201.1</v>
      </c>
      <c r="AM66" s="20">
        <f t="shared" si="146"/>
        <v>0</v>
      </c>
      <c r="AN66" s="20">
        <f t="shared" si="147"/>
        <v>0</v>
      </c>
      <c r="AO66" s="20">
        <f t="shared" si="178"/>
        <v>0</v>
      </c>
      <c r="AP66" s="20">
        <f t="shared" si="149"/>
        <v>0</v>
      </c>
      <c r="AQ66" s="20">
        <f t="shared" si="150"/>
        <v>0</v>
      </c>
      <c r="AR66" s="20">
        <f t="shared" si="151"/>
        <v>0</v>
      </c>
      <c r="AS66" s="20">
        <f t="shared" si="152"/>
        <v>147.80850000000001</v>
      </c>
      <c r="AT66" s="22"/>
      <c r="AU66" s="20">
        <f t="shared" si="153"/>
        <v>0</v>
      </c>
      <c r="AV66" s="22"/>
      <c r="AW66" s="20">
        <f t="shared" si="154"/>
        <v>0</v>
      </c>
      <c r="AX66" s="20"/>
      <c r="AY66" s="22"/>
      <c r="AZ66" s="20"/>
      <c r="BA66" s="22"/>
      <c r="BB66" s="20"/>
      <c r="BC66" s="43">
        <f t="shared" si="155"/>
        <v>133.02764999999999</v>
      </c>
      <c r="BD66" s="44">
        <f t="shared" si="156"/>
        <v>107.7523965</v>
      </c>
      <c r="BE66" s="44">
        <f t="shared" si="157"/>
        <v>0</v>
      </c>
      <c r="BF66" s="44">
        <f t="shared" si="158"/>
        <v>0</v>
      </c>
      <c r="BG66" s="44">
        <f t="shared" si="159"/>
        <v>0</v>
      </c>
      <c r="BH66" s="43">
        <f t="shared" si="160"/>
        <v>0</v>
      </c>
      <c r="BI66" s="20">
        <f t="shared" si="193"/>
        <v>0</v>
      </c>
      <c r="BJ66" s="20">
        <f t="shared" si="179"/>
        <v>0</v>
      </c>
      <c r="BK66" s="20">
        <f>AY66*0.7*1.05</f>
        <v>0</v>
      </c>
      <c r="BL66" s="20">
        <f t="shared" si="181"/>
        <v>0</v>
      </c>
      <c r="BM66" s="20">
        <f t="shared" si="182"/>
        <v>0</v>
      </c>
      <c r="BN66" s="20">
        <f>AZ66*0.7*1.05</f>
        <v>0</v>
      </c>
      <c r="BO66" s="20"/>
      <c r="BP66" s="20"/>
      <c r="BQ66" s="20"/>
      <c r="BR66" s="20"/>
      <c r="BS66" s="20"/>
      <c r="BT66" s="43"/>
      <c r="BU66" s="44">
        <f t="shared" si="184"/>
        <v>0</v>
      </c>
      <c r="BV66" s="44"/>
      <c r="BW66" s="44">
        <f t="shared" si="185"/>
        <v>0</v>
      </c>
      <c r="BX66" s="44">
        <f t="shared" si="186"/>
        <v>0</v>
      </c>
      <c r="BY66" s="43"/>
      <c r="BZ66" s="20"/>
      <c r="CA66" s="19">
        <f t="shared" si="187"/>
        <v>0</v>
      </c>
      <c r="CB66" s="20"/>
      <c r="CC66" s="19">
        <f t="shared" si="188"/>
        <v>0</v>
      </c>
      <c r="CD66" s="20"/>
      <c r="CE66" s="19">
        <f t="shared" si="189"/>
        <v>0</v>
      </c>
      <c r="CF66" s="66">
        <f t="shared" si="166"/>
        <v>0</v>
      </c>
      <c r="CG66" s="44"/>
      <c r="CH66" s="66">
        <f t="shared" si="167"/>
        <v>0</v>
      </c>
      <c r="CI66" s="44"/>
      <c r="CJ66" s="66">
        <f t="shared" si="168"/>
        <v>0</v>
      </c>
      <c r="CK66" s="69"/>
      <c r="CL66" s="66">
        <v>0</v>
      </c>
      <c r="CM66" s="44"/>
      <c r="CN66" s="66">
        <v>0</v>
      </c>
      <c r="CO66" s="44"/>
      <c r="CP66" s="66">
        <v>0</v>
      </c>
      <c r="CQ66" s="69"/>
      <c r="CR66" s="69"/>
      <c r="CS66" s="69"/>
      <c r="CT66" s="69">
        <f t="shared" si="169"/>
        <v>0</v>
      </c>
      <c r="CU66" s="69">
        <f t="shared" si="170"/>
        <v>0</v>
      </c>
      <c r="CV66" s="69">
        <f t="shared" si="171"/>
        <v>0</v>
      </c>
      <c r="CW66" s="69">
        <v>0</v>
      </c>
      <c r="CX66" s="69">
        <v>0</v>
      </c>
      <c r="CY66" s="69">
        <v>0</v>
      </c>
      <c r="CZ66" s="83">
        <f t="shared" si="172"/>
        <v>0</v>
      </c>
      <c r="DA66" s="83">
        <f t="shared" si="190"/>
        <v>0</v>
      </c>
      <c r="DB66" s="83">
        <f t="shared" ref="DB66:DB97" si="194">CV66*0.9*0.9</f>
        <v>0</v>
      </c>
      <c r="DC66" s="21">
        <f t="shared" ref="DC66:DC97" si="195">CZ66*0.9*0.9</f>
        <v>0</v>
      </c>
      <c r="DD66" s="21">
        <v>0</v>
      </c>
      <c r="DE66" s="21">
        <v>0</v>
      </c>
      <c r="DF66" s="85">
        <v>0</v>
      </c>
      <c r="DG66" s="85">
        <v>0</v>
      </c>
      <c r="DH66" s="85">
        <v>0</v>
      </c>
      <c r="DI66" s="85">
        <v>0</v>
      </c>
      <c r="DJ66" s="85">
        <v>0</v>
      </c>
      <c r="DK66" s="85">
        <v>0</v>
      </c>
      <c r="DL66" s="69">
        <f t="shared" si="163"/>
        <v>0</v>
      </c>
      <c r="DM66" s="69">
        <f t="shared" si="191"/>
        <v>0</v>
      </c>
      <c r="DN66" s="69">
        <f t="shared" si="192"/>
        <v>0</v>
      </c>
    </row>
    <row r="67" spans="1:118">
      <c r="A67" s="25"/>
      <c r="B67" s="120" t="s">
        <v>118</v>
      </c>
      <c r="C67" s="120"/>
      <c r="D67" s="120"/>
      <c r="E67" s="86" t="s">
        <v>26</v>
      </c>
      <c r="F67" s="86" t="s">
        <v>27</v>
      </c>
      <c r="G67" s="86" t="s">
        <v>28</v>
      </c>
      <c r="H67" s="86" t="s">
        <v>26</v>
      </c>
      <c r="I67" s="86" t="s">
        <v>27</v>
      </c>
      <c r="J67" s="86" t="s">
        <v>28</v>
      </c>
      <c r="K67" s="86" t="s">
        <v>26</v>
      </c>
      <c r="L67" s="86" t="s">
        <v>27</v>
      </c>
      <c r="M67" s="86" t="s">
        <v>28</v>
      </c>
      <c r="N67" s="26" t="s">
        <v>26</v>
      </c>
      <c r="O67" s="26" t="s">
        <v>27</v>
      </c>
      <c r="P67" s="26" t="s">
        <v>28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0">
        <f t="shared" si="147"/>
        <v>0</v>
      </c>
      <c r="AO67" s="26"/>
      <c r="AP67" s="20">
        <f t="shared" si="149"/>
        <v>0</v>
      </c>
      <c r="AQ67" s="20">
        <f t="shared" si="150"/>
        <v>0</v>
      </c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44">
        <f t="shared" si="156"/>
        <v>0</v>
      </c>
      <c r="BE67" s="26"/>
      <c r="BF67" s="44">
        <f t="shared" si="158"/>
        <v>0</v>
      </c>
      <c r="BG67" s="44">
        <f t="shared" si="159"/>
        <v>0</v>
      </c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5"/>
      <c r="CB67" s="26"/>
      <c r="CC67" s="25"/>
      <c r="CD67" s="26"/>
      <c r="CE67" s="25"/>
      <c r="CF67" s="66">
        <f t="shared" si="166"/>
        <v>0</v>
      </c>
      <c r="CG67" s="26"/>
      <c r="CH67" s="66">
        <f t="shared" si="167"/>
        <v>0</v>
      </c>
      <c r="CI67" s="26"/>
      <c r="CJ67" s="66">
        <f t="shared" si="168"/>
        <v>0</v>
      </c>
      <c r="CK67" s="74"/>
      <c r="CL67" s="25"/>
      <c r="CM67" s="26"/>
      <c r="CN67" s="25"/>
      <c r="CO67" s="26"/>
      <c r="CP67" s="25"/>
      <c r="CQ67" s="74"/>
      <c r="CR67" s="74"/>
      <c r="CS67" s="74"/>
      <c r="CT67" s="69">
        <f t="shared" si="169"/>
        <v>0</v>
      </c>
      <c r="CU67" s="69">
        <f t="shared" si="170"/>
        <v>0</v>
      </c>
      <c r="CV67" s="69">
        <f t="shared" si="171"/>
        <v>0</v>
      </c>
      <c r="CW67" s="74"/>
      <c r="CX67" s="74"/>
      <c r="CY67" s="74"/>
      <c r="CZ67" s="83">
        <f t="shared" si="172"/>
        <v>0</v>
      </c>
      <c r="DA67" s="83">
        <f t="shared" si="190"/>
        <v>0</v>
      </c>
      <c r="DB67" s="83">
        <f t="shared" si="194"/>
        <v>0</v>
      </c>
      <c r="DC67" s="21">
        <f t="shared" si="195"/>
        <v>0</v>
      </c>
      <c r="DD67" s="25"/>
      <c r="DE67" s="25"/>
      <c r="DF67" s="85">
        <v>0</v>
      </c>
      <c r="DG67" s="85">
        <v>0</v>
      </c>
      <c r="DH67" s="85">
        <v>0</v>
      </c>
      <c r="DI67" s="85">
        <v>0</v>
      </c>
      <c r="DJ67" s="85">
        <v>0</v>
      </c>
      <c r="DK67" s="85">
        <v>0</v>
      </c>
      <c r="DL67" s="69">
        <f t="shared" si="163"/>
        <v>0</v>
      </c>
      <c r="DM67" s="69">
        <f t="shared" si="191"/>
        <v>0</v>
      </c>
      <c r="DN67" s="69">
        <f t="shared" si="192"/>
        <v>0</v>
      </c>
    </row>
    <row r="68" spans="1:118" ht="39">
      <c r="A68" s="19" t="s">
        <v>118</v>
      </c>
      <c r="B68" s="19" t="s">
        <v>34</v>
      </c>
      <c r="C68" s="19" t="s">
        <v>34</v>
      </c>
      <c r="D68" s="19" t="s">
        <v>119</v>
      </c>
      <c r="E68" s="20">
        <v>255.8</v>
      </c>
      <c r="F68" s="20"/>
      <c r="G68" s="20"/>
      <c r="H68" s="20">
        <f t="shared" ref="H68:J71" si="196">E68*0.7</f>
        <v>179.06</v>
      </c>
      <c r="I68" s="20">
        <f t="shared" si="196"/>
        <v>0</v>
      </c>
      <c r="J68" s="20">
        <f t="shared" si="196"/>
        <v>0</v>
      </c>
      <c r="K68" s="22">
        <v>210.36</v>
      </c>
      <c r="L68" s="20"/>
      <c r="M68" s="20"/>
      <c r="N68" s="20"/>
      <c r="O68" s="20"/>
      <c r="P68" s="20"/>
      <c r="Q68" s="20">
        <f t="shared" ref="Q68:Q74" si="197">N68*0.9</f>
        <v>0</v>
      </c>
      <c r="R68" s="20">
        <f t="shared" ref="R68:R76" si="198">Q68*0.9</f>
        <v>0</v>
      </c>
      <c r="S68" s="20">
        <f t="shared" ref="S68:S74" si="199">O68*0.9</f>
        <v>0</v>
      </c>
      <c r="T68" s="20">
        <f t="shared" ref="T68:T76" si="200">S68*0.9</f>
        <v>0</v>
      </c>
      <c r="U68" s="20">
        <f t="shared" ref="U68:U76" si="201">V68*0.9</f>
        <v>0</v>
      </c>
      <c r="V68" s="20">
        <f t="shared" ref="V68:V74" si="202">P68*0.9</f>
        <v>0</v>
      </c>
      <c r="W68" s="20">
        <f>200*0.9*0.9</f>
        <v>162</v>
      </c>
      <c r="X68" s="20"/>
      <c r="Y68" s="20"/>
      <c r="Z68" s="43">
        <f t="shared" ref="Z68:Z74" si="203">W68*0.9</f>
        <v>145.80000000000001</v>
      </c>
      <c r="AA68" s="44">
        <f t="shared" ref="AA68:AA76" si="204">Z68*0.9</f>
        <v>131.22</v>
      </c>
      <c r="AB68" s="44">
        <f t="shared" ref="AB68:AB74" si="205">X68*0.9</f>
        <v>0</v>
      </c>
      <c r="AC68" s="44">
        <f t="shared" ref="AC68:AC76" si="206">AB68*0.9</f>
        <v>0</v>
      </c>
      <c r="AD68" s="44">
        <f t="shared" ref="AD68:AD76" si="207">AE68*0.9</f>
        <v>0</v>
      </c>
      <c r="AE68" s="43">
        <f t="shared" ref="AE68:AE74" si="208">Y68*0.9</f>
        <v>0</v>
      </c>
      <c r="AF68" s="20">
        <v>0</v>
      </c>
      <c r="AG68" s="20"/>
      <c r="AH68" s="20"/>
      <c r="AI68" s="20"/>
      <c r="AJ68" s="20"/>
      <c r="AK68" s="20"/>
      <c r="AL68" s="20">
        <v>370.56</v>
      </c>
      <c r="AM68" s="20">
        <f t="shared" ref="AM68:AM74" si="209">AF68*0.9</f>
        <v>0</v>
      </c>
      <c r="AN68" s="20">
        <f t="shared" si="147"/>
        <v>0</v>
      </c>
      <c r="AO68" s="20">
        <f t="shared" ref="AO68:AO74" si="210">AG68*0.9</f>
        <v>0</v>
      </c>
      <c r="AP68" s="20">
        <f t="shared" si="149"/>
        <v>0</v>
      </c>
      <c r="AQ68" s="20">
        <f t="shared" si="150"/>
        <v>0</v>
      </c>
      <c r="AR68" s="20">
        <f t="shared" ref="AR68:AR74" si="211">AI68*0.9</f>
        <v>0</v>
      </c>
      <c r="AS68" s="20">
        <f t="shared" ref="AS68:AS74" si="212">AL68*1.05*0.7</f>
        <v>272.36160000000001</v>
      </c>
      <c r="AT68" s="20"/>
      <c r="AU68" s="20">
        <f t="shared" ref="AU68:AU74" si="213">AT68*1.05*0.7</f>
        <v>0</v>
      </c>
      <c r="AV68" s="20">
        <v>0</v>
      </c>
      <c r="AW68" s="20">
        <f t="shared" ref="AW68:AW74" si="214">AV68*1.05*0.7</f>
        <v>0</v>
      </c>
      <c r="AX68" s="20"/>
      <c r="AY68" s="20"/>
      <c r="AZ68" s="20"/>
      <c r="BA68" s="20"/>
      <c r="BB68" s="20"/>
      <c r="BC68" s="43">
        <f t="shared" ref="BC68:BC74" si="215">AS68*0.9</f>
        <v>245.12544</v>
      </c>
      <c r="BD68" s="44">
        <f t="shared" si="156"/>
        <v>198.5516064</v>
      </c>
      <c r="BE68" s="44">
        <f t="shared" ref="BE68:BE74" si="216">AU68*0.9</f>
        <v>0</v>
      </c>
      <c r="BF68" s="44">
        <f t="shared" si="158"/>
        <v>0</v>
      </c>
      <c r="BG68" s="44">
        <f t="shared" si="159"/>
        <v>0</v>
      </c>
      <c r="BH68" s="43">
        <f t="shared" ref="BH68:BH74" si="217">AW68*0.9</f>
        <v>0</v>
      </c>
      <c r="BI68" s="20">
        <f t="shared" ref="BI68:BI74" si="218">AX68*0.7*1.05</f>
        <v>0</v>
      </c>
      <c r="BJ68" s="20">
        <f t="shared" ref="BJ68:BJ76" si="219">BI68*0.9*0.9*0.9</f>
        <v>0</v>
      </c>
      <c r="BK68" s="20">
        <f t="shared" ref="BK68:BK74" si="220">AY68*0.7*1.05</f>
        <v>0</v>
      </c>
      <c r="BL68" s="20">
        <f t="shared" ref="BL68:BL76" si="221">BK68*0.9*0.9*0.9</f>
        <v>0</v>
      </c>
      <c r="BM68" s="20">
        <f t="shared" ref="BM68:BM76" si="222">BN68*0.9*0.9*0.9</f>
        <v>0</v>
      </c>
      <c r="BN68" s="20">
        <f t="shared" ref="BN68:BN74" si="223">AZ68*0.7*1.05</f>
        <v>0</v>
      </c>
      <c r="BO68" s="20"/>
      <c r="BP68" s="20"/>
      <c r="BQ68" s="20"/>
      <c r="BR68" s="20"/>
      <c r="BS68" s="20"/>
      <c r="BT68" s="43">
        <v>527.79999999999995</v>
      </c>
      <c r="BU68" s="44">
        <f t="shared" ref="BU68:BU76" si="224">BT68*0.7*1.05*0.9*0.9</f>
        <v>314.22573</v>
      </c>
      <c r="BV68" s="44"/>
      <c r="BW68" s="44">
        <f t="shared" ref="BW68:BW76" si="225">BV68*0.7*1.05*0.9*0.9</f>
        <v>0</v>
      </c>
      <c r="BX68" s="44">
        <f t="shared" ref="BX68:BX76" si="226">BY68*0.7*1.05*0.9*0.9</f>
        <v>0</v>
      </c>
      <c r="BY68" s="43"/>
      <c r="BZ68" s="20">
        <v>552</v>
      </c>
      <c r="CA68" s="19">
        <f t="shared" ref="CA68:CA76" si="227">BZ68*0.7*1.05*0.9*0.9</f>
        <v>328.63319999999999</v>
      </c>
      <c r="CB68" s="20"/>
      <c r="CC68" s="19">
        <f t="shared" ref="CC68:CC76" si="228">CB68*0.7*1.05*0.9*0.9</f>
        <v>0</v>
      </c>
      <c r="CD68" s="20"/>
      <c r="CE68" s="19">
        <f t="shared" ref="CE68:CE76" si="229">CD68*0.7*1.05*0.9*0.9</f>
        <v>0</v>
      </c>
      <c r="CF68" s="66">
        <f t="shared" si="166"/>
        <v>400.20022349999999</v>
      </c>
      <c r="CG68" s="44"/>
      <c r="CH68" s="66">
        <f t="shared" si="167"/>
        <v>0</v>
      </c>
      <c r="CI68" s="44"/>
      <c r="CJ68" s="66">
        <f t="shared" si="168"/>
        <v>0</v>
      </c>
      <c r="CK68" s="69"/>
      <c r="CL68" s="73">
        <v>746.9</v>
      </c>
      <c r="CM68" s="44"/>
      <c r="CN68" s="66"/>
      <c r="CO68" s="44"/>
      <c r="CP68" s="66"/>
      <c r="CQ68" s="69"/>
      <c r="CR68" s="69"/>
      <c r="CS68" s="69"/>
      <c r="CT68" s="69">
        <f t="shared" si="169"/>
        <v>0</v>
      </c>
      <c r="CU68" s="69">
        <f t="shared" si="170"/>
        <v>0</v>
      </c>
      <c r="CV68" s="69">
        <f t="shared" si="171"/>
        <v>0</v>
      </c>
      <c r="CW68" s="74">
        <v>886</v>
      </c>
      <c r="CX68" s="74">
        <v>0</v>
      </c>
      <c r="CY68" s="74">
        <v>0</v>
      </c>
      <c r="CZ68" s="83">
        <f t="shared" si="172"/>
        <v>558.17999999999995</v>
      </c>
      <c r="DA68" s="83">
        <f t="shared" si="190"/>
        <v>0</v>
      </c>
      <c r="DB68" s="83">
        <f t="shared" si="194"/>
        <v>0</v>
      </c>
      <c r="DC68" s="21">
        <f t="shared" si="195"/>
        <v>452.12580000000003</v>
      </c>
      <c r="DD68" s="21">
        <v>0</v>
      </c>
      <c r="DE68" s="21">
        <v>0</v>
      </c>
      <c r="DF68" s="85">
        <v>0</v>
      </c>
      <c r="DG68" s="85">
        <v>0</v>
      </c>
      <c r="DH68" s="85">
        <v>0</v>
      </c>
      <c r="DI68" s="85">
        <v>0</v>
      </c>
      <c r="DJ68" s="85">
        <v>0</v>
      </c>
      <c r="DK68" s="85">
        <v>0</v>
      </c>
      <c r="DL68" s="69">
        <f t="shared" si="163"/>
        <v>0</v>
      </c>
      <c r="DM68" s="69">
        <f t="shared" si="191"/>
        <v>0</v>
      </c>
      <c r="DN68" s="69">
        <f t="shared" si="192"/>
        <v>0</v>
      </c>
    </row>
    <row r="69" spans="1:118" ht="78">
      <c r="A69" s="19" t="s">
        <v>118</v>
      </c>
      <c r="B69" s="19" t="s">
        <v>34</v>
      </c>
      <c r="C69" s="19" t="s">
        <v>34</v>
      </c>
      <c r="D69" s="19" t="s">
        <v>120</v>
      </c>
      <c r="E69" s="20">
        <v>348</v>
      </c>
      <c r="F69" s="20"/>
      <c r="G69" s="20"/>
      <c r="H69" s="20">
        <f t="shared" si="196"/>
        <v>243.6</v>
      </c>
      <c r="I69" s="20">
        <f t="shared" si="196"/>
        <v>0</v>
      </c>
      <c r="J69" s="20">
        <f t="shared" si="196"/>
        <v>0</v>
      </c>
      <c r="K69" s="20">
        <v>268.83</v>
      </c>
      <c r="L69" s="20"/>
      <c r="M69" s="20"/>
      <c r="N69" s="20">
        <v>295.56</v>
      </c>
      <c r="O69" s="20"/>
      <c r="P69" s="20"/>
      <c r="Q69" s="20">
        <f t="shared" si="197"/>
        <v>266.00400000000002</v>
      </c>
      <c r="R69" s="20">
        <f t="shared" si="198"/>
        <v>239.40360000000001</v>
      </c>
      <c r="S69" s="20">
        <f t="shared" si="199"/>
        <v>0</v>
      </c>
      <c r="T69" s="20">
        <f t="shared" si="200"/>
        <v>0</v>
      </c>
      <c r="U69" s="20">
        <f t="shared" si="201"/>
        <v>0</v>
      </c>
      <c r="V69" s="20">
        <f t="shared" si="202"/>
        <v>0</v>
      </c>
      <c r="W69" s="20">
        <f>319*0.9*0.9</f>
        <v>258.39</v>
      </c>
      <c r="X69" s="20"/>
      <c r="Y69" s="20"/>
      <c r="Z69" s="43">
        <f t="shared" si="203"/>
        <v>232.55099999999999</v>
      </c>
      <c r="AA69" s="44">
        <f t="shared" si="204"/>
        <v>209.29589999999999</v>
      </c>
      <c r="AB69" s="44">
        <f t="shared" si="205"/>
        <v>0</v>
      </c>
      <c r="AC69" s="44">
        <f t="shared" si="206"/>
        <v>0</v>
      </c>
      <c r="AD69" s="44">
        <f t="shared" si="207"/>
        <v>0</v>
      </c>
      <c r="AE69" s="43">
        <f t="shared" si="208"/>
        <v>0</v>
      </c>
      <c r="AF69" s="20">
        <v>349.16910000000001</v>
      </c>
      <c r="AG69" s="20">
        <f>AF69*0.9</f>
        <v>314.25218999999998</v>
      </c>
      <c r="AH69" s="20"/>
      <c r="AI69" s="20"/>
      <c r="AJ69" s="20">
        <v>0</v>
      </c>
      <c r="AK69" s="20"/>
      <c r="AL69" s="20">
        <v>483.55</v>
      </c>
      <c r="AM69" s="20">
        <f t="shared" si="209"/>
        <v>314.25218999999998</v>
      </c>
      <c r="AN69" s="20">
        <f t="shared" si="147"/>
        <v>254.54427390000001</v>
      </c>
      <c r="AO69" s="20">
        <f t="shared" si="210"/>
        <v>282.82697100000001</v>
      </c>
      <c r="AP69" s="20">
        <f t="shared" si="149"/>
        <v>229.08984651</v>
      </c>
      <c r="AQ69" s="20">
        <f t="shared" si="150"/>
        <v>0</v>
      </c>
      <c r="AR69" s="20">
        <f t="shared" si="211"/>
        <v>0</v>
      </c>
      <c r="AS69" s="20">
        <f t="shared" si="212"/>
        <v>355.40924999999999</v>
      </c>
      <c r="AT69" s="20"/>
      <c r="AU69" s="20">
        <f t="shared" si="213"/>
        <v>0</v>
      </c>
      <c r="AV69" s="20">
        <v>0</v>
      </c>
      <c r="AW69" s="20">
        <f t="shared" si="214"/>
        <v>0</v>
      </c>
      <c r="AX69" s="20">
        <v>513</v>
      </c>
      <c r="AY69" s="20"/>
      <c r="AZ69" s="20"/>
      <c r="BA69" s="20"/>
      <c r="BB69" s="20"/>
      <c r="BC69" s="43">
        <f t="shared" si="215"/>
        <v>319.86832500000003</v>
      </c>
      <c r="BD69" s="44">
        <f t="shared" si="156"/>
        <v>259.09334324999998</v>
      </c>
      <c r="BE69" s="44">
        <f t="shared" si="216"/>
        <v>0</v>
      </c>
      <c r="BF69" s="44">
        <f t="shared" si="158"/>
        <v>0</v>
      </c>
      <c r="BG69" s="44">
        <f t="shared" si="159"/>
        <v>0</v>
      </c>
      <c r="BH69" s="43">
        <f t="shared" si="217"/>
        <v>0</v>
      </c>
      <c r="BI69" s="20">
        <f t="shared" si="218"/>
        <v>377.05500000000001</v>
      </c>
      <c r="BJ69" s="20">
        <f t="shared" si="219"/>
        <v>274.87309499999998</v>
      </c>
      <c r="BK69" s="20">
        <f t="shared" si="220"/>
        <v>0</v>
      </c>
      <c r="BL69" s="20">
        <f t="shared" si="221"/>
        <v>0</v>
      </c>
      <c r="BM69" s="20">
        <f t="shared" si="222"/>
        <v>0</v>
      </c>
      <c r="BN69" s="20">
        <f t="shared" si="223"/>
        <v>0</v>
      </c>
      <c r="BO69" s="20"/>
      <c r="BP69" s="20"/>
      <c r="BQ69" s="20"/>
      <c r="BR69" s="20"/>
      <c r="BS69" s="20"/>
      <c r="BT69" s="43">
        <v>540</v>
      </c>
      <c r="BU69" s="44">
        <f t="shared" si="224"/>
        <v>321.48899999999998</v>
      </c>
      <c r="BV69" s="44"/>
      <c r="BW69" s="44">
        <f t="shared" si="225"/>
        <v>0</v>
      </c>
      <c r="BX69" s="44">
        <f t="shared" si="226"/>
        <v>0</v>
      </c>
      <c r="BY69" s="43"/>
      <c r="BZ69" s="20">
        <v>528.75</v>
      </c>
      <c r="CA69" s="19">
        <f t="shared" si="227"/>
        <v>314.7913125</v>
      </c>
      <c r="CB69" s="20"/>
      <c r="CC69" s="19">
        <f t="shared" si="228"/>
        <v>0</v>
      </c>
      <c r="CD69" s="20"/>
      <c r="CE69" s="19">
        <f t="shared" si="229"/>
        <v>0</v>
      </c>
      <c r="CF69" s="66">
        <f t="shared" si="166"/>
        <v>289.34010000000001</v>
      </c>
      <c r="CG69" s="44"/>
      <c r="CH69" s="66">
        <f t="shared" si="167"/>
        <v>0</v>
      </c>
      <c r="CI69" s="44"/>
      <c r="CJ69" s="66">
        <f t="shared" si="168"/>
        <v>0</v>
      </c>
      <c r="CK69" s="69"/>
      <c r="CL69" s="66">
        <v>540</v>
      </c>
      <c r="CM69" s="44"/>
      <c r="CN69" s="66">
        <v>0</v>
      </c>
      <c r="CO69" s="44"/>
      <c r="CP69" s="66">
        <v>0</v>
      </c>
      <c r="CQ69" s="69">
        <v>584</v>
      </c>
      <c r="CR69" s="69"/>
      <c r="CS69" s="69"/>
      <c r="CT69" s="69">
        <f t="shared" si="169"/>
        <v>347.68439999999998</v>
      </c>
      <c r="CU69" s="69">
        <f t="shared" si="170"/>
        <v>0</v>
      </c>
      <c r="CV69" s="69">
        <f t="shared" si="171"/>
        <v>0</v>
      </c>
      <c r="CW69" s="74">
        <v>624.75800000000004</v>
      </c>
      <c r="CX69" s="74">
        <v>0</v>
      </c>
      <c r="CY69" s="74">
        <v>0</v>
      </c>
      <c r="CZ69" s="83">
        <f t="shared" si="172"/>
        <v>393.59753999999998</v>
      </c>
      <c r="DA69" s="83">
        <f t="shared" si="190"/>
        <v>0</v>
      </c>
      <c r="DB69" s="83">
        <f t="shared" si="194"/>
        <v>0</v>
      </c>
      <c r="DC69" s="21">
        <f t="shared" si="195"/>
        <v>318.81400739999998</v>
      </c>
      <c r="DD69" s="21">
        <v>0</v>
      </c>
      <c r="DE69" s="21">
        <v>0</v>
      </c>
      <c r="DF69" s="85">
        <v>639</v>
      </c>
      <c r="DG69" s="85">
        <v>0</v>
      </c>
      <c r="DH69" s="85">
        <v>0</v>
      </c>
      <c r="DI69" s="85">
        <v>639</v>
      </c>
      <c r="DJ69" s="85">
        <v>0</v>
      </c>
      <c r="DK69" s="85">
        <v>0</v>
      </c>
      <c r="DL69" s="69">
        <f t="shared" si="163"/>
        <v>575.1</v>
      </c>
      <c r="DM69" s="69">
        <f t="shared" si="191"/>
        <v>0</v>
      </c>
      <c r="DN69" s="69">
        <f t="shared" si="192"/>
        <v>0</v>
      </c>
    </row>
    <row r="70" spans="1:118" ht="52">
      <c r="A70" s="19" t="s">
        <v>118</v>
      </c>
      <c r="B70" s="19" t="s">
        <v>34</v>
      </c>
      <c r="C70" s="19" t="s">
        <v>34</v>
      </c>
      <c r="D70" s="19" t="s">
        <v>121</v>
      </c>
      <c r="E70" s="20">
        <v>350</v>
      </c>
      <c r="F70" s="20"/>
      <c r="G70" s="20"/>
      <c r="H70" s="20">
        <f t="shared" si="196"/>
        <v>245</v>
      </c>
      <c r="I70" s="20">
        <f t="shared" si="196"/>
        <v>0</v>
      </c>
      <c r="J70" s="20">
        <f t="shared" si="196"/>
        <v>0</v>
      </c>
      <c r="K70" s="20">
        <v>252</v>
      </c>
      <c r="L70" s="20"/>
      <c r="M70" s="20"/>
      <c r="N70" s="20"/>
      <c r="O70" s="20"/>
      <c r="P70" s="20"/>
      <c r="Q70" s="20">
        <f t="shared" si="197"/>
        <v>0</v>
      </c>
      <c r="R70" s="20">
        <f t="shared" si="198"/>
        <v>0</v>
      </c>
      <c r="S70" s="20">
        <f t="shared" si="199"/>
        <v>0</v>
      </c>
      <c r="T70" s="20">
        <f t="shared" si="200"/>
        <v>0</v>
      </c>
      <c r="U70" s="20">
        <f t="shared" si="201"/>
        <v>0</v>
      </c>
      <c r="V70" s="20">
        <f t="shared" si="202"/>
        <v>0</v>
      </c>
      <c r="W70" s="20"/>
      <c r="X70" s="20"/>
      <c r="Y70" s="20"/>
      <c r="Z70" s="43">
        <f t="shared" si="203"/>
        <v>0</v>
      </c>
      <c r="AA70" s="44">
        <f t="shared" si="204"/>
        <v>0</v>
      </c>
      <c r="AB70" s="44">
        <f t="shared" si="205"/>
        <v>0</v>
      </c>
      <c r="AC70" s="44">
        <f t="shared" si="206"/>
        <v>0</v>
      </c>
      <c r="AD70" s="44">
        <f t="shared" si="207"/>
        <v>0</v>
      </c>
      <c r="AE70" s="43">
        <f t="shared" si="208"/>
        <v>0</v>
      </c>
      <c r="AF70" s="20">
        <v>0</v>
      </c>
      <c r="AG70" s="20"/>
      <c r="AH70" s="20"/>
      <c r="AI70" s="20"/>
      <c r="AJ70" s="20">
        <v>0</v>
      </c>
      <c r="AK70" s="20"/>
      <c r="AL70" s="22">
        <v>0</v>
      </c>
      <c r="AM70" s="20">
        <f t="shared" si="209"/>
        <v>0</v>
      </c>
      <c r="AN70" s="20">
        <f t="shared" si="147"/>
        <v>0</v>
      </c>
      <c r="AO70" s="20">
        <f t="shared" si="210"/>
        <v>0</v>
      </c>
      <c r="AP70" s="20">
        <f t="shared" si="149"/>
        <v>0</v>
      </c>
      <c r="AQ70" s="20">
        <f t="shared" si="150"/>
        <v>0</v>
      </c>
      <c r="AR70" s="20">
        <f t="shared" si="211"/>
        <v>0</v>
      </c>
      <c r="AS70" s="20">
        <f t="shared" si="212"/>
        <v>0</v>
      </c>
      <c r="AT70" s="20"/>
      <c r="AU70" s="20">
        <f t="shared" si="213"/>
        <v>0</v>
      </c>
      <c r="AV70" s="20">
        <v>0</v>
      </c>
      <c r="AW70" s="20">
        <f t="shared" si="214"/>
        <v>0</v>
      </c>
      <c r="AX70" s="20">
        <v>394.2</v>
      </c>
      <c r="AY70" s="20"/>
      <c r="AZ70" s="20"/>
      <c r="BA70" s="20"/>
      <c r="BB70" s="20"/>
      <c r="BC70" s="43">
        <f t="shared" si="215"/>
        <v>0</v>
      </c>
      <c r="BD70" s="44">
        <f t="shared" si="156"/>
        <v>0</v>
      </c>
      <c r="BE70" s="44">
        <f t="shared" si="216"/>
        <v>0</v>
      </c>
      <c r="BF70" s="44">
        <f t="shared" si="158"/>
        <v>0</v>
      </c>
      <c r="BG70" s="44">
        <f t="shared" si="159"/>
        <v>0</v>
      </c>
      <c r="BH70" s="43">
        <f t="shared" si="217"/>
        <v>0</v>
      </c>
      <c r="BI70" s="20">
        <f t="shared" si="218"/>
        <v>289.73700000000002</v>
      </c>
      <c r="BJ70" s="20">
        <f t="shared" si="219"/>
        <v>211.21827300000001</v>
      </c>
      <c r="BK70" s="20">
        <f t="shared" si="220"/>
        <v>0</v>
      </c>
      <c r="BL70" s="20">
        <f t="shared" si="221"/>
        <v>0</v>
      </c>
      <c r="BM70" s="20">
        <f t="shared" si="222"/>
        <v>0</v>
      </c>
      <c r="BN70" s="20">
        <f t="shared" si="223"/>
        <v>0</v>
      </c>
      <c r="BO70" s="20"/>
      <c r="BP70" s="20"/>
      <c r="BQ70" s="20"/>
      <c r="BR70" s="20"/>
      <c r="BS70" s="20"/>
      <c r="BT70" s="43">
        <v>390</v>
      </c>
      <c r="BU70" s="44">
        <f t="shared" si="224"/>
        <v>232.1865</v>
      </c>
      <c r="BV70" s="44"/>
      <c r="BW70" s="44">
        <f t="shared" si="225"/>
        <v>0</v>
      </c>
      <c r="BX70" s="44">
        <f t="shared" si="226"/>
        <v>0</v>
      </c>
      <c r="BY70" s="43"/>
      <c r="BZ70" s="20">
        <v>398.25</v>
      </c>
      <c r="CA70" s="19">
        <f t="shared" si="227"/>
        <v>237.09813750000001</v>
      </c>
      <c r="CB70" s="20"/>
      <c r="CC70" s="19">
        <f t="shared" si="228"/>
        <v>0</v>
      </c>
      <c r="CD70" s="20"/>
      <c r="CE70" s="19">
        <f t="shared" si="229"/>
        <v>0</v>
      </c>
      <c r="CF70" s="66">
        <f t="shared" si="166"/>
        <v>262.54935</v>
      </c>
      <c r="CG70" s="44"/>
      <c r="CH70" s="66">
        <f t="shared" si="167"/>
        <v>0</v>
      </c>
      <c r="CI70" s="44"/>
      <c r="CJ70" s="66">
        <f t="shared" si="168"/>
        <v>0</v>
      </c>
      <c r="CK70" s="69"/>
      <c r="CL70" s="73">
        <v>490</v>
      </c>
      <c r="CM70" s="44"/>
      <c r="CN70" s="66"/>
      <c r="CO70" s="44"/>
      <c r="CP70" s="66"/>
      <c r="CQ70" s="69">
        <v>600</v>
      </c>
      <c r="CR70" s="69"/>
      <c r="CS70" s="69"/>
      <c r="CT70" s="69">
        <f t="shared" si="169"/>
        <v>357.21</v>
      </c>
      <c r="CU70" s="69">
        <f t="shared" si="170"/>
        <v>0</v>
      </c>
      <c r="CV70" s="69">
        <f t="shared" si="171"/>
        <v>0</v>
      </c>
      <c r="CW70" s="69">
        <v>441</v>
      </c>
      <c r="CX70" s="69">
        <v>0</v>
      </c>
      <c r="CY70" s="69">
        <v>0</v>
      </c>
      <c r="CZ70" s="83">
        <f t="shared" si="172"/>
        <v>277.83</v>
      </c>
      <c r="DA70" s="83">
        <f t="shared" si="190"/>
        <v>0</v>
      </c>
      <c r="DB70" s="83">
        <f t="shared" si="194"/>
        <v>0</v>
      </c>
      <c r="DC70" s="21">
        <f t="shared" si="195"/>
        <v>225.04230000000001</v>
      </c>
      <c r="DD70" s="21">
        <v>0</v>
      </c>
      <c r="DE70" s="21">
        <v>0</v>
      </c>
      <c r="DF70" s="85">
        <v>645</v>
      </c>
      <c r="DG70" s="85">
        <v>0</v>
      </c>
      <c r="DH70" s="85">
        <v>0</v>
      </c>
      <c r="DI70" s="85">
        <v>645</v>
      </c>
      <c r="DJ70" s="85">
        <v>0</v>
      </c>
      <c r="DK70" s="85">
        <v>0</v>
      </c>
      <c r="DL70" s="69">
        <f t="shared" si="163"/>
        <v>580.5</v>
      </c>
      <c r="DM70" s="69">
        <f t="shared" si="191"/>
        <v>0</v>
      </c>
      <c r="DN70" s="69">
        <f t="shared" si="192"/>
        <v>0</v>
      </c>
    </row>
    <row r="71" spans="1:118" ht="39">
      <c r="A71" s="19" t="s">
        <v>118</v>
      </c>
      <c r="B71" s="19" t="s">
        <v>60</v>
      </c>
      <c r="C71" s="19" t="s">
        <v>60</v>
      </c>
      <c r="D71" s="19" t="s">
        <v>122</v>
      </c>
      <c r="E71" s="20">
        <v>261</v>
      </c>
      <c r="F71" s="20"/>
      <c r="G71" s="20"/>
      <c r="H71" s="20">
        <f t="shared" si="196"/>
        <v>182.7</v>
      </c>
      <c r="I71" s="20">
        <f t="shared" si="196"/>
        <v>0</v>
      </c>
      <c r="J71" s="20">
        <f t="shared" si="196"/>
        <v>0</v>
      </c>
      <c r="K71" s="20">
        <v>201.59</v>
      </c>
      <c r="L71" s="20"/>
      <c r="M71" s="20"/>
      <c r="N71" s="20">
        <v>221.56</v>
      </c>
      <c r="O71" s="20"/>
      <c r="P71" s="20"/>
      <c r="Q71" s="20">
        <f t="shared" si="197"/>
        <v>199.404</v>
      </c>
      <c r="R71" s="20">
        <f t="shared" si="198"/>
        <v>179.46360000000001</v>
      </c>
      <c r="S71" s="20">
        <f t="shared" si="199"/>
        <v>0</v>
      </c>
      <c r="T71" s="20">
        <f t="shared" si="200"/>
        <v>0</v>
      </c>
      <c r="U71" s="20">
        <f t="shared" si="201"/>
        <v>0</v>
      </c>
      <c r="V71" s="20">
        <f t="shared" si="202"/>
        <v>0</v>
      </c>
      <c r="W71" s="20">
        <f>237*0.9*0.9</f>
        <v>191.97</v>
      </c>
      <c r="X71" s="20"/>
      <c r="Y71" s="20"/>
      <c r="Z71" s="43">
        <f t="shared" si="203"/>
        <v>172.773</v>
      </c>
      <c r="AA71" s="44">
        <f t="shared" si="204"/>
        <v>155.4957</v>
      </c>
      <c r="AB71" s="44">
        <f t="shared" si="205"/>
        <v>0</v>
      </c>
      <c r="AC71" s="44">
        <f t="shared" si="206"/>
        <v>0</v>
      </c>
      <c r="AD71" s="44">
        <f t="shared" si="207"/>
        <v>0</v>
      </c>
      <c r="AE71" s="43">
        <f t="shared" si="208"/>
        <v>0</v>
      </c>
      <c r="AF71" s="20">
        <v>259.30799999999999</v>
      </c>
      <c r="AG71" s="20">
        <f>AF71*0.9</f>
        <v>233.37719999999999</v>
      </c>
      <c r="AH71" s="20"/>
      <c r="AI71" s="20"/>
      <c r="AJ71" s="20">
        <v>0</v>
      </c>
      <c r="AK71" s="20"/>
      <c r="AL71" s="20">
        <v>359.1</v>
      </c>
      <c r="AM71" s="20">
        <f t="shared" si="209"/>
        <v>233.37719999999999</v>
      </c>
      <c r="AN71" s="20">
        <f t="shared" si="147"/>
        <v>189.03553199999999</v>
      </c>
      <c r="AO71" s="20">
        <f t="shared" si="210"/>
        <v>210.03948</v>
      </c>
      <c r="AP71" s="20">
        <f t="shared" si="149"/>
        <v>170.13197880000001</v>
      </c>
      <c r="AQ71" s="20">
        <f t="shared" si="150"/>
        <v>0</v>
      </c>
      <c r="AR71" s="20">
        <f t="shared" si="211"/>
        <v>0</v>
      </c>
      <c r="AS71" s="20">
        <f t="shared" si="212"/>
        <v>263.93849999999998</v>
      </c>
      <c r="AT71" s="20"/>
      <c r="AU71" s="20">
        <f t="shared" si="213"/>
        <v>0</v>
      </c>
      <c r="AV71" s="20">
        <v>0</v>
      </c>
      <c r="AW71" s="20">
        <f t="shared" si="214"/>
        <v>0</v>
      </c>
      <c r="AX71" s="20">
        <v>380</v>
      </c>
      <c r="AY71" s="20"/>
      <c r="AZ71" s="20"/>
      <c r="BA71" s="20"/>
      <c r="BB71" s="20"/>
      <c r="BC71" s="43">
        <f t="shared" si="215"/>
        <v>237.54464999999999</v>
      </c>
      <c r="BD71" s="44">
        <f t="shared" si="156"/>
        <v>192.41116650000001</v>
      </c>
      <c r="BE71" s="44">
        <f t="shared" si="216"/>
        <v>0</v>
      </c>
      <c r="BF71" s="44">
        <f t="shared" si="158"/>
        <v>0</v>
      </c>
      <c r="BG71" s="44">
        <f t="shared" si="159"/>
        <v>0</v>
      </c>
      <c r="BH71" s="43">
        <f t="shared" si="217"/>
        <v>0</v>
      </c>
      <c r="BI71" s="20">
        <f t="shared" si="218"/>
        <v>279.3</v>
      </c>
      <c r="BJ71" s="20">
        <f t="shared" si="219"/>
        <v>203.6097</v>
      </c>
      <c r="BK71" s="20">
        <f t="shared" si="220"/>
        <v>0</v>
      </c>
      <c r="BL71" s="20">
        <f t="shared" si="221"/>
        <v>0</v>
      </c>
      <c r="BM71" s="20">
        <f t="shared" si="222"/>
        <v>0</v>
      </c>
      <c r="BN71" s="20">
        <f t="shared" si="223"/>
        <v>0</v>
      </c>
      <c r="BO71" s="20"/>
      <c r="BP71" s="20"/>
      <c r="BQ71" s="20"/>
      <c r="BR71" s="20"/>
      <c r="BS71" s="20"/>
      <c r="BT71" s="43">
        <v>400</v>
      </c>
      <c r="BU71" s="44">
        <f t="shared" si="224"/>
        <v>238.14</v>
      </c>
      <c r="BV71" s="44"/>
      <c r="BW71" s="44">
        <f t="shared" si="225"/>
        <v>0</v>
      </c>
      <c r="BX71" s="44">
        <f t="shared" si="226"/>
        <v>0</v>
      </c>
      <c r="BY71" s="43"/>
      <c r="BZ71" s="20">
        <v>394.8</v>
      </c>
      <c r="CA71" s="19">
        <f t="shared" si="227"/>
        <v>235.04418000000001</v>
      </c>
      <c r="CB71" s="20"/>
      <c r="CC71" s="19">
        <f t="shared" si="228"/>
        <v>0</v>
      </c>
      <c r="CD71" s="20"/>
      <c r="CE71" s="19">
        <f t="shared" si="229"/>
        <v>0</v>
      </c>
      <c r="CF71" s="66">
        <f t="shared" si="166"/>
        <v>214.32599999999999</v>
      </c>
      <c r="CG71" s="44"/>
      <c r="CH71" s="66">
        <f t="shared" si="167"/>
        <v>0</v>
      </c>
      <c r="CI71" s="44"/>
      <c r="CJ71" s="66">
        <f t="shared" si="168"/>
        <v>0</v>
      </c>
      <c r="CK71" s="69"/>
      <c r="CL71" s="66">
        <v>400</v>
      </c>
      <c r="CM71" s="44"/>
      <c r="CN71" s="66">
        <v>0</v>
      </c>
      <c r="CO71" s="44"/>
      <c r="CP71" s="66">
        <v>0</v>
      </c>
      <c r="CQ71" s="69">
        <v>584</v>
      </c>
      <c r="CR71" s="69"/>
      <c r="CS71" s="69"/>
      <c r="CT71" s="69">
        <f t="shared" si="169"/>
        <v>347.68439999999998</v>
      </c>
      <c r="CU71" s="69">
        <f t="shared" si="170"/>
        <v>0</v>
      </c>
      <c r="CV71" s="69">
        <f t="shared" si="171"/>
        <v>0</v>
      </c>
      <c r="CW71" s="74">
        <v>521.22</v>
      </c>
      <c r="CX71" s="74">
        <v>0</v>
      </c>
      <c r="CY71" s="74">
        <v>0</v>
      </c>
      <c r="CZ71" s="83">
        <f t="shared" si="172"/>
        <v>328.36860000000001</v>
      </c>
      <c r="DA71" s="83">
        <f t="shared" si="190"/>
        <v>0</v>
      </c>
      <c r="DB71" s="83">
        <f t="shared" si="194"/>
        <v>0</v>
      </c>
      <c r="DC71" s="21">
        <f t="shared" si="195"/>
        <v>265.978566</v>
      </c>
      <c r="DD71" s="21">
        <v>0</v>
      </c>
      <c r="DE71" s="21">
        <v>0</v>
      </c>
      <c r="DF71" s="85">
        <v>527</v>
      </c>
      <c r="DG71" s="85">
        <v>0</v>
      </c>
      <c r="DH71" s="85">
        <v>0</v>
      </c>
      <c r="DI71" s="85">
        <v>527</v>
      </c>
      <c r="DJ71" s="85">
        <v>0</v>
      </c>
      <c r="DK71" s="85">
        <v>0</v>
      </c>
      <c r="DL71" s="69">
        <f t="shared" ref="DL71:DL102" si="230">DI71*0.9</f>
        <v>474.3</v>
      </c>
      <c r="DM71" s="69">
        <f t="shared" si="191"/>
        <v>0</v>
      </c>
      <c r="DN71" s="69">
        <f t="shared" si="192"/>
        <v>0</v>
      </c>
    </row>
    <row r="72" spans="1:118" ht="52">
      <c r="A72" s="19" t="s">
        <v>118</v>
      </c>
      <c r="B72" s="19" t="s">
        <v>37</v>
      </c>
      <c r="C72" s="19" t="s">
        <v>37</v>
      </c>
      <c r="D72" s="19" t="s">
        <v>123</v>
      </c>
      <c r="E72" s="20">
        <v>391.5</v>
      </c>
      <c r="F72" s="20"/>
      <c r="G72" s="20"/>
      <c r="H72" s="20"/>
      <c r="I72" s="20">
        <v>274.05</v>
      </c>
      <c r="J72" s="20">
        <f>G72*0.7</f>
        <v>0</v>
      </c>
      <c r="K72" s="22">
        <v>274.05</v>
      </c>
      <c r="L72" s="20"/>
      <c r="M72" s="20"/>
      <c r="N72" s="20"/>
      <c r="O72" s="20">
        <v>332.34</v>
      </c>
      <c r="P72" s="20"/>
      <c r="Q72" s="20">
        <f t="shared" si="197"/>
        <v>0</v>
      </c>
      <c r="R72" s="20">
        <f t="shared" si="198"/>
        <v>0</v>
      </c>
      <c r="S72" s="20">
        <f t="shared" si="199"/>
        <v>299.10599999999999</v>
      </c>
      <c r="T72" s="20">
        <f t="shared" si="200"/>
        <v>269.19540000000001</v>
      </c>
      <c r="U72" s="20">
        <f t="shared" si="201"/>
        <v>0</v>
      </c>
      <c r="V72" s="20">
        <f t="shared" si="202"/>
        <v>0</v>
      </c>
      <c r="W72" s="20"/>
      <c r="X72" s="20">
        <f>359*0.9*0.9</f>
        <v>290.79000000000002</v>
      </c>
      <c r="Y72" s="20"/>
      <c r="Z72" s="43">
        <f t="shared" si="203"/>
        <v>0</v>
      </c>
      <c r="AA72" s="44">
        <f t="shared" si="204"/>
        <v>0</v>
      </c>
      <c r="AB72" s="44">
        <f t="shared" si="205"/>
        <v>261.71100000000001</v>
      </c>
      <c r="AC72" s="44">
        <f t="shared" si="206"/>
        <v>235.53989999999999</v>
      </c>
      <c r="AD72" s="44">
        <f t="shared" si="207"/>
        <v>0</v>
      </c>
      <c r="AE72" s="43">
        <f t="shared" si="208"/>
        <v>0</v>
      </c>
      <c r="AF72" s="20">
        <v>0</v>
      </c>
      <c r="AG72" s="20"/>
      <c r="AH72" s="20">
        <v>392.39</v>
      </c>
      <c r="AI72" s="20">
        <f>AH72*0.9</f>
        <v>353.15100000000001</v>
      </c>
      <c r="AJ72" s="20"/>
      <c r="AK72" s="20"/>
      <c r="AL72" s="20">
        <v>0</v>
      </c>
      <c r="AM72" s="20">
        <f t="shared" si="209"/>
        <v>0</v>
      </c>
      <c r="AN72" s="20">
        <f t="shared" si="147"/>
        <v>0</v>
      </c>
      <c r="AO72" s="20">
        <f t="shared" si="210"/>
        <v>0</v>
      </c>
      <c r="AP72" s="20">
        <f t="shared" si="149"/>
        <v>0</v>
      </c>
      <c r="AQ72" s="20">
        <f t="shared" si="150"/>
        <v>257.44707899999997</v>
      </c>
      <c r="AR72" s="20">
        <f t="shared" si="211"/>
        <v>317.83589999999998</v>
      </c>
      <c r="AS72" s="20">
        <f t="shared" si="212"/>
        <v>0</v>
      </c>
      <c r="AT72" s="20">
        <v>543.4</v>
      </c>
      <c r="AU72" s="20">
        <f t="shared" si="213"/>
        <v>399.399</v>
      </c>
      <c r="AV72" s="20"/>
      <c r="AW72" s="20">
        <f t="shared" si="214"/>
        <v>0</v>
      </c>
      <c r="AX72" s="20"/>
      <c r="AY72" s="20">
        <v>570</v>
      </c>
      <c r="AZ72" s="20"/>
      <c r="BA72" s="20"/>
      <c r="BB72" s="20"/>
      <c r="BC72" s="43">
        <f t="shared" si="215"/>
        <v>0</v>
      </c>
      <c r="BD72" s="44">
        <f t="shared" si="156"/>
        <v>0</v>
      </c>
      <c r="BE72" s="44">
        <f t="shared" si="216"/>
        <v>359.45909999999998</v>
      </c>
      <c r="BF72" s="44">
        <f t="shared" si="158"/>
        <v>291.16187100000002</v>
      </c>
      <c r="BG72" s="44">
        <f t="shared" si="159"/>
        <v>0</v>
      </c>
      <c r="BH72" s="43">
        <f t="shared" si="217"/>
        <v>0</v>
      </c>
      <c r="BI72" s="20">
        <f t="shared" si="218"/>
        <v>0</v>
      </c>
      <c r="BJ72" s="20">
        <f t="shared" si="219"/>
        <v>0</v>
      </c>
      <c r="BK72" s="20">
        <f t="shared" si="220"/>
        <v>418.95</v>
      </c>
      <c r="BL72" s="20">
        <f t="shared" si="221"/>
        <v>305.41455000000002</v>
      </c>
      <c r="BM72" s="20">
        <f t="shared" si="222"/>
        <v>0</v>
      </c>
      <c r="BN72" s="20">
        <f t="shared" si="223"/>
        <v>0</v>
      </c>
      <c r="BO72" s="20"/>
      <c r="BP72" s="20"/>
      <c r="BQ72" s="20"/>
      <c r="BR72" s="20"/>
      <c r="BS72" s="20"/>
      <c r="BT72" s="43"/>
      <c r="BU72" s="44">
        <f t="shared" si="224"/>
        <v>0</v>
      </c>
      <c r="BV72" s="44">
        <v>600</v>
      </c>
      <c r="BW72" s="44">
        <f t="shared" si="225"/>
        <v>357.21</v>
      </c>
      <c r="BX72" s="44">
        <f t="shared" si="226"/>
        <v>0</v>
      </c>
      <c r="BY72" s="43"/>
      <c r="BZ72" s="20"/>
      <c r="CA72" s="19">
        <f t="shared" si="227"/>
        <v>0</v>
      </c>
      <c r="CB72" s="20">
        <v>592.20000000000005</v>
      </c>
      <c r="CC72" s="19">
        <f t="shared" si="228"/>
        <v>352.56626999999997</v>
      </c>
      <c r="CD72" s="20"/>
      <c r="CE72" s="19">
        <f t="shared" si="229"/>
        <v>0</v>
      </c>
      <c r="CF72" s="66">
        <f t="shared" si="166"/>
        <v>0</v>
      </c>
      <c r="CG72" s="44"/>
      <c r="CH72" s="66">
        <f t="shared" si="167"/>
        <v>0</v>
      </c>
      <c r="CI72" s="44"/>
      <c r="CJ72" s="66">
        <f t="shared" si="168"/>
        <v>0</v>
      </c>
      <c r="CK72" s="69"/>
      <c r="CL72" s="66">
        <v>0</v>
      </c>
      <c r="CM72" s="44">
        <v>592.20000000000005</v>
      </c>
      <c r="CN72" s="66"/>
      <c r="CO72" s="44"/>
      <c r="CP72" s="66">
        <v>0</v>
      </c>
      <c r="CQ72" s="69"/>
      <c r="CR72" s="69">
        <v>803</v>
      </c>
      <c r="CS72" s="69"/>
      <c r="CT72" s="69">
        <f t="shared" si="169"/>
        <v>0</v>
      </c>
      <c r="CU72" s="69">
        <f t="shared" si="170"/>
        <v>478.06605000000002</v>
      </c>
      <c r="CV72" s="69">
        <f t="shared" si="171"/>
        <v>0</v>
      </c>
      <c r="CW72" s="69">
        <v>0</v>
      </c>
      <c r="CX72" s="69">
        <v>590.21</v>
      </c>
      <c r="CY72" s="69">
        <v>0</v>
      </c>
      <c r="CZ72" s="83">
        <f t="shared" si="172"/>
        <v>0</v>
      </c>
      <c r="DA72" s="83">
        <f t="shared" si="190"/>
        <v>371.83229999999998</v>
      </c>
      <c r="DB72" s="83">
        <f t="shared" si="194"/>
        <v>0</v>
      </c>
      <c r="DC72" s="21">
        <f t="shared" si="195"/>
        <v>0</v>
      </c>
      <c r="DD72" s="21">
        <v>0</v>
      </c>
      <c r="DE72" s="21">
        <v>0</v>
      </c>
      <c r="DF72" s="85">
        <v>0</v>
      </c>
      <c r="DG72" s="85">
        <v>623</v>
      </c>
      <c r="DH72" s="85">
        <v>0</v>
      </c>
      <c r="DI72" s="85">
        <v>0</v>
      </c>
      <c r="DJ72" s="85">
        <v>623</v>
      </c>
      <c r="DK72" s="85">
        <v>0</v>
      </c>
      <c r="DL72" s="69">
        <f t="shared" si="230"/>
        <v>0</v>
      </c>
      <c r="DM72" s="69">
        <f t="shared" si="191"/>
        <v>560.70000000000005</v>
      </c>
      <c r="DN72" s="69">
        <f t="shared" si="192"/>
        <v>0</v>
      </c>
    </row>
    <row r="73" spans="1:118" ht="39">
      <c r="A73" s="19" t="s">
        <v>118</v>
      </c>
      <c r="B73" s="19" t="s">
        <v>37</v>
      </c>
      <c r="C73" s="19" t="s">
        <v>37</v>
      </c>
      <c r="D73" s="19" t="s">
        <v>124</v>
      </c>
      <c r="E73" s="20">
        <v>352.5</v>
      </c>
      <c r="F73" s="20"/>
      <c r="G73" s="20"/>
      <c r="H73" s="20"/>
      <c r="I73" s="20">
        <v>246.75</v>
      </c>
      <c r="J73" s="20">
        <f>G73*0.7</f>
        <v>0</v>
      </c>
      <c r="K73" s="20"/>
      <c r="L73" s="20">
        <v>350.01</v>
      </c>
      <c r="M73" s="20"/>
      <c r="N73" s="20"/>
      <c r="O73" s="20">
        <v>365.86</v>
      </c>
      <c r="P73" s="20"/>
      <c r="Q73" s="20">
        <f t="shared" si="197"/>
        <v>0</v>
      </c>
      <c r="R73" s="20">
        <f t="shared" si="198"/>
        <v>0</v>
      </c>
      <c r="S73" s="20">
        <f t="shared" si="199"/>
        <v>329.274</v>
      </c>
      <c r="T73" s="20">
        <f t="shared" si="200"/>
        <v>296.34660000000002</v>
      </c>
      <c r="U73" s="20">
        <f t="shared" si="201"/>
        <v>0</v>
      </c>
      <c r="V73" s="20">
        <f t="shared" si="202"/>
        <v>0</v>
      </c>
      <c r="W73" s="20">
        <f>425*0.9*0.9</f>
        <v>344.25</v>
      </c>
      <c r="X73" s="20"/>
      <c r="Y73" s="20"/>
      <c r="Z73" s="43">
        <f t="shared" si="203"/>
        <v>309.82499999999999</v>
      </c>
      <c r="AA73" s="44">
        <f t="shared" si="204"/>
        <v>278.84249999999997</v>
      </c>
      <c r="AB73" s="44">
        <f t="shared" si="205"/>
        <v>0</v>
      </c>
      <c r="AC73" s="44">
        <f t="shared" si="206"/>
        <v>0</v>
      </c>
      <c r="AD73" s="44">
        <f t="shared" si="207"/>
        <v>0</v>
      </c>
      <c r="AE73" s="43">
        <f t="shared" si="208"/>
        <v>0</v>
      </c>
      <c r="AF73" s="20">
        <v>0</v>
      </c>
      <c r="AG73" s="20"/>
      <c r="AH73" s="20">
        <v>450.45</v>
      </c>
      <c r="AI73" s="20">
        <f>AH73*0.9</f>
        <v>405.40499999999997</v>
      </c>
      <c r="AJ73" s="20"/>
      <c r="AK73" s="20"/>
      <c r="AL73" s="20">
        <v>0</v>
      </c>
      <c r="AM73" s="20">
        <f t="shared" si="209"/>
        <v>0</v>
      </c>
      <c r="AN73" s="20">
        <f t="shared" si="147"/>
        <v>0</v>
      </c>
      <c r="AO73" s="20">
        <f t="shared" si="210"/>
        <v>0</v>
      </c>
      <c r="AP73" s="20">
        <f t="shared" si="149"/>
        <v>0</v>
      </c>
      <c r="AQ73" s="20">
        <f t="shared" si="150"/>
        <v>295.54024500000003</v>
      </c>
      <c r="AR73" s="20">
        <f t="shared" si="211"/>
        <v>364.86450000000002</v>
      </c>
      <c r="AS73" s="20">
        <f t="shared" si="212"/>
        <v>0</v>
      </c>
      <c r="AT73" s="20">
        <v>649.09</v>
      </c>
      <c r="AU73" s="20">
        <f t="shared" si="213"/>
        <v>477.08114999999998</v>
      </c>
      <c r="AV73" s="20"/>
      <c r="AW73" s="20">
        <f t="shared" si="214"/>
        <v>0</v>
      </c>
      <c r="AX73" s="20"/>
      <c r="AY73" s="20">
        <v>633.6</v>
      </c>
      <c r="AZ73" s="20"/>
      <c r="BA73" s="20"/>
      <c r="BB73" s="20"/>
      <c r="BC73" s="43">
        <f t="shared" si="215"/>
        <v>0</v>
      </c>
      <c r="BD73" s="44">
        <f t="shared" si="156"/>
        <v>0</v>
      </c>
      <c r="BE73" s="44">
        <f t="shared" si="216"/>
        <v>429.37303500000002</v>
      </c>
      <c r="BF73" s="44">
        <f t="shared" si="158"/>
        <v>347.79215835000002</v>
      </c>
      <c r="BG73" s="44">
        <f t="shared" si="159"/>
        <v>0</v>
      </c>
      <c r="BH73" s="43">
        <f t="shared" si="217"/>
        <v>0</v>
      </c>
      <c r="BI73" s="20">
        <f t="shared" si="218"/>
        <v>0</v>
      </c>
      <c r="BJ73" s="20">
        <f t="shared" si="219"/>
        <v>0</v>
      </c>
      <c r="BK73" s="20">
        <f t="shared" si="220"/>
        <v>465.69600000000003</v>
      </c>
      <c r="BL73" s="20">
        <f t="shared" si="221"/>
        <v>339.49238400000002</v>
      </c>
      <c r="BM73" s="20">
        <f t="shared" si="222"/>
        <v>0</v>
      </c>
      <c r="BN73" s="20">
        <f t="shared" si="223"/>
        <v>0</v>
      </c>
      <c r="BO73" s="20"/>
      <c r="BP73" s="20"/>
      <c r="BQ73" s="20"/>
      <c r="BR73" s="20"/>
      <c r="BS73" s="20"/>
      <c r="BT73" s="43"/>
      <c r="BU73" s="44">
        <f t="shared" si="224"/>
        <v>0</v>
      </c>
      <c r="BV73" s="44">
        <v>693</v>
      </c>
      <c r="BW73" s="44">
        <f t="shared" si="225"/>
        <v>412.57754999999997</v>
      </c>
      <c r="BX73" s="44">
        <f t="shared" si="226"/>
        <v>0</v>
      </c>
      <c r="BY73" s="43"/>
      <c r="BZ73" s="20"/>
      <c r="CA73" s="19">
        <f t="shared" si="227"/>
        <v>0</v>
      </c>
      <c r="CB73" s="20">
        <v>735</v>
      </c>
      <c r="CC73" s="19">
        <f t="shared" si="228"/>
        <v>437.58224999999999</v>
      </c>
      <c r="CD73" s="20"/>
      <c r="CE73" s="19">
        <f t="shared" si="229"/>
        <v>0</v>
      </c>
      <c r="CF73" s="66">
        <f t="shared" si="166"/>
        <v>0</v>
      </c>
      <c r="CG73" s="44"/>
      <c r="CH73" s="66">
        <f t="shared" si="167"/>
        <v>525.15228149999996</v>
      </c>
      <c r="CI73" s="44"/>
      <c r="CJ73" s="66">
        <f t="shared" si="168"/>
        <v>0</v>
      </c>
      <c r="CK73" s="69"/>
      <c r="CL73" s="66"/>
      <c r="CM73" s="44"/>
      <c r="CN73" s="73">
        <v>980.1</v>
      </c>
      <c r="CO73" s="44"/>
      <c r="CP73" s="66"/>
      <c r="CQ73" s="69"/>
      <c r="CR73" s="69">
        <v>980</v>
      </c>
      <c r="CS73" s="69"/>
      <c r="CT73" s="69">
        <f t="shared" si="169"/>
        <v>0</v>
      </c>
      <c r="CU73" s="69">
        <f t="shared" si="170"/>
        <v>583.44299999999998</v>
      </c>
      <c r="CV73" s="69">
        <f t="shared" si="171"/>
        <v>0</v>
      </c>
      <c r="CW73" s="74">
        <v>0</v>
      </c>
      <c r="CX73" s="74">
        <v>1023</v>
      </c>
      <c r="CY73" s="74">
        <v>0</v>
      </c>
      <c r="CZ73" s="83">
        <f t="shared" si="172"/>
        <v>0</v>
      </c>
      <c r="DA73" s="83">
        <f t="shared" si="190"/>
        <v>644.49</v>
      </c>
      <c r="DB73" s="83">
        <f t="shared" si="194"/>
        <v>0</v>
      </c>
      <c r="DC73" s="21">
        <f t="shared" si="195"/>
        <v>0</v>
      </c>
      <c r="DD73" s="21">
        <v>0</v>
      </c>
      <c r="DE73" s="21">
        <v>0</v>
      </c>
      <c r="DF73" s="85">
        <v>0</v>
      </c>
      <c r="DG73" s="85">
        <v>1008</v>
      </c>
      <c r="DH73" s="85">
        <v>0</v>
      </c>
      <c r="DI73" s="85">
        <v>0</v>
      </c>
      <c r="DJ73" s="85">
        <v>1008</v>
      </c>
      <c r="DK73" s="85">
        <v>0</v>
      </c>
      <c r="DL73" s="69">
        <f t="shared" si="230"/>
        <v>0</v>
      </c>
      <c r="DM73" s="69">
        <f t="shared" si="191"/>
        <v>907.2</v>
      </c>
      <c r="DN73" s="69">
        <f t="shared" si="192"/>
        <v>0</v>
      </c>
    </row>
    <row r="74" spans="1:118" ht="26">
      <c r="A74" s="19" t="s">
        <v>118</v>
      </c>
      <c r="B74" s="19" t="s">
        <v>38</v>
      </c>
      <c r="C74" s="19" t="s">
        <v>38</v>
      </c>
      <c r="D74" s="19" t="s">
        <v>125</v>
      </c>
      <c r="E74" s="20">
        <v>521</v>
      </c>
      <c r="F74" s="20"/>
      <c r="G74" s="20"/>
      <c r="H74" s="20"/>
      <c r="I74" s="20">
        <f>F74*0.7</f>
        <v>0</v>
      </c>
      <c r="J74" s="20">
        <v>364.7</v>
      </c>
      <c r="K74" s="20"/>
      <c r="L74" s="20"/>
      <c r="M74" s="20">
        <v>402.19</v>
      </c>
      <c r="N74" s="20"/>
      <c r="O74" s="20"/>
      <c r="P74" s="20">
        <v>442.41</v>
      </c>
      <c r="Q74" s="20">
        <f t="shared" si="197"/>
        <v>0</v>
      </c>
      <c r="R74" s="20">
        <f t="shared" si="198"/>
        <v>0</v>
      </c>
      <c r="S74" s="20">
        <f t="shared" si="199"/>
        <v>0</v>
      </c>
      <c r="T74" s="20">
        <f t="shared" si="200"/>
        <v>0</v>
      </c>
      <c r="U74" s="20">
        <f t="shared" si="201"/>
        <v>358.35210000000001</v>
      </c>
      <c r="V74" s="20">
        <f t="shared" si="202"/>
        <v>398.16899999999998</v>
      </c>
      <c r="W74" s="20"/>
      <c r="X74" s="20"/>
      <c r="Y74" s="20">
        <f>477*0.9*0.9</f>
        <v>386.37</v>
      </c>
      <c r="Z74" s="43">
        <f t="shared" si="203"/>
        <v>0</v>
      </c>
      <c r="AA74" s="44">
        <f t="shared" si="204"/>
        <v>0</v>
      </c>
      <c r="AB74" s="44">
        <f t="shared" si="205"/>
        <v>0</v>
      </c>
      <c r="AC74" s="44">
        <f t="shared" si="206"/>
        <v>0</v>
      </c>
      <c r="AD74" s="44">
        <f t="shared" si="207"/>
        <v>312.9597</v>
      </c>
      <c r="AE74" s="43">
        <f t="shared" si="208"/>
        <v>347.733</v>
      </c>
      <c r="AF74" s="20">
        <v>0</v>
      </c>
      <c r="AG74" s="20"/>
      <c r="AH74" s="20"/>
      <c r="AI74" s="20"/>
      <c r="AJ74" s="20">
        <v>0</v>
      </c>
      <c r="AK74" s="20"/>
      <c r="AL74" s="20">
        <v>0</v>
      </c>
      <c r="AM74" s="20">
        <f t="shared" si="209"/>
        <v>0</v>
      </c>
      <c r="AN74" s="20">
        <f t="shared" si="147"/>
        <v>0</v>
      </c>
      <c r="AO74" s="20">
        <f t="shared" si="210"/>
        <v>0</v>
      </c>
      <c r="AP74" s="20">
        <f t="shared" si="149"/>
        <v>0</v>
      </c>
      <c r="AQ74" s="20">
        <f t="shared" si="150"/>
        <v>0</v>
      </c>
      <c r="AR74" s="20">
        <f t="shared" si="211"/>
        <v>0</v>
      </c>
      <c r="AS74" s="20">
        <f t="shared" si="212"/>
        <v>0</v>
      </c>
      <c r="AT74" s="20"/>
      <c r="AU74" s="20">
        <f t="shared" si="213"/>
        <v>0</v>
      </c>
      <c r="AV74" s="20">
        <v>688.75</v>
      </c>
      <c r="AW74" s="20">
        <f t="shared" si="214"/>
        <v>506.23124999999999</v>
      </c>
      <c r="AX74" s="20"/>
      <c r="AY74" s="20"/>
      <c r="AZ74" s="20">
        <v>730.55</v>
      </c>
      <c r="BA74" s="20"/>
      <c r="BB74" s="20"/>
      <c r="BC74" s="43">
        <f t="shared" si="215"/>
        <v>0</v>
      </c>
      <c r="BD74" s="44">
        <f t="shared" si="156"/>
        <v>0</v>
      </c>
      <c r="BE74" s="44">
        <f t="shared" si="216"/>
        <v>0</v>
      </c>
      <c r="BF74" s="44">
        <f t="shared" si="158"/>
        <v>0</v>
      </c>
      <c r="BG74" s="44">
        <f t="shared" si="159"/>
        <v>369.04258125000001</v>
      </c>
      <c r="BH74" s="43">
        <f t="shared" si="217"/>
        <v>455.60812499999997</v>
      </c>
      <c r="BI74" s="20">
        <f t="shared" si="218"/>
        <v>0</v>
      </c>
      <c r="BJ74" s="20">
        <f t="shared" si="219"/>
        <v>0</v>
      </c>
      <c r="BK74" s="20">
        <f t="shared" si="220"/>
        <v>0</v>
      </c>
      <c r="BL74" s="20">
        <f t="shared" si="221"/>
        <v>0</v>
      </c>
      <c r="BM74" s="20">
        <f t="shared" si="222"/>
        <v>391.43964825</v>
      </c>
      <c r="BN74" s="20">
        <f t="shared" si="223"/>
        <v>536.95425</v>
      </c>
      <c r="BO74" s="20"/>
      <c r="BP74" s="20"/>
      <c r="BQ74" s="20"/>
      <c r="BR74" s="20"/>
      <c r="BS74" s="20"/>
      <c r="BT74" s="43"/>
      <c r="BU74" s="44">
        <f t="shared" si="224"/>
        <v>0</v>
      </c>
      <c r="BV74" s="44"/>
      <c r="BW74" s="44">
        <f t="shared" si="225"/>
        <v>0</v>
      </c>
      <c r="BX74" s="44">
        <f t="shared" si="226"/>
        <v>457.82414999999997</v>
      </c>
      <c r="BY74" s="43">
        <v>769</v>
      </c>
      <c r="BZ74" s="20"/>
      <c r="CA74" s="19">
        <f t="shared" si="227"/>
        <v>0</v>
      </c>
      <c r="CB74" s="20"/>
      <c r="CC74" s="19">
        <f t="shared" si="228"/>
        <v>0</v>
      </c>
      <c r="CD74" s="20">
        <v>634.5</v>
      </c>
      <c r="CE74" s="19">
        <f t="shared" si="229"/>
        <v>377.74957499999999</v>
      </c>
      <c r="CF74" s="66">
        <f t="shared" si="166"/>
        <v>0</v>
      </c>
      <c r="CG74" s="44"/>
      <c r="CH74" s="66">
        <f t="shared" si="167"/>
        <v>0</v>
      </c>
      <c r="CI74" s="44"/>
      <c r="CJ74" s="66">
        <f t="shared" si="168"/>
        <v>412.04173500000002</v>
      </c>
      <c r="CK74" s="69"/>
      <c r="CL74" s="66">
        <v>0</v>
      </c>
      <c r="CM74" s="44"/>
      <c r="CN74" s="66">
        <v>0</v>
      </c>
      <c r="CO74" s="44">
        <v>634.5</v>
      </c>
      <c r="CP74" s="66">
        <v>769</v>
      </c>
      <c r="CQ74" s="69"/>
      <c r="CR74" s="69"/>
      <c r="CS74" s="69">
        <v>657</v>
      </c>
      <c r="CT74" s="69">
        <f t="shared" si="169"/>
        <v>0</v>
      </c>
      <c r="CU74" s="69">
        <f t="shared" si="170"/>
        <v>0</v>
      </c>
      <c r="CV74" s="69">
        <f t="shared" si="171"/>
        <v>391.14494999999999</v>
      </c>
      <c r="CW74" s="74">
        <v>0</v>
      </c>
      <c r="CX74" s="74">
        <v>0</v>
      </c>
      <c r="CY74" s="74">
        <v>558.45000000000005</v>
      </c>
      <c r="CZ74" s="83">
        <f t="shared" si="172"/>
        <v>0</v>
      </c>
      <c r="DA74" s="83">
        <f t="shared" si="190"/>
        <v>0</v>
      </c>
      <c r="DB74" s="83">
        <f t="shared" si="194"/>
        <v>316.82740949999999</v>
      </c>
      <c r="DC74" s="21">
        <f t="shared" si="195"/>
        <v>0</v>
      </c>
      <c r="DD74" s="21">
        <v>0</v>
      </c>
      <c r="DE74" s="21">
        <v>0</v>
      </c>
      <c r="DF74" s="85">
        <v>0</v>
      </c>
      <c r="DG74" s="85">
        <v>0</v>
      </c>
      <c r="DH74" s="85">
        <v>433</v>
      </c>
      <c r="DI74" s="85">
        <v>0</v>
      </c>
      <c r="DJ74" s="85">
        <v>0</v>
      </c>
      <c r="DK74" s="85">
        <v>433</v>
      </c>
      <c r="DL74" s="69">
        <f t="shared" si="230"/>
        <v>0</v>
      </c>
      <c r="DM74" s="69">
        <f t="shared" si="191"/>
        <v>0</v>
      </c>
      <c r="DN74" s="69">
        <f t="shared" si="192"/>
        <v>389.7</v>
      </c>
    </row>
    <row r="75" spans="1:118" ht="39">
      <c r="A75" s="19" t="s">
        <v>118</v>
      </c>
      <c r="B75" s="19" t="s">
        <v>69</v>
      </c>
      <c r="C75" s="19" t="s">
        <v>126</v>
      </c>
      <c r="D75" s="19" t="s">
        <v>127</v>
      </c>
      <c r="E75" s="20"/>
      <c r="F75" s="20"/>
      <c r="G75" s="20"/>
      <c r="H75" s="20"/>
      <c r="I75" s="20"/>
      <c r="J75" s="20"/>
      <c r="K75" s="22"/>
      <c r="L75" s="20"/>
      <c r="M75" s="20"/>
      <c r="N75" s="20"/>
      <c r="O75" s="20"/>
      <c r="P75" s="20"/>
      <c r="Q75" s="20">
        <v>0</v>
      </c>
      <c r="R75" s="20">
        <f t="shared" si="198"/>
        <v>0</v>
      </c>
      <c r="S75" s="20">
        <v>0</v>
      </c>
      <c r="T75" s="20">
        <f t="shared" si="200"/>
        <v>0</v>
      </c>
      <c r="U75" s="20">
        <f t="shared" si="201"/>
        <v>0</v>
      </c>
      <c r="V75" s="20">
        <v>0</v>
      </c>
      <c r="W75" s="20">
        <v>0</v>
      </c>
      <c r="X75" s="20">
        <v>0</v>
      </c>
      <c r="Y75" s="20">
        <v>0</v>
      </c>
      <c r="Z75" s="43">
        <v>0</v>
      </c>
      <c r="AA75" s="44">
        <f t="shared" si="204"/>
        <v>0</v>
      </c>
      <c r="AB75" s="44">
        <v>0</v>
      </c>
      <c r="AC75" s="44">
        <f t="shared" si="206"/>
        <v>0</v>
      </c>
      <c r="AD75" s="44">
        <f t="shared" si="207"/>
        <v>0</v>
      </c>
      <c r="AE75" s="43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f t="shared" si="147"/>
        <v>0</v>
      </c>
      <c r="AO75" s="20">
        <v>0</v>
      </c>
      <c r="AP75" s="20">
        <f t="shared" si="149"/>
        <v>0</v>
      </c>
      <c r="AQ75" s="20">
        <f t="shared" si="150"/>
        <v>0</v>
      </c>
      <c r="AR75" s="20">
        <v>0</v>
      </c>
      <c r="AS75" s="20">
        <v>0</v>
      </c>
      <c r="AT75" s="20">
        <v>0</v>
      </c>
      <c r="AU75" s="20">
        <v>0</v>
      </c>
      <c r="AV75" s="20">
        <v>0</v>
      </c>
      <c r="AW75" s="20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43">
        <v>0</v>
      </c>
      <c r="BD75" s="44">
        <f t="shared" si="156"/>
        <v>0</v>
      </c>
      <c r="BE75" s="44">
        <v>0</v>
      </c>
      <c r="BF75" s="44">
        <f t="shared" si="158"/>
        <v>0</v>
      </c>
      <c r="BG75" s="44">
        <f t="shared" si="159"/>
        <v>0</v>
      </c>
      <c r="BH75" s="43">
        <v>0</v>
      </c>
      <c r="BI75" s="20">
        <v>0</v>
      </c>
      <c r="BJ75" s="20">
        <f t="shared" si="219"/>
        <v>0</v>
      </c>
      <c r="BK75" s="20">
        <v>0</v>
      </c>
      <c r="BL75" s="20">
        <f t="shared" si="221"/>
        <v>0</v>
      </c>
      <c r="BM75" s="20">
        <f t="shared" si="222"/>
        <v>0</v>
      </c>
      <c r="BN75" s="20">
        <v>0</v>
      </c>
      <c r="BO75" s="20">
        <v>0</v>
      </c>
      <c r="BP75" s="20">
        <v>0</v>
      </c>
      <c r="BQ75" s="20">
        <v>0</v>
      </c>
      <c r="BR75" s="20">
        <v>0</v>
      </c>
      <c r="BS75" s="20">
        <v>0</v>
      </c>
      <c r="BT75" s="43">
        <v>972.16</v>
      </c>
      <c r="BU75" s="44">
        <f t="shared" si="224"/>
        <v>578.77545599999996</v>
      </c>
      <c r="BV75" s="44"/>
      <c r="BW75" s="44">
        <f t="shared" si="225"/>
        <v>0</v>
      </c>
      <c r="BX75" s="44">
        <f t="shared" si="226"/>
        <v>0</v>
      </c>
      <c r="BY75" s="43"/>
      <c r="BZ75" s="20">
        <v>925.65</v>
      </c>
      <c r="CA75" s="19">
        <f t="shared" si="227"/>
        <v>551.08572749999996</v>
      </c>
      <c r="CB75" s="20"/>
      <c r="CC75" s="19">
        <f t="shared" si="228"/>
        <v>0</v>
      </c>
      <c r="CD75" s="20"/>
      <c r="CE75" s="19">
        <f t="shared" si="229"/>
        <v>0</v>
      </c>
      <c r="CF75" s="66">
        <f t="shared" si="166"/>
        <v>495.97715475000001</v>
      </c>
      <c r="CG75" s="44"/>
      <c r="CH75" s="66">
        <f t="shared" si="167"/>
        <v>0</v>
      </c>
      <c r="CI75" s="44"/>
      <c r="CJ75" s="66">
        <f t="shared" si="168"/>
        <v>0</v>
      </c>
      <c r="CK75" s="69"/>
      <c r="CL75" s="73">
        <v>925.65</v>
      </c>
      <c r="CM75" s="44"/>
      <c r="CN75" s="66"/>
      <c r="CO75" s="44"/>
      <c r="CP75" s="66"/>
      <c r="CQ75" s="69">
        <v>1034.08</v>
      </c>
      <c r="CR75" s="69"/>
      <c r="CS75" s="69"/>
      <c r="CT75" s="69">
        <f t="shared" si="169"/>
        <v>615.63952800000004</v>
      </c>
      <c r="CU75" s="69">
        <f t="shared" si="170"/>
        <v>0</v>
      </c>
      <c r="CV75" s="69">
        <f t="shared" si="171"/>
        <v>0</v>
      </c>
      <c r="CW75" s="74">
        <v>1074.8399999999999</v>
      </c>
      <c r="CX75" s="74">
        <v>0</v>
      </c>
      <c r="CY75" s="74">
        <v>0</v>
      </c>
      <c r="CZ75" s="83">
        <f t="shared" si="172"/>
        <v>677.14919999999995</v>
      </c>
      <c r="DA75" s="83">
        <f t="shared" si="190"/>
        <v>0</v>
      </c>
      <c r="DB75" s="83">
        <f t="shared" si="194"/>
        <v>0</v>
      </c>
      <c r="DC75" s="21">
        <f t="shared" si="195"/>
        <v>548.49085200000002</v>
      </c>
      <c r="DD75" s="21">
        <v>0</v>
      </c>
      <c r="DE75" s="21">
        <v>0</v>
      </c>
      <c r="DF75" s="85">
        <v>0</v>
      </c>
      <c r="DG75" s="85">
        <v>0</v>
      </c>
      <c r="DH75" s="85">
        <v>0</v>
      </c>
      <c r="DI75" s="85">
        <v>0</v>
      </c>
      <c r="DJ75" s="85">
        <v>0</v>
      </c>
      <c r="DK75" s="85">
        <v>0</v>
      </c>
      <c r="DL75" s="69">
        <v>977</v>
      </c>
      <c r="DM75" s="69">
        <f t="shared" si="191"/>
        <v>0</v>
      </c>
      <c r="DN75" s="69">
        <f t="shared" si="192"/>
        <v>0</v>
      </c>
    </row>
    <row r="76" spans="1:118" ht="52">
      <c r="A76" s="19" t="s">
        <v>118</v>
      </c>
      <c r="B76" s="19" t="s">
        <v>72</v>
      </c>
      <c r="C76" s="19" t="s">
        <v>128</v>
      </c>
      <c r="D76" s="23" t="s">
        <v>129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>
        <f>N76*0.9</f>
        <v>0</v>
      </c>
      <c r="R76" s="20">
        <f t="shared" si="198"/>
        <v>0</v>
      </c>
      <c r="S76" s="20">
        <f>O76*0.9</f>
        <v>0</v>
      </c>
      <c r="T76" s="20">
        <f t="shared" si="200"/>
        <v>0</v>
      </c>
      <c r="U76" s="20">
        <f t="shared" si="201"/>
        <v>0</v>
      </c>
      <c r="V76" s="20">
        <f>P76*0.9</f>
        <v>0</v>
      </c>
      <c r="W76" s="20"/>
      <c r="X76" s="20"/>
      <c r="Y76" s="20"/>
      <c r="Z76" s="43">
        <f>W76*0.9</f>
        <v>0</v>
      </c>
      <c r="AA76" s="44">
        <f t="shared" si="204"/>
        <v>0</v>
      </c>
      <c r="AB76" s="44">
        <f>X76*0.9</f>
        <v>0</v>
      </c>
      <c r="AC76" s="44">
        <f t="shared" si="206"/>
        <v>0</v>
      </c>
      <c r="AD76" s="44">
        <f t="shared" si="207"/>
        <v>0</v>
      </c>
      <c r="AE76" s="43">
        <f>Y76*0.9</f>
        <v>0</v>
      </c>
      <c r="AF76" s="20">
        <v>0</v>
      </c>
      <c r="AG76" s="20"/>
      <c r="AH76" s="20"/>
      <c r="AI76" s="20"/>
      <c r="AJ76" s="20"/>
      <c r="AK76" s="20"/>
      <c r="AL76" s="22">
        <v>0</v>
      </c>
      <c r="AM76" s="20">
        <f>AF76*0.9</f>
        <v>0</v>
      </c>
      <c r="AN76" s="20">
        <f t="shared" si="147"/>
        <v>0</v>
      </c>
      <c r="AO76" s="20">
        <f>AG76*0.9</f>
        <v>0</v>
      </c>
      <c r="AP76" s="20">
        <f t="shared" si="149"/>
        <v>0</v>
      </c>
      <c r="AQ76" s="20">
        <f t="shared" si="150"/>
        <v>0</v>
      </c>
      <c r="AR76" s="20">
        <f>AI76*0.9</f>
        <v>0</v>
      </c>
      <c r="AS76" s="20">
        <f>AL76*1.05*0.7</f>
        <v>0</v>
      </c>
      <c r="AT76" s="20"/>
      <c r="AU76" s="20">
        <f>AT76*1.05*0.7</f>
        <v>0</v>
      </c>
      <c r="AV76" s="20">
        <v>0</v>
      </c>
      <c r="AW76" s="20">
        <f>AV76*1.05*0.7</f>
        <v>0</v>
      </c>
      <c r="AX76" s="20"/>
      <c r="AY76" s="20"/>
      <c r="AZ76" s="20"/>
      <c r="BA76" s="20"/>
      <c r="BB76" s="20"/>
      <c r="BC76" s="43">
        <f>AS76*0.9</f>
        <v>0</v>
      </c>
      <c r="BD76" s="44">
        <f t="shared" si="156"/>
        <v>0</v>
      </c>
      <c r="BE76" s="44">
        <f>AU76*0.9</f>
        <v>0</v>
      </c>
      <c r="BF76" s="44">
        <f t="shared" si="158"/>
        <v>0</v>
      </c>
      <c r="BG76" s="44">
        <f t="shared" si="159"/>
        <v>0</v>
      </c>
      <c r="BH76" s="43">
        <f>AW76*0.9</f>
        <v>0</v>
      </c>
      <c r="BI76" s="20">
        <f>AX76*0.7*1.05</f>
        <v>0</v>
      </c>
      <c r="BJ76" s="20">
        <f t="shared" si="219"/>
        <v>0</v>
      </c>
      <c r="BK76" s="20">
        <f>AY76*0.7*1.05</f>
        <v>0</v>
      </c>
      <c r="BL76" s="20">
        <f t="shared" si="221"/>
        <v>0</v>
      </c>
      <c r="BM76" s="20">
        <f t="shared" si="222"/>
        <v>0</v>
      </c>
      <c r="BN76" s="20">
        <f>AZ76*0.7*1.05</f>
        <v>0</v>
      </c>
      <c r="BO76" s="20"/>
      <c r="BP76" s="20"/>
      <c r="BQ76" s="20"/>
      <c r="BR76" s="20"/>
      <c r="BS76" s="20"/>
      <c r="BT76" s="43">
        <v>856.52</v>
      </c>
      <c r="BU76" s="44">
        <f t="shared" si="224"/>
        <v>509.92918200000003</v>
      </c>
      <c r="BV76" s="44"/>
      <c r="BW76" s="44">
        <f t="shared" si="225"/>
        <v>0</v>
      </c>
      <c r="BX76" s="44">
        <f t="shared" si="226"/>
        <v>0</v>
      </c>
      <c r="BY76" s="43"/>
      <c r="BZ76" s="20">
        <v>889.1</v>
      </c>
      <c r="CA76" s="19">
        <f t="shared" si="227"/>
        <v>529.32568500000002</v>
      </c>
      <c r="CB76" s="20"/>
      <c r="CC76" s="19">
        <f t="shared" si="228"/>
        <v>0</v>
      </c>
      <c r="CD76" s="20"/>
      <c r="CE76" s="19">
        <f t="shared" si="229"/>
        <v>0</v>
      </c>
      <c r="CF76" s="66">
        <f t="shared" si="166"/>
        <v>476.39311650000002</v>
      </c>
      <c r="CG76" s="44"/>
      <c r="CH76" s="66">
        <f t="shared" si="167"/>
        <v>0</v>
      </c>
      <c r="CI76" s="44"/>
      <c r="CJ76" s="66">
        <f t="shared" si="168"/>
        <v>0</v>
      </c>
      <c r="CK76" s="69"/>
      <c r="CL76" s="73">
        <v>889.1</v>
      </c>
      <c r="CM76" s="44"/>
      <c r="CN76" s="66"/>
      <c r="CO76" s="44"/>
      <c r="CP76" s="66"/>
      <c r="CQ76" s="69">
        <v>993.6</v>
      </c>
      <c r="CR76" s="69"/>
      <c r="CS76" s="69"/>
      <c r="CT76" s="69">
        <f t="shared" si="169"/>
        <v>591.53976</v>
      </c>
      <c r="CU76" s="69">
        <f t="shared" si="170"/>
        <v>0</v>
      </c>
      <c r="CV76" s="69">
        <f t="shared" si="171"/>
        <v>0</v>
      </c>
      <c r="CW76" s="74">
        <v>1033.26</v>
      </c>
      <c r="CX76" s="74">
        <v>0</v>
      </c>
      <c r="CY76" s="74">
        <v>0</v>
      </c>
      <c r="CZ76" s="83">
        <f t="shared" si="172"/>
        <v>650.9538</v>
      </c>
      <c r="DA76" s="83">
        <f t="shared" si="190"/>
        <v>0</v>
      </c>
      <c r="DB76" s="83">
        <f t="shared" si="194"/>
        <v>0</v>
      </c>
      <c r="DC76" s="21">
        <f t="shared" si="195"/>
        <v>527.27257799999995</v>
      </c>
      <c r="DD76" s="21">
        <v>0</v>
      </c>
      <c r="DE76" s="21">
        <v>0</v>
      </c>
      <c r="DF76" s="118">
        <v>853</v>
      </c>
      <c r="DG76" s="118"/>
      <c r="DH76" s="118"/>
      <c r="DI76" s="118">
        <v>853</v>
      </c>
      <c r="DJ76" s="118"/>
      <c r="DK76" s="118"/>
      <c r="DL76" s="69">
        <f t="shared" si="230"/>
        <v>767.7</v>
      </c>
      <c r="DM76" s="69">
        <f t="shared" si="191"/>
        <v>0</v>
      </c>
      <c r="DN76" s="69">
        <f t="shared" si="192"/>
        <v>0</v>
      </c>
    </row>
    <row r="77" spans="1:118" ht="52">
      <c r="A77" s="19" t="s">
        <v>118</v>
      </c>
      <c r="B77" s="19" t="s">
        <v>130</v>
      </c>
      <c r="C77" s="19" t="s">
        <v>131</v>
      </c>
      <c r="D77" s="19" t="s">
        <v>132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>
        <f t="shared" ref="R77:R109" si="231">Q77*0.9</f>
        <v>0</v>
      </c>
      <c r="S77" s="20"/>
      <c r="T77" s="20">
        <f t="shared" ref="T77:T109" si="232">S77*0.9</f>
        <v>0</v>
      </c>
      <c r="U77" s="20">
        <f t="shared" ref="U77:U109" si="233">V77*0.9</f>
        <v>0</v>
      </c>
      <c r="V77" s="20"/>
      <c r="W77" s="20"/>
      <c r="X77" s="20"/>
      <c r="Y77" s="20"/>
      <c r="Z77" s="43"/>
      <c r="AA77" s="44">
        <f t="shared" ref="AA77:AA109" si="234">Z77*0.9</f>
        <v>0</v>
      </c>
      <c r="AB77" s="44"/>
      <c r="AC77" s="44">
        <f t="shared" ref="AC77:AC109" si="235">AB77*0.9</f>
        <v>0</v>
      </c>
      <c r="AD77" s="44">
        <f t="shared" ref="AD77:AD109" si="236">AE77*0.9</f>
        <v>0</v>
      </c>
      <c r="AE77" s="43"/>
      <c r="AF77" s="20"/>
      <c r="AG77" s="20"/>
      <c r="AH77" s="20"/>
      <c r="AI77" s="20"/>
      <c r="AJ77" s="20"/>
      <c r="AK77" s="20"/>
      <c r="AL77" s="20"/>
      <c r="AM77" s="20"/>
      <c r="AN77" s="20">
        <f t="shared" ref="AN77:AN118" si="237">AM77*0.9*0.9</f>
        <v>0</v>
      </c>
      <c r="AO77" s="20"/>
      <c r="AP77" s="20">
        <f t="shared" ref="AP77:AP118" si="238">AO77*0.9*0.9</f>
        <v>0</v>
      </c>
      <c r="AQ77" s="20">
        <f t="shared" ref="AQ77:AQ118" si="239">AR77*0.9*0.9</f>
        <v>0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43"/>
      <c r="BD77" s="44">
        <f t="shared" ref="BD77:BD118" si="240">BC77*0.9*0.9</f>
        <v>0</v>
      </c>
      <c r="BE77" s="44"/>
      <c r="BF77" s="44">
        <f t="shared" ref="BF77:BF118" si="241">BE77*0.9*0.9</f>
        <v>0</v>
      </c>
      <c r="BG77" s="44">
        <f t="shared" ref="BG77:BG118" si="242">BH77*0.9*0.9</f>
        <v>0</v>
      </c>
      <c r="BH77" s="43"/>
      <c r="BI77" s="20"/>
      <c r="BJ77" s="20">
        <f t="shared" ref="BJ77:BJ109" si="243">BI77*0.9*0.9*0.9</f>
        <v>0</v>
      </c>
      <c r="BK77" s="20"/>
      <c r="BL77" s="20">
        <f t="shared" ref="BL77:BL109" si="244">BK77*0.9*0.9*0.9</f>
        <v>0</v>
      </c>
      <c r="BM77" s="20">
        <f t="shared" ref="BM77:BM109" si="245">BN77*0.9*0.9*0.9</f>
        <v>0</v>
      </c>
      <c r="BN77" s="20"/>
      <c r="BO77" s="20"/>
      <c r="BP77" s="20"/>
      <c r="BQ77" s="20"/>
      <c r="BR77" s="20"/>
      <c r="BS77" s="20"/>
      <c r="BT77" s="43">
        <v>979.8</v>
      </c>
      <c r="BU77" s="44">
        <f t="shared" ref="BU77:BU109" si="246">BT77*0.7*1.05*0.9*0.9</f>
        <v>583.32393000000002</v>
      </c>
      <c r="BV77" s="44"/>
      <c r="BW77" s="44">
        <f t="shared" ref="BW77:BW109" si="247">BV77*0.7*1.05*0.9*0.9</f>
        <v>0</v>
      </c>
      <c r="BX77" s="44">
        <f t="shared" ref="BX77:BX109" si="248">BY77*0.7*1.05*0.9*0.9</f>
        <v>0</v>
      </c>
      <c r="BY77" s="43"/>
      <c r="BZ77" s="20">
        <v>987.84</v>
      </c>
      <c r="CA77" s="19">
        <f t="shared" ref="CA77:CA109" si="249">BZ77*0.7*1.05*0.9*0.9</f>
        <v>588.110544</v>
      </c>
      <c r="CB77" s="20"/>
      <c r="CC77" s="19">
        <f t="shared" ref="CC77:CC109" si="250">CB77*0.7*1.05*0.9*0.9</f>
        <v>0</v>
      </c>
      <c r="CD77" s="20"/>
      <c r="CE77" s="19">
        <f t="shared" ref="CE77:CE109" si="251">CD77*0.7*1.05*0.9*0.9</f>
        <v>0</v>
      </c>
      <c r="CF77" s="66">
        <f t="shared" si="166"/>
        <v>554.56852500000002</v>
      </c>
      <c r="CG77" s="44"/>
      <c r="CH77" s="66">
        <f t="shared" si="167"/>
        <v>0</v>
      </c>
      <c r="CI77" s="44"/>
      <c r="CJ77" s="66">
        <f t="shared" si="168"/>
        <v>0</v>
      </c>
      <c r="CK77" s="69"/>
      <c r="CL77" s="73">
        <v>1035</v>
      </c>
      <c r="CM77" s="44"/>
      <c r="CN77" s="66"/>
      <c r="CO77" s="44"/>
      <c r="CP77" s="66"/>
      <c r="CQ77" s="69">
        <v>1097.25</v>
      </c>
      <c r="CR77" s="69"/>
      <c r="CS77" s="69"/>
      <c r="CT77" s="69">
        <f t="shared" si="169"/>
        <v>653.24778749999996</v>
      </c>
      <c r="CU77" s="69">
        <f t="shared" si="170"/>
        <v>0</v>
      </c>
      <c r="CV77" s="69">
        <f t="shared" si="171"/>
        <v>0</v>
      </c>
      <c r="CW77" s="74">
        <v>1108.8</v>
      </c>
      <c r="CX77" s="74">
        <v>0</v>
      </c>
      <c r="CY77" s="74">
        <v>0</v>
      </c>
      <c r="CZ77" s="83">
        <f t="shared" si="172"/>
        <v>698.54399999999998</v>
      </c>
      <c r="DA77" s="83">
        <f t="shared" si="190"/>
        <v>0</v>
      </c>
      <c r="DB77" s="83">
        <f t="shared" si="194"/>
        <v>0</v>
      </c>
      <c r="DC77" s="21">
        <f t="shared" si="195"/>
        <v>565.82064000000003</v>
      </c>
      <c r="DD77" s="21">
        <v>0</v>
      </c>
      <c r="DE77" s="21">
        <v>0</v>
      </c>
      <c r="DF77" s="85">
        <v>0</v>
      </c>
      <c r="DG77" s="85">
        <v>0</v>
      </c>
      <c r="DH77" s="85">
        <v>0</v>
      </c>
      <c r="DI77" s="85">
        <v>0</v>
      </c>
      <c r="DJ77" s="85">
        <v>0</v>
      </c>
      <c r="DK77" s="85">
        <v>0</v>
      </c>
      <c r="DL77" s="69">
        <v>565.82000000000005</v>
      </c>
      <c r="DM77" s="69">
        <f t="shared" si="191"/>
        <v>0</v>
      </c>
      <c r="DN77" s="69">
        <f t="shared" si="192"/>
        <v>0</v>
      </c>
    </row>
    <row r="78" spans="1:118" ht="26">
      <c r="A78" s="19" t="s">
        <v>118</v>
      </c>
      <c r="B78" s="24" t="s">
        <v>78</v>
      </c>
      <c r="C78" s="24" t="s">
        <v>133</v>
      </c>
      <c r="D78" s="19" t="s">
        <v>134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43"/>
      <c r="AA78" s="44"/>
      <c r="AB78" s="44"/>
      <c r="AC78" s="44"/>
      <c r="AD78" s="44"/>
      <c r="AE78" s="43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43"/>
      <c r="BD78" s="44"/>
      <c r="BE78" s="44"/>
      <c r="BF78" s="44"/>
      <c r="BG78" s="44"/>
      <c r="BH78" s="43"/>
      <c r="BI78" s="20"/>
      <c r="BJ78" s="20">
        <f t="shared" si="243"/>
        <v>0</v>
      </c>
      <c r="BK78" s="20"/>
      <c r="BL78" s="20">
        <f t="shared" si="244"/>
        <v>0</v>
      </c>
      <c r="BM78" s="20">
        <f t="shared" si="245"/>
        <v>0</v>
      </c>
      <c r="BN78" s="20"/>
      <c r="BO78" s="20"/>
      <c r="BP78" s="20"/>
      <c r="BQ78" s="20"/>
      <c r="BR78" s="20"/>
      <c r="BS78" s="20"/>
      <c r="BT78" s="43"/>
      <c r="BU78" s="44">
        <f t="shared" si="246"/>
        <v>0</v>
      </c>
      <c r="BV78" s="44"/>
      <c r="BW78" s="44">
        <f t="shared" si="247"/>
        <v>0</v>
      </c>
      <c r="BX78" s="44">
        <f t="shared" si="248"/>
        <v>0</v>
      </c>
      <c r="BY78" s="43"/>
      <c r="BZ78" s="20"/>
      <c r="CA78" s="19">
        <f t="shared" si="249"/>
        <v>0</v>
      </c>
      <c r="CB78" s="20"/>
      <c r="CC78" s="19">
        <f t="shared" si="250"/>
        <v>0</v>
      </c>
      <c r="CD78" s="20"/>
      <c r="CE78" s="19">
        <f t="shared" si="251"/>
        <v>0</v>
      </c>
      <c r="CF78" s="66">
        <f t="shared" si="166"/>
        <v>580.68950625000002</v>
      </c>
      <c r="CG78" s="44"/>
      <c r="CH78" s="66">
        <f t="shared" si="167"/>
        <v>0</v>
      </c>
      <c r="CI78" s="44"/>
      <c r="CJ78" s="66">
        <f t="shared" si="168"/>
        <v>0</v>
      </c>
      <c r="CK78" s="69"/>
      <c r="CL78" s="73">
        <v>1083.75</v>
      </c>
      <c r="CM78" s="44"/>
      <c r="CN78" s="66"/>
      <c r="CO78" s="44"/>
      <c r="CP78" s="66"/>
      <c r="CQ78" s="69">
        <v>1211.6400000000001</v>
      </c>
      <c r="CR78" s="69"/>
      <c r="CS78" s="69"/>
      <c r="CT78" s="69">
        <f t="shared" si="169"/>
        <v>721.349874</v>
      </c>
      <c r="CU78" s="69">
        <f t="shared" si="170"/>
        <v>0</v>
      </c>
      <c r="CV78" s="69">
        <f t="shared" si="171"/>
        <v>0</v>
      </c>
      <c r="CW78" s="69">
        <v>890.56</v>
      </c>
      <c r="CX78" s="69">
        <v>0</v>
      </c>
      <c r="CY78" s="69">
        <v>0</v>
      </c>
      <c r="CZ78" s="83">
        <f t="shared" si="172"/>
        <v>561.05280000000005</v>
      </c>
      <c r="DA78" s="83">
        <f t="shared" si="190"/>
        <v>0</v>
      </c>
      <c r="DB78" s="83">
        <f t="shared" si="194"/>
        <v>0</v>
      </c>
      <c r="DC78" s="21">
        <f t="shared" si="195"/>
        <v>454.45276799999999</v>
      </c>
      <c r="DD78" s="21">
        <v>0</v>
      </c>
      <c r="DE78" s="21">
        <v>0</v>
      </c>
      <c r="DF78" s="85">
        <v>0</v>
      </c>
      <c r="DG78" s="85">
        <v>0</v>
      </c>
      <c r="DH78" s="85">
        <v>0</v>
      </c>
      <c r="DI78" s="85">
        <v>0</v>
      </c>
      <c r="DJ78" s="85">
        <v>0</v>
      </c>
      <c r="DK78" s="85">
        <v>0</v>
      </c>
      <c r="DL78" s="69">
        <v>454.45</v>
      </c>
      <c r="DM78" s="69">
        <f t="shared" si="191"/>
        <v>0</v>
      </c>
      <c r="DN78" s="69">
        <f t="shared" si="192"/>
        <v>0</v>
      </c>
    </row>
    <row r="79" spans="1:118" ht="26">
      <c r="A79" s="19" t="s">
        <v>118</v>
      </c>
      <c r="B79" s="19" t="s">
        <v>135</v>
      </c>
      <c r="C79" s="19" t="s">
        <v>136</v>
      </c>
      <c r="D79" s="19" t="s">
        <v>137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>
        <f>N79*0.9</f>
        <v>0</v>
      </c>
      <c r="R79" s="20">
        <f>Q79*0.9</f>
        <v>0</v>
      </c>
      <c r="S79" s="20">
        <f>O79*0.9</f>
        <v>0</v>
      </c>
      <c r="T79" s="20">
        <f>S79*0.9</f>
        <v>0</v>
      </c>
      <c r="U79" s="20">
        <f>V79*0.9</f>
        <v>0</v>
      </c>
      <c r="V79" s="20">
        <f>P79*0.9</f>
        <v>0</v>
      </c>
      <c r="W79" s="20"/>
      <c r="X79" s="20"/>
      <c r="Y79" s="20"/>
      <c r="Z79" s="43">
        <f>W79*0.9</f>
        <v>0</v>
      </c>
      <c r="AA79" s="44">
        <f>Z79*0.9</f>
        <v>0</v>
      </c>
      <c r="AB79" s="44">
        <f>X79*0.9</f>
        <v>0</v>
      </c>
      <c r="AC79" s="44">
        <f>AB79*0.9</f>
        <v>0</v>
      </c>
      <c r="AD79" s="44">
        <f>AE79*0.9</f>
        <v>0</v>
      </c>
      <c r="AE79" s="43">
        <f>Y79*0.9</f>
        <v>0</v>
      </c>
      <c r="AF79" s="20">
        <v>720.3</v>
      </c>
      <c r="AG79" s="20">
        <f t="shared" ref="AG79:AG84" si="252">AF79*0.9</f>
        <v>648.27</v>
      </c>
      <c r="AH79" s="20"/>
      <c r="AI79" s="20"/>
      <c r="AJ79" s="20"/>
      <c r="AK79" s="20"/>
      <c r="AL79" s="22">
        <v>720.3</v>
      </c>
      <c r="AM79" s="20">
        <f>AF79*0.9</f>
        <v>648.27</v>
      </c>
      <c r="AN79" s="20">
        <f>AM79*0.9*0.9</f>
        <v>525.09870000000001</v>
      </c>
      <c r="AO79" s="20">
        <f>AG79*0.9</f>
        <v>583.44299999999998</v>
      </c>
      <c r="AP79" s="20">
        <f>AO79*0.9*0.9</f>
        <v>472.58882999999997</v>
      </c>
      <c r="AQ79" s="20">
        <f>AR79*0.9*0.9</f>
        <v>0</v>
      </c>
      <c r="AR79" s="20">
        <f>AI79*0.9</f>
        <v>0</v>
      </c>
      <c r="AS79" s="20">
        <f>AL79*1.05*0.7</f>
        <v>529.42049999999995</v>
      </c>
      <c r="AT79" s="20"/>
      <c r="AU79" s="20">
        <f>AT79*1.05*0.7</f>
        <v>0</v>
      </c>
      <c r="AV79" s="20"/>
      <c r="AW79" s="20">
        <f>AV79*1.05*0.7</f>
        <v>0</v>
      </c>
      <c r="AX79" s="20"/>
      <c r="AY79" s="20"/>
      <c r="AZ79" s="20"/>
      <c r="BA79" s="20"/>
      <c r="BB79" s="20"/>
      <c r="BC79" s="43">
        <f>AS79*0.9</f>
        <v>476.47845000000001</v>
      </c>
      <c r="BD79" s="44">
        <f>BC79*0.9*0.9</f>
        <v>385.94754449999999</v>
      </c>
      <c r="BE79" s="44">
        <f>AU79*0.9</f>
        <v>0</v>
      </c>
      <c r="BF79" s="44">
        <f>BE79*0.9*0.9</f>
        <v>0</v>
      </c>
      <c r="BG79" s="44">
        <f>BH79*0.9*0.9</f>
        <v>0</v>
      </c>
      <c r="BH79" s="43">
        <f>AW79*0.9</f>
        <v>0</v>
      </c>
      <c r="BI79" s="20">
        <f>AX79*0.7*1.05</f>
        <v>0</v>
      </c>
      <c r="BJ79" s="20">
        <f t="shared" si="243"/>
        <v>0</v>
      </c>
      <c r="BK79" s="20">
        <f>AY79*0.7*1.05</f>
        <v>0</v>
      </c>
      <c r="BL79" s="20">
        <f t="shared" si="244"/>
        <v>0</v>
      </c>
      <c r="BM79" s="20">
        <f t="shared" si="245"/>
        <v>0</v>
      </c>
      <c r="BN79" s="20">
        <f t="shared" ref="BN79:BN103" si="253">AZ79*0.7*1.05</f>
        <v>0</v>
      </c>
      <c r="BO79" s="20"/>
      <c r="BP79" s="20"/>
      <c r="BQ79" s="20"/>
      <c r="BR79" s="20"/>
      <c r="BS79" s="20"/>
      <c r="BT79" s="43"/>
      <c r="BU79" s="44">
        <f t="shared" si="246"/>
        <v>0</v>
      </c>
      <c r="BV79" s="44"/>
      <c r="BW79" s="44">
        <f t="shared" si="247"/>
        <v>0</v>
      </c>
      <c r="BX79" s="44">
        <f t="shared" si="248"/>
        <v>0</v>
      </c>
      <c r="BY79" s="43"/>
      <c r="BZ79" s="20"/>
      <c r="CA79" s="19">
        <f t="shared" si="249"/>
        <v>0</v>
      </c>
      <c r="CB79" s="20"/>
      <c r="CC79" s="19">
        <f t="shared" si="250"/>
        <v>0</v>
      </c>
      <c r="CD79" s="20"/>
      <c r="CE79" s="19">
        <f t="shared" si="251"/>
        <v>0</v>
      </c>
      <c r="CF79" s="66">
        <f t="shared" si="166"/>
        <v>0</v>
      </c>
      <c r="CG79" s="44"/>
      <c r="CH79" s="66">
        <f t="shared" si="167"/>
        <v>0</v>
      </c>
      <c r="CI79" s="44"/>
      <c r="CJ79" s="66">
        <f t="shared" si="168"/>
        <v>0</v>
      </c>
      <c r="CK79" s="69"/>
      <c r="CL79" s="66">
        <v>0</v>
      </c>
      <c r="CM79" s="44"/>
      <c r="CN79" s="66">
        <v>0</v>
      </c>
      <c r="CO79" s="44"/>
      <c r="CP79" s="66">
        <v>0</v>
      </c>
      <c r="CQ79" s="69"/>
      <c r="CR79" s="69"/>
      <c r="CS79" s="69"/>
      <c r="CT79" s="69">
        <f t="shared" si="169"/>
        <v>0</v>
      </c>
      <c r="CU79" s="69">
        <f t="shared" si="170"/>
        <v>0</v>
      </c>
      <c r="CV79" s="69">
        <f t="shared" si="171"/>
        <v>0</v>
      </c>
      <c r="CW79" s="69">
        <v>0</v>
      </c>
      <c r="CX79" s="69">
        <v>0</v>
      </c>
      <c r="CY79" s="69">
        <v>0</v>
      </c>
      <c r="CZ79" s="83">
        <f t="shared" si="172"/>
        <v>0</v>
      </c>
      <c r="DA79" s="83">
        <f t="shared" si="190"/>
        <v>0</v>
      </c>
      <c r="DB79" s="83">
        <f t="shared" si="194"/>
        <v>0</v>
      </c>
      <c r="DC79" s="21">
        <f t="shared" si="195"/>
        <v>0</v>
      </c>
      <c r="DD79" s="21">
        <v>0</v>
      </c>
      <c r="DE79" s="21">
        <v>0</v>
      </c>
      <c r="DF79" s="85">
        <v>0</v>
      </c>
      <c r="DG79" s="85">
        <v>0</v>
      </c>
      <c r="DH79" s="85">
        <v>0</v>
      </c>
      <c r="DI79" s="85">
        <v>0</v>
      </c>
      <c r="DJ79" s="85">
        <v>0</v>
      </c>
      <c r="DK79" s="85">
        <v>0</v>
      </c>
      <c r="DL79" s="69">
        <f t="shared" si="230"/>
        <v>0</v>
      </c>
      <c r="DM79" s="69">
        <f t="shared" si="191"/>
        <v>0</v>
      </c>
      <c r="DN79" s="69">
        <f t="shared" si="192"/>
        <v>0</v>
      </c>
    </row>
    <row r="80" spans="1:118" ht="39">
      <c r="A80" s="19" t="s">
        <v>118</v>
      </c>
      <c r="B80" s="19" t="s">
        <v>44</v>
      </c>
      <c r="C80" s="19" t="s">
        <v>44</v>
      </c>
      <c r="D80" s="19" t="s">
        <v>138</v>
      </c>
      <c r="E80" s="20">
        <v>348</v>
      </c>
      <c r="F80" s="20"/>
      <c r="G80" s="20"/>
      <c r="H80" s="20">
        <f t="shared" ref="H80:H84" si="254">E80*0.7</f>
        <v>243.6</v>
      </c>
      <c r="I80" s="20">
        <f t="shared" ref="I80:J84" si="255">F80*0.7</f>
        <v>0</v>
      </c>
      <c r="J80" s="20">
        <f t="shared" si="255"/>
        <v>0</v>
      </c>
      <c r="K80" s="20">
        <v>268.83</v>
      </c>
      <c r="L80" s="20">
        <v>268.83</v>
      </c>
      <c r="M80" s="20"/>
      <c r="N80" s="20">
        <v>295.64999999999998</v>
      </c>
      <c r="O80" s="20"/>
      <c r="P80" s="20"/>
      <c r="Q80" s="20">
        <f t="shared" ref="Q80:Q109" si="256">N80*0.9</f>
        <v>266.08499999999998</v>
      </c>
      <c r="R80" s="20">
        <f t="shared" si="231"/>
        <v>239.47649999999999</v>
      </c>
      <c r="S80" s="20">
        <f t="shared" ref="S80:S109" si="257">O80*0.9</f>
        <v>0</v>
      </c>
      <c r="T80" s="20">
        <f t="shared" si="232"/>
        <v>0</v>
      </c>
      <c r="U80" s="20">
        <f t="shared" si="233"/>
        <v>0</v>
      </c>
      <c r="V80" s="20">
        <f t="shared" ref="V80:V109" si="258">P80*0.9</f>
        <v>0</v>
      </c>
      <c r="W80" s="20"/>
      <c r="X80" s="20">
        <f>319*0.9*0.9</f>
        <v>258.39</v>
      </c>
      <c r="Y80" s="20"/>
      <c r="Z80" s="43">
        <f t="shared" ref="Z80:Z109" si="259">W80*0.9</f>
        <v>0</v>
      </c>
      <c r="AA80" s="44">
        <f t="shared" si="234"/>
        <v>0</v>
      </c>
      <c r="AB80" s="44">
        <f t="shared" ref="AB80:AB109" si="260">X80*0.9</f>
        <v>232.55099999999999</v>
      </c>
      <c r="AC80" s="44">
        <f t="shared" si="235"/>
        <v>209.29589999999999</v>
      </c>
      <c r="AD80" s="44">
        <f t="shared" si="236"/>
        <v>0</v>
      </c>
      <c r="AE80" s="43">
        <f t="shared" ref="AE80:AE109" si="261">Y80*0.9</f>
        <v>0</v>
      </c>
      <c r="AF80" s="20">
        <v>349.16910000000001</v>
      </c>
      <c r="AG80" s="20">
        <f t="shared" si="252"/>
        <v>314.25218999999998</v>
      </c>
      <c r="AH80" s="20">
        <v>349.17</v>
      </c>
      <c r="AI80" s="20">
        <f>AH80*0.9</f>
        <v>314.25299999999999</v>
      </c>
      <c r="AJ80" s="20"/>
      <c r="AK80" s="20"/>
      <c r="AL80" s="20">
        <v>483.55</v>
      </c>
      <c r="AM80" s="20">
        <f t="shared" ref="AM80:AM109" si="262">AF80*0.9</f>
        <v>314.25218999999998</v>
      </c>
      <c r="AN80" s="20">
        <f t="shared" si="237"/>
        <v>254.54427390000001</v>
      </c>
      <c r="AO80" s="20">
        <f t="shared" ref="AO80:AO109" si="263">AG80*0.9</f>
        <v>282.82697100000001</v>
      </c>
      <c r="AP80" s="20">
        <f t="shared" si="238"/>
        <v>229.08984651</v>
      </c>
      <c r="AQ80" s="20">
        <f t="shared" si="239"/>
        <v>229.09043700000001</v>
      </c>
      <c r="AR80" s="20">
        <f t="shared" ref="AR80:AR109" si="264">AI80*0.9</f>
        <v>282.82769999999999</v>
      </c>
      <c r="AS80" s="20">
        <f t="shared" ref="AS80:AS105" si="265">AL80*1.05*0.7</f>
        <v>355.40924999999999</v>
      </c>
      <c r="AT80" s="20">
        <v>483.55</v>
      </c>
      <c r="AU80" s="20">
        <f t="shared" ref="AU80:AU109" si="266">AT80*1.05*0.7</f>
        <v>355.40924999999999</v>
      </c>
      <c r="AV80" s="20">
        <v>570</v>
      </c>
      <c r="AW80" s="20">
        <f t="shared" ref="AW80:AW109" si="267">AV80*1.05*0.7</f>
        <v>418.95</v>
      </c>
      <c r="AX80" s="20">
        <v>513</v>
      </c>
      <c r="AY80" s="20">
        <v>513</v>
      </c>
      <c r="AZ80" s="20"/>
      <c r="BA80" s="20"/>
      <c r="BB80" s="20"/>
      <c r="BC80" s="43">
        <f t="shared" ref="BC80:BC109" si="268">AS80*0.9</f>
        <v>319.86832500000003</v>
      </c>
      <c r="BD80" s="44">
        <f t="shared" si="240"/>
        <v>259.09334324999998</v>
      </c>
      <c r="BE80" s="44">
        <f t="shared" ref="BE80:BE109" si="269">AU80*0.9</f>
        <v>319.86832500000003</v>
      </c>
      <c r="BF80" s="44">
        <f t="shared" si="241"/>
        <v>259.09334324999998</v>
      </c>
      <c r="BG80" s="44">
        <f t="shared" si="242"/>
        <v>305.41455000000002</v>
      </c>
      <c r="BH80" s="43">
        <f t="shared" ref="BH80:BH109" si="270">AW80*0.9</f>
        <v>377.05500000000001</v>
      </c>
      <c r="BI80" s="20">
        <f>AX80*0.7*1.05</f>
        <v>377.05500000000001</v>
      </c>
      <c r="BJ80" s="20">
        <f t="shared" si="243"/>
        <v>274.87309499999998</v>
      </c>
      <c r="BK80" s="20">
        <f>AY80*0.7*1.05</f>
        <v>377.05500000000001</v>
      </c>
      <c r="BL80" s="20">
        <f t="shared" si="244"/>
        <v>274.87309499999998</v>
      </c>
      <c r="BM80" s="20">
        <f t="shared" si="245"/>
        <v>0</v>
      </c>
      <c r="BN80" s="20">
        <f t="shared" si="253"/>
        <v>0</v>
      </c>
      <c r="BO80" s="20"/>
      <c r="BP80" s="20"/>
      <c r="BQ80" s="20"/>
      <c r="BR80" s="20"/>
      <c r="BS80" s="20"/>
      <c r="BT80" s="43">
        <v>540</v>
      </c>
      <c r="BU80" s="44">
        <f t="shared" si="246"/>
        <v>321.48899999999998</v>
      </c>
      <c r="BV80" s="44">
        <v>540</v>
      </c>
      <c r="BW80" s="44">
        <f t="shared" si="247"/>
        <v>321.48899999999998</v>
      </c>
      <c r="BX80" s="44">
        <f t="shared" si="248"/>
        <v>357.21</v>
      </c>
      <c r="BY80" s="43">
        <v>600</v>
      </c>
      <c r="BZ80" s="20">
        <v>528.75</v>
      </c>
      <c r="CA80" s="19">
        <f t="shared" si="249"/>
        <v>314.7913125</v>
      </c>
      <c r="CB80" s="20">
        <v>528.75</v>
      </c>
      <c r="CC80" s="19">
        <f t="shared" si="250"/>
        <v>314.7913125</v>
      </c>
      <c r="CD80" s="20">
        <v>634.5</v>
      </c>
      <c r="CE80" s="19">
        <f t="shared" si="251"/>
        <v>377.74957499999999</v>
      </c>
      <c r="CF80" s="66">
        <f t="shared" si="166"/>
        <v>289.34010000000001</v>
      </c>
      <c r="CG80" s="44"/>
      <c r="CH80" s="66">
        <f t="shared" si="167"/>
        <v>0</v>
      </c>
      <c r="CI80" s="44"/>
      <c r="CJ80" s="66">
        <f t="shared" si="168"/>
        <v>321.48899999999998</v>
      </c>
      <c r="CK80" s="69"/>
      <c r="CL80" s="66">
        <v>540</v>
      </c>
      <c r="CM80" s="44">
        <v>528.75</v>
      </c>
      <c r="CN80" s="66">
        <v>0</v>
      </c>
      <c r="CO80" s="44">
        <v>634.5</v>
      </c>
      <c r="CP80" s="66">
        <v>600</v>
      </c>
      <c r="CQ80" s="69">
        <v>657</v>
      </c>
      <c r="CR80" s="69">
        <v>657</v>
      </c>
      <c r="CS80" s="69">
        <v>803</v>
      </c>
      <c r="CT80" s="69">
        <f t="shared" si="169"/>
        <v>391.14494999999999</v>
      </c>
      <c r="CU80" s="69">
        <f t="shared" si="170"/>
        <v>391.14494999999999</v>
      </c>
      <c r="CV80" s="69">
        <f t="shared" si="171"/>
        <v>478.06605000000002</v>
      </c>
      <c r="CW80" s="74">
        <v>586.37</v>
      </c>
      <c r="CX80" s="74">
        <v>586.37</v>
      </c>
      <c r="CY80" s="74">
        <v>716.68</v>
      </c>
      <c r="CZ80" s="83">
        <f t="shared" si="172"/>
        <v>369.41309999999999</v>
      </c>
      <c r="DA80" s="83">
        <f t="shared" si="190"/>
        <v>369.41309999999999</v>
      </c>
      <c r="DB80" s="83">
        <f t="shared" si="194"/>
        <v>387.23350049999999</v>
      </c>
      <c r="DC80" s="21">
        <f t="shared" si="195"/>
        <v>299.22461099999998</v>
      </c>
      <c r="DD80" s="21">
        <v>0</v>
      </c>
      <c r="DE80" s="21">
        <v>0</v>
      </c>
      <c r="DF80" s="85">
        <v>587</v>
      </c>
      <c r="DG80" s="85">
        <v>587</v>
      </c>
      <c r="DH80" s="85">
        <v>587</v>
      </c>
      <c r="DI80" s="85">
        <v>587</v>
      </c>
      <c r="DJ80" s="85">
        <v>587</v>
      </c>
      <c r="DK80" s="85">
        <v>587</v>
      </c>
      <c r="DL80" s="69">
        <f t="shared" si="230"/>
        <v>528.29999999999995</v>
      </c>
      <c r="DM80" s="69">
        <f t="shared" si="191"/>
        <v>528.29999999999995</v>
      </c>
      <c r="DN80" s="69">
        <f t="shared" si="192"/>
        <v>528.29999999999995</v>
      </c>
    </row>
    <row r="81" spans="1:118" ht="26">
      <c r="A81" s="19" t="s">
        <v>118</v>
      </c>
      <c r="B81" s="19" t="s">
        <v>44</v>
      </c>
      <c r="C81" s="19" t="s">
        <v>44</v>
      </c>
      <c r="D81" s="19" t="s">
        <v>139</v>
      </c>
      <c r="E81" s="20">
        <v>362.2</v>
      </c>
      <c r="F81" s="20"/>
      <c r="G81" s="20"/>
      <c r="H81" s="20">
        <f t="shared" si="254"/>
        <v>253.54</v>
      </c>
      <c r="I81" s="20">
        <f t="shared" si="255"/>
        <v>0</v>
      </c>
      <c r="J81" s="20">
        <f t="shared" si="255"/>
        <v>0</v>
      </c>
      <c r="K81" s="20">
        <v>303.74</v>
      </c>
      <c r="L81" s="20">
        <v>303.74</v>
      </c>
      <c r="M81" s="20"/>
      <c r="N81" s="20">
        <v>410.66</v>
      </c>
      <c r="O81" s="20">
        <v>410.66</v>
      </c>
      <c r="P81" s="20"/>
      <c r="Q81" s="20">
        <f t="shared" si="256"/>
        <v>369.59399999999999</v>
      </c>
      <c r="R81" s="20">
        <f t="shared" si="231"/>
        <v>332.63459999999998</v>
      </c>
      <c r="S81" s="20">
        <f t="shared" si="257"/>
        <v>369.59399999999999</v>
      </c>
      <c r="T81" s="20">
        <f t="shared" si="232"/>
        <v>332.63459999999998</v>
      </c>
      <c r="U81" s="20">
        <f t="shared" si="233"/>
        <v>0</v>
      </c>
      <c r="V81" s="20">
        <f t="shared" si="258"/>
        <v>0</v>
      </c>
      <c r="W81" s="20">
        <f>416*0.9*0.9</f>
        <v>336.96</v>
      </c>
      <c r="X81" s="20"/>
      <c r="Y81" s="20"/>
      <c r="Z81" s="43">
        <f t="shared" si="259"/>
        <v>303.26400000000001</v>
      </c>
      <c r="AA81" s="44">
        <f t="shared" si="234"/>
        <v>272.93759999999997</v>
      </c>
      <c r="AB81" s="44">
        <f t="shared" si="260"/>
        <v>0</v>
      </c>
      <c r="AC81" s="44">
        <f t="shared" si="235"/>
        <v>0</v>
      </c>
      <c r="AD81" s="44">
        <f t="shared" si="236"/>
        <v>0</v>
      </c>
      <c r="AE81" s="43">
        <f t="shared" si="261"/>
        <v>0</v>
      </c>
      <c r="AF81" s="20">
        <v>472.97250000000003</v>
      </c>
      <c r="AG81" s="20">
        <f t="shared" si="252"/>
        <v>425.67525000000001</v>
      </c>
      <c r="AH81" s="20">
        <v>472.97</v>
      </c>
      <c r="AI81" s="20">
        <f>AH81*0.9</f>
        <v>425.673</v>
      </c>
      <c r="AJ81" s="20"/>
      <c r="AK81" s="20"/>
      <c r="AL81" s="20">
        <v>677</v>
      </c>
      <c r="AM81" s="20">
        <f t="shared" si="262"/>
        <v>425.67525000000001</v>
      </c>
      <c r="AN81" s="20">
        <f t="shared" si="237"/>
        <v>344.79695249999997</v>
      </c>
      <c r="AO81" s="20">
        <f t="shared" si="263"/>
        <v>383.10772500000002</v>
      </c>
      <c r="AP81" s="20">
        <f t="shared" si="238"/>
        <v>310.31725725000001</v>
      </c>
      <c r="AQ81" s="20">
        <f t="shared" si="239"/>
        <v>310.31561699999997</v>
      </c>
      <c r="AR81" s="20">
        <f t="shared" si="264"/>
        <v>383.10570000000001</v>
      </c>
      <c r="AS81" s="20">
        <f t="shared" si="265"/>
        <v>497.59500000000003</v>
      </c>
      <c r="AT81" s="20">
        <v>677</v>
      </c>
      <c r="AU81" s="20">
        <f t="shared" si="266"/>
        <v>497.59500000000003</v>
      </c>
      <c r="AV81" s="20"/>
      <c r="AW81" s="20">
        <f t="shared" si="267"/>
        <v>0</v>
      </c>
      <c r="AX81" s="20">
        <v>648</v>
      </c>
      <c r="AY81" s="20">
        <v>648</v>
      </c>
      <c r="AZ81" s="20"/>
      <c r="BA81" s="20"/>
      <c r="BB81" s="20"/>
      <c r="BC81" s="43">
        <f t="shared" si="268"/>
        <v>447.83550000000002</v>
      </c>
      <c r="BD81" s="44">
        <f t="shared" si="240"/>
        <v>362.74675500000001</v>
      </c>
      <c r="BE81" s="44">
        <f t="shared" si="269"/>
        <v>447.83550000000002</v>
      </c>
      <c r="BF81" s="44">
        <f t="shared" si="241"/>
        <v>362.74675500000001</v>
      </c>
      <c r="BG81" s="44">
        <f t="shared" si="242"/>
        <v>0</v>
      </c>
      <c r="BH81" s="43">
        <f t="shared" si="270"/>
        <v>0</v>
      </c>
      <c r="BI81" s="20">
        <f>AX81*0.7*1.05</f>
        <v>476.28</v>
      </c>
      <c r="BJ81" s="20">
        <f t="shared" si="243"/>
        <v>347.20812000000001</v>
      </c>
      <c r="BK81" s="20">
        <f>AY81*0.7*1.05</f>
        <v>476.28</v>
      </c>
      <c r="BL81" s="20">
        <f t="shared" si="244"/>
        <v>347.20812000000001</v>
      </c>
      <c r="BM81" s="20">
        <f t="shared" si="245"/>
        <v>0</v>
      </c>
      <c r="BN81" s="20">
        <f t="shared" si="253"/>
        <v>0</v>
      </c>
      <c r="BO81" s="20"/>
      <c r="BP81" s="20"/>
      <c r="BQ81" s="20"/>
      <c r="BR81" s="20"/>
      <c r="BS81" s="20"/>
      <c r="BT81" s="43">
        <v>715</v>
      </c>
      <c r="BU81" s="44">
        <f t="shared" si="246"/>
        <v>425.67525000000001</v>
      </c>
      <c r="BV81" s="44">
        <v>715</v>
      </c>
      <c r="BW81" s="44">
        <f t="shared" si="247"/>
        <v>425.67525000000001</v>
      </c>
      <c r="BX81" s="44">
        <f t="shared" si="248"/>
        <v>0</v>
      </c>
      <c r="BY81" s="43"/>
      <c r="BZ81" s="20">
        <v>722</v>
      </c>
      <c r="CA81" s="19">
        <f t="shared" si="249"/>
        <v>429.84269999999998</v>
      </c>
      <c r="CB81" s="20">
        <v>722</v>
      </c>
      <c r="CC81" s="19">
        <f t="shared" si="250"/>
        <v>429.84269999999998</v>
      </c>
      <c r="CD81" s="20"/>
      <c r="CE81" s="19">
        <f t="shared" si="251"/>
        <v>0</v>
      </c>
      <c r="CF81" s="66">
        <f t="shared" si="166"/>
        <v>435.16215225000002</v>
      </c>
      <c r="CG81" s="66">
        <f>CM81*0.7*1.05</f>
        <v>0</v>
      </c>
      <c r="CH81" s="66">
        <f t="shared" si="167"/>
        <v>435.16215225000002</v>
      </c>
      <c r="CI81" s="44"/>
      <c r="CJ81" s="66">
        <f t="shared" si="168"/>
        <v>0</v>
      </c>
      <c r="CK81" s="69"/>
      <c r="CL81" s="73">
        <v>812.15</v>
      </c>
      <c r="CM81" s="44"/>
      <c r="CN81" s="73">
        <v>812.15</v>
      </c>
      <c r="CO81" s="44"/>
      <c r="CP81" s="66"/>
      <c r="CQ81" s="69">
        <v>1092.5</v>
      </c>
      <c r="CR81" s="69">
        <v>1092.5</v>
      </c>
      <c r="CS81" s="69"/>
      <c r="CT81" s="69">
        <f t="shared" si="169"/>
        <v>650.41987500000005</v>
      </c>
      <c r="CU81" s="69">
        <f t="shared" si="170"/>
        <v>650.41987500000005</v>
      </c>
      <c r="CV81" s="69">
        <f t="shared" si="171"/>
        <v>0</v>
      </c>
      <c r="CW81" s="69">
        <v>802.99</v>
      </c>
      <c r="CX81" s="69">
        <v>802.99</v>
      </c>
      <c r="CY81" s="69">
        <v>0</v>
      </c>
      <c r="CZ81" s="83">
        <f t="shared" si="172"/>
        <v>505.88369999999998</v>
      </c>
      <c r="DA81" s="83">
        <f t="shared" si="190"/>
        <v>505.88369999999998</v>
      </c>
      <c r="DB81" s="83">
        <f t="shared" si="194"/>
        <v>0</v>
      </c>
      <c r="DC81" s="21">
        <f t="shared" si="195"/>
        <v>409.76579700000002</v>
      </c>
      <c r="DD81" s="21">
        <v>0</v>
      </c>
      <c r="DE81" s="21">
        <v>0</v>
      </c>
      <c r="DF81" s="85">
        <v>696</v>
      </c>
      <c r="DG81" s="85">
        <v>696</v>
      </c>
      <c r="DH81" s="85">
        <v>0</v>
      </c>
      <c r="DI81" s="85">
        <v>696</v>
      </c>
      <c r="DJ81" s="85">
        <v>696</v>
      </c>
      <c r="DK81" s="85">
        <v>0</v>
      </c>
      <c r="DL81" s="69">
        <f t="shared" si="230"/>
        <v>626.4</v>
      </c>
      <c r="DM81" s="69">
        <f t="shared" si="191"/>
        <v>626.4</v>
      </c>
      <c r="DN81" s="69">
        <f t="shared" si="192"/>
        <v>0</v>
      </c>
    </row>
    <row r="82" spans="1:118" ht="39">
      <c r="A82" s="19" t="s">
        <v>118</v>
      </c>
      <c r="B82" s="19" t="s">
        <v>48</v>
      </c>
      <c r="C82" s="19" t="s">
        <v>48</v>
      </c>
      <c r="D82" s="19" t="s">
        <v>140</v>
      </c>
      <c r="E82" s="20">
        <v>348</v>
      </c>
      <c r="F82" s="20">
        <v>452.2</v>
      </c>
      <c r="G82" s="20"/>
      <c r="H82" s="20">
        <f t="shared" si="254"/>
        <v>243.6</v>
      </c>
      <c r="I82" s="20">
        <f t="shared" si="255"/>
        <v>316.54000000000002</v>
      </c>
      <c r="J82" s="20">
        <f t="shared" si="255"/>
        <v>0</v>
      </c>
      <c r="K82" s="20">
        <v>268.83</v>
      </c>
      <c r="L82" s="20">
        <v>268.83</v>
      </c>
      <c r="M82" s="20"/>
      <c r="N82" s="20">
        <v>295.64999999999998</v>
      </c>
      <c r="O82" s="20">
        <v>295.64999999999998</v>
      </c>
      <c r="P82" s="20"/>
      <c r="Q82" s="20">
        <f t="shared" si="256"/>
        <v>266.08499999999998</v>
      </c>
      <c r="R82" s="20">
        <f t="shared" si="231"/>
        <v>239.47649999999999</v>
      </c>
      <c r="S82" s="20">
        <f t="shared" si="257"/>
        <v>266.08499999999998</v>
      </c>
      <c r="T82" s="20">
        <f t="shared" si="232"/>
        <v>239.47649999999999</v>
      </c>
      <c r="U82" s="20">
        <f t="shared" si="233"/>
        <v>0</v>
      </c>
      <c r="V82" s="20">
        <f t="shared" si="258"/>
        <v>0</v>
      </c>
      <c r="W82" s="20">
        <f>319*0.9*0.9</f>
        <v>258.39</v>
      </c>
      <c r="X82" s="20">
        <f>319*0.9*0.9</f>
        <v>258.39</v>
      </c>
      <c r="Y82" s="20"/>
      <c r="Z82" s="43">
        <f t="shared" si="259"/>
        <v>232.55099999999999</v>
      </c>
      <c r="AA82" s="44">
        <f t="shared" si="234"/>
        <v>209.29589999999999</v>
      </c>
      <c r="AB82" s="44">
        <f t="shared" si="260"/>
        <v>232.55099999999999</v>
      </c>
      <c r="AC82" s="44">
        <f t="shared" si="235"/>
        <v>209.29589999999999</v>
      </c>
      <c r="AD82" s="44">
        <f t="shared" si="236"/>
        <v>0</v>
      </c>
      <c r="AE82" s="43">
        <f t="shared" si="261"/>
        <v>0</v>
      </c>
      <c r="AF82" s="20">
        <v>349.16910000000001</v>
      </c>
      <c r="AG82" s="20">
        <f t="shared" si="252"/>
        <v>314.25218999999998</v>
      </c>
      <c r="AH82" s="20">
        <v>349.17</v>
      </c>
      <c r="AI82" s="20">
        <f>AH82*0.9</f>
        <v>314.25299999999999</v>
      </c>
      <c r="AJ82" s="20"/>
      <c r="AK82" s="20"/>
      <c r="AL82" s="20">
        <v>483.55</v>
      </c>
      <c r="AM82" s="20">
        <f t="shared" si="262"/>
        <v>314.25218999999998</v>
      </c>
      <c r="AN82" s="20">
        <f t="shared" si="237"/>
        <v>254.54427390000001</v>
      </c>
      <c r="AO82" s="20">
        <f t="shared" si="263"/>
        <v>282.82697100000001</v>
      </c>
      <c r="AP82" s="20">
        <f t="shared" si="238"/>
        <v>229.08984651</v>
      </c>
      <c r="AQ82" s="20">
        <f t="shared" si="239"/>
        <v>229.09043700000001</v>
      </c>
      <c r="AR82" s="20">
        <f t="shared" si="264"/>
        <v>282.82769999999999</v>
      </c>
      <c r="AS82" s="20">
        <f t="shared" si="265"/>
        <v>355.40924999999999</v>
      </c>
      <c r="AT82" s="20">
        <v>483.55</v>
      </c>
      <c r="AU82" s="20">
        <f t="shared" si="266"/>
        <v>355.40924999999999</v>
      </c>
      <c r="AV82" s="20">
        <v>570</v>
      </c>
      <c r="AW82" s="20">
        <f t="shared" si="267"/>
        <v>418.95</v>
      </c>
      <c r="AX82" s="20">
        <v>513</v>
      </c>
      <c r="AY82" s="20">
        <v>513</v>
      </c>
      <c r="AZ82" s="20"/>
      <c r="BA82" s="20"/>
      <c r="BB82" s="20"/>
      <c r="BC82" s="43">
        <f t="shared" si="268"/>
        <v>319.86832500000003</v>
      </c>
      <c r="BD82" s="44">
        <f t="shared" si="240"/>
        <v>259.09334324999998</v>
      </c>
      <c r="BE82" s="44">
        <f t="shared" si="269"/>
        <v>319.86832500000003</v>
      </c>
      <c r="BF82" s="44">
        <f t="shared" si="241"/>
        <v>259.09334324999998</v>
      </c>
      <c r="BG82" s="44">
        <f t="shared" si="242"/>
        <v>305.41455000000002</v>
      </c>
      <c r="BH82" s="43">
        <f t="shared" si="270"/>
        <v>377.05500000000001</v>
      </c>
      <c r="BI82" s="20">
        <f>AX82*0.7*1.05</f>
        <v>377.05500000000001</v>
      </c>
      <c r="BJ82" s="20">
        <f t="shared" si="243"/>
        <v>274.87309499999998</v>
      </c>
      <c r="BK82" s="20">
        <f>AY82*0.7*1.05</f>
        <v>377.05500000000001</v>
      </c>
      <c r="BL82" s="20">
        <f t="shared" si="244"/>
        <v>274.87309499999998</v>
      </c>
      <c r="BM82" s="20">
        <f t="shared" si="245"/>
        <v>0</v>
      </c>
      <c r="BN82" s="20">
        <f t="shared" si="253"/>
        <v>0</v>
      </c>
      <c r="BO82" s="20"/>
      <c r="BP82" s="20"/>
      <c r="BQ82" s="20"/>
      <c r="BR82" s="20"/>
      <c r="BS82" s="20"/>
      <c r="BT82" s="43">
        <v>540</v>
      </c>
      <c r="BU82" s="44">
        <f t="shared" si="246"/>
        <v>321.48899999999998</v>
      </c>
      <c r="BV82" s="44">
        <v>540</v>
      </c>
      <c r="BW82" s="44">
        <f t="shared" si="247"/>
        <v>321.48899999999998</v>
      </c>
      <c r="BX82" s="44">
        <f t="shared" si="248"/>
        <v>0</v>
      </c>
      <c r="BY82" s="43"/>
      <c r="BZ82" s="20">
        <v>532.98</v>
      </c>
      <c r="CA82" s="19">
        <f t="shared" si="249"/>
        <v>317.30964299999999</v>
      </c>
      <c r="CB82" s="20">
        <v>532.98</v>
      </c>
      <c r="CC82" s="19">
        <f t="shared" si="250"/>
        <v>317.30964299999999</v>
      </c>
      <c r="CD82" s="20"/>
      <c r="CE82" s="19">
        <f t="shared" si="251"/>
        <v>0</v>
      </c>
      <c r="CF82" s="66">
        <f t="shared" si="166"/>
        <v>289.34010000000001</v>
      </c>
      <c r="CG82" s="44"/>
      <c r="CH82" s="66">
        <f t="shared" si="167"/>
        <v>0</v>
      </c>
      <c r="CI82" s="44"/>
      <c r="CJ82" s="66">
        <f t="shared" si="168"/>
        <v>0</v>
      </c>
      <c r="CK82" s="69"/>
      <c r="CL82" s="66">
        <v>540</v>
      </c>
      <c r="CM82" s="44">
        <v>532.98</v>
      </c>
      <c r="CN82" s="66">
        <v>0</v>
      </c>
      <c r="CO82" s="44"/>
      <c r="CP82" s="66">
        <v>0</v>
      </c>
      <c r="CQ82" s="69">
        <v>803</v>
      </c>
      <c r="CR82" s="69">
        <v>657</v>
      </c>
      <c r="CS82" s="69"/>
      <c r="CT82" s="69">
        <f t="shared" si="169"/>
        <v>478.06605000000002</v>
      </c>
      <c r="CU82" s="69">
        <f t="shared" si="170"/>
        <v>391.14494999999999</v>
      </c>
      <c r="CV82" s="69">
        <f t="shared" si="171"/>
        <v>0</v>
      </c>
      <c r="CW82" s="74">
        <v>803.25</v>
      </c>
      <c r="CX82" s="74">
        <v>803.25</v>
      </c>
      <c r="CY82" s="74">
        <v>0</v>
      </c>
      <c r="CZ82" s="83">
        <f t="shared" si="172"/>
        <v>506.04750000000001</v>
      </c>
      <c r="DA82" s="83">
        <f t="shared" si="190"/>
        <v>506.04750000000001</v>
      </c>
      <c r="DB82" s="83">
        <f t="shared" si="194"/>
        <v>0</v>
      </c>
      <c r="DC82" s="21">
        <f t="shared" si="195"/>
        <v>409.89847500000002</v>
      </c>
      <c r="DD82" s="21">
        <v>0</v>
      </c>
      <c r="DE82" s="21">
        <v>0</v>
      </c>
      <c r="DF82" s="85">
        <v>639</v>
      </c>
      <c r="DG82" s="85">
        <v>593</v>
      </c>
      <c r="DH82" s="85">
        <v>0</v>
      </c>
      <c r="DI82" s="85">
        <v>639</v>
      </c>
      <c r="DJ82" s="85">
        <v>593</v>
      </c>
      <c r="DK82" s="85">
        <v>0</v>
      </c>
      <c r="DL82" s="69">
        <f t="shared" si="230"/>
        <v>575.1</v>
      </c>
      <c r="DM82" s="69">
        <f t="shared" si="191"/>
        <v>533.70000000000005</v>
      </c>
      <c r="DN82" s="69">
        <f t="shared" si="192"/>
        <v>0</v>
      </c>
    </row>
    <row r="83" spans="1:118" ht="39">
      <c r="A83" s="19" t="s">
        <v>118</v>
      </c>
      <c r="B83" s="19" t="s">
        <v>48</v>
      </c>
      <c r="C83" s="19" t="s">
        <v>48</v>
      </c>
      <c r="D83" s="19" t="s">
        <v>141</v>
      </c>
      <c r="E83" s="20">
        <v>314.20999999999998</v>
      </c>
      <c r="F83" s="20">
        <v>340</v>
      </c>
      <c r="G83" s="20"/>
      <c r="H83" s="20">
        <f t="shared" si="254"/>
        <v>219.947</v>
      </c>
      <c r="I83" s="20">
        <f t="shared" si="255"/>
        <v>238</v>
      </c>
      <c r="J83" s="20">
        <f t="shared" si="255"/>
        <v>0</v>
      </c>
      <c r="K83" s="20">
        <v>514.5</v>
      </c>
      <c r="L83" s="20">
        <v>514.5</v>
      </c>
      <c r="M83" s="20"/>
      <c r="N83" s="20">
        <v>299.25</v>
      </c>
      <c r="O83" s="20">
        <v>299.25</v>
      </c>
      <c r="P83" s="20"/>
      <c r="Q83" s="20">
        <f t="shared" si="256"/>
        <v>269.32499999999999</v>
      </c>
      <c r="R83" s="20">
        <f t="shared" si="231"/>
        <v>242.39250000000001</v>
      </c>
      <c r="S83" s="20">
        <f t="shared" si="257"/>
        <v>269.32499999999999</v>
      </c>
      <c r="T83" s="20">
        <f t="shared" si="232"/>
        <v>242.39250000000001</v>
      </c>
      <c r="U83" s="20">
        <f t="shared" si="233"/>
        <v>0</v>
      </c>
      <c r="V83" s="20">
        <f t="shared" si="258"/>
        <v>0</v>
      </c>
      <c r="W83" s="20">
        <f>419*0.9*0.9</f>
        <v>339.39</v>
      </c>
      <c r="X83" s="20">
        <f>419*0.9*0.9</f>
        <v>339.39</v>
      </c>
      <c r="Y83" s="20"/>
      <c r="Z83" s="43">
        <f t="shared" si="259"/>
        <v>305.45100000000002</v>
      </c>
      <c r="AA83" s="44">
        <f t="shared" si="234"/>
        <v>274.90589999999997</v>
      </c>
      <c r="AB83" s="44">
        <f t="shared" si="260"/>
        <v>305.45100000000002</v>
      </c>
      <c r="AC83" s="44">
        <f t="shared" si="235"/>
        <v>274.90589999999997</v>
      </c>
      <c r="AD83" s="44">
        <f t="shared" si="236"/>
        <v>0</v>
      </c>
      <c r="AE83" s="43">
        <f t="shared" si="261"/>
        <v>0</v>
      </c>
      <c r="AF83" s="20">
        <v>436.59</v>
      </c>
      <c r="AG83" s="20">
        <f t="shared" si="252"/>
        <v>392.93099999999998</v>
      </c>
      <c r="AH83" s="20">
        <v>436.59</v>
      </c>
      <c r="AI83" s="20">
        <f>AH83*0.9</f>
        <v>392.93099999999998</v>
      </c>
      <c r="AJ83" s="20"/>
      <c r="AK83" s="20"/>
      <c r="AL83" s="20">
        <v>700</v>
      </c>
      <c r="AM83" s="20">
        <f t="shared" si="262"/>
        <v>392.93099999999998</v>
      </c>
      <c r="AN83" s="20">
        <f t="shared" si="237"/>
        <v>318.27411000000001</v>
      </c>
      <c r="AO83" s="20">
        <f t="shared" si="263"/>
        <v>353.6379</v>
      </c>
      <c r="AP83" s="20">
        <f t="shared" si="238"/>
        <v>286.44669900000002</v>
      </c>
      <c r="AQ83" s="20">
        <f t="shared" si="239"/>
        <v>286.44669900000002</v>
      </c>
      <c r="AR83" s="20">
        <f t="shared" si="264"/>
        <v>353.6379</v>
      </c>
      <c r="AS83" s="20">
        <f t="shared" si="265"/>
        <v>514.5</v>
      </c>
      <c r="AT83" s="20">
        <v>700</v>
      </c>
      <c r="AU83" s="20">
        <f t="shared" si="266"/>
        <v>514.5</v>
      </c>
      <c r="AV83" s="20"/>
      <c r="AW83" s="20">
        <f t="shared" si="267"/>
        <v>0</v>
      </c>
      <c r="AX83" s="20"/>
      <c r="AY83" s="20"/>
      <c r="AZ83" s="20"/>
      <c r="BA83" s="20"/>
      <c r="BB83" s="20"/>
      <c r="BC83" s="43">
        <f t="shared" si="268"/>
        <v>463.05</v>
      </c>
      <c r="BD83" s="44">
        <f t="shared" si="240"/>
        <v>375.07049999999998</v>
      </c>
      <c r="BE83" s="44">
        <f t="shared" si="269"/>
        <v>463.05</v>
      </c>
      <c r="BF83" s="44">
        <f t="shared" si="241"/>
        <v>375.07049999999998</v>
      </c>
      <c r="BG83" s="44">
        <f t="shared" si="242"/>
        <v>0</v>
      </c>
      <c r="BH83" s="43">
        <f t="shared" si="270"/>
        <v>0</v>
      </c>
      <c r="BI83" s="20">
        <v>514.5</v>
      </c>
      <c r="BJ83" s="20">
        <f t="shared" si="243"/>
        <v>375.07049999999998</v>
      </c>
      <c r="BK83" s="20">
        <v>514.5</v>
      </c>
      <c r="BL83" s="20">
        <f t="shared" si="244"/>
        <v>375.07049999999998</v>
      </c>
      <c r="BM83" s="20">
        <f t="shared" si="245"/>
        <v>0</v>
      </c>
      <c r="BN83" s="20">
        <f t="shared" si="253"/>
        <v>0</v>
      </c>
      <c r="BO83" s="20"/>
      <c r="BP83" s="20"/>
      <c r="BQ83" s="20"/>
      <c r="BR83" s="20"/>
      <c r="BS83" s="20"/>
      <c r="BT83" s="43">
        <v>554.28</v>
      </c>
      <c r="BU83" s="44">
        <f t="shared" si="246"/>
        <v>329.99059799999998</v>
      </c>
      <c r="BV83" s="44">
        <v>646.66</v>
      </c>
      <c r="BW83" s="44">
        <f t="shared" si="247"/>
        <v>384.98903100000001</v>
      </c>
      <c r="BX83" s="44">
        <f t="shared" si="248"/>
        <v>0</v>
      </c>
      <c r="BY83" s="43"/>
      <c r="BZ83" s="20">
        <v>646.66</v>
      </c>
      <c r="CA83" s="19">
        <f t="shared" si="249"/>
        <v>384.98903100000001</v>
      </c>
      <c r="CB83" s="20">
        <v>600.47</v>
      </c>
      <c r="CC83" s="19">
        <f t="shared" si="250"/>
        <v>357.48981450000002</v>
      </c>
      <c r="CD83" s="20"/>
      <c r="CE83" s="19">
        <f t="shared" si="251"/>
        <v>0</v>
      </c>
      <c r="CF83" s="66">
        <f t="shared" si="166"/>
        <v>346.49548605000001</v>
      </c>
      <c r="CG83" s="66">
        <f>CM83*0.7*1.05</f>
        <v>0</v>
      </c>
      <c r="CH83" s="66">
        <f t="shared" si="167"/>
        <v>346.49548605000001</v>
      </c>
      <c r="CI83" s="44"/>
      <c r="CJ83" s="66">
        <f t="shared" si="168"/>
        <v>0</v>
      </c>
      <c r="CK83" s="69"/>
      <c r="CL83" s="73">
        <v>646.66999999999996</v>
      </c>
      <c r="CM83" s="44"/>
      <c r="CN83" s="73">
        <v>646.66999999999996</v>
      </c>
      <c r="CO83" s="44"/>
      <c r="CP83" s="66"/>
      <c r="CQ83" s="69">
        <v>970</v>
      </c>
      <c r="CR83" s="69">
        <v>970</v>
      </c>
      <c r="CS83" s="69"/>
      <c r="CT83" s="69">
        <f t="shared" si="169"/>
        <v>577.48950000000002</v>
      </c>
      <c r="CU83" s="69">
        <f t="shared" si="170"/>
        <v>577.48950000000002</v>
      </c>
      <c r="CV83" s="69">
        <f t="shared" si="171"/>
        <v>0</v>
      </c>
      <c r="CW83" s="74">
        <v>981.75</v>
      </c>
      <c r="CX83" s="74">
        <v>981.75</v>
      </c>
      <c r="CY83" s="74">
        <v>0</v>
      </c>
      <c r="CZ83" s="83">
        <f t="shared" si="172"/>
        <v>618.50250000000005</v>
      </c>
      <c r="DA83" s="83">
        <f t="shared" si="190"/>
        <v>618.50250000000005</v>
      </c>
      <c r="DB83" s="83">
        <f t="shared" si="194"/>
        <v>0</v>
      </c>
      <c r="DC83" s="21">
        <f t="shared" si="195"/>
        <v>500.98702500000002</v>
      </c>
      <c r="DD83" s="21">
        <v>0</v>
      </c>
      <c r="DE83" s="21">
        <v>0</v>
      </c>
      <c r="DF83" s="85">
        <v>441</v>
      </c>
      <c r="DG83" s="85">
        <v>530</v>
      </c>
      <c r="DH83" s="85">
        <v>0</v>
      </c>
      <c r="DI83" s="85">
        <v>441</v>
      </c>
      <c r="DJ83" s="85">
        <v>530</v>
      </c>
      <c r="DK83" s="85">
        <v>0</v>
      </c>
      <c r="DL83" s="69">
        <f t="shared" si="230"/>
        <v>396.9</v>
      </c>
      <c r="DM83" s="69">
        <f t="shared" si="191"/>
        <v>477</v>
      </c>
      <c r="DN83" s="69">
        <f t="shared" si="192"/>
        <v>0</v>
      </c>
    </row>
    <row r="84" spans="1:118" ht="26">
      <c r="A84" s="19" t="s">
        <v>118</v>
      </c>
      <c r="B84" s="19" t="s">
        <v>49</v>
      </c>
      <c r="C84" s="19" t="s">
        <v>49</v>
      </c>
      <c r="D84" s="19" t="s">
        <v>142</v>
      </c>
      <c r="E84" s="20">
        <v>348</v>
      </c>
      <c r="F84" s="20"/>
      <c r="G84" s="20"/>
      <c r="H84" s="20">
        <f t="shared" si="254"/>
        <v>243.6</v>
      </c>
      <c r="I84" s="20">
        <f t="shared" si="255"/>
        <v>0</v>
      </c>
      <c r="J84" s="20">
        <f t="shared" si="255"/>
        <v>0</v>
      </c>
      <c r="K84" s="20">
        <v>268.83</v>
      </c>
      <c r="L84" s="20">
        <v>268.83</v>
      </c>
      <c r="M84" s="20"/>
      <c r="N84" s="20">
        <v>295.56</v>
      </c>
      <c r="O84" s="20">
        <v>295.64999999999998</v>
      </c>
      <c r="P84" s="20"/>
      <c r="Q84" s="20">
        <f t="shared" si="256"/>
        <v>266.00400000000002</v>
      </c>
      <c r="R84" s="20">
        <f t="shared" si="231"/>
        <v>239.40360000000001</v>
      </c>
      <c r="S84" s="20">
        <f t="shared" si="257"/>
        <v>266.08499999999998</v>
      </c>
      <c r="T84" s="20">
        <f t="shared" si="232"/>
        <v>239.47649999999999</v>
      </c>
      <c r="U84" s="20">
        <f t="shared" si="233"/>
        <v>0</v>
      </c>
      <c r="V84" s="20">
        <f t="shared" si="258"/>
        <v>0</v>
      </c>
      <c r="W84" s="20">
        <f>319*0.9*0.9</f>
        <v>258.39</v>
      </c>
      <c r="X84" s="20">
        <f>319*0.9*0.9</f>
        <v>258.39</v>
      </c>
      <c r="Y84" s="20"/>
      <c r="Z84" s="43">
        <f t="shared" si="259"/>
        <v>232.55099999999999</v>
      </c>
      <c r="AA84" s="44">
        <f t="shared" si="234"/>
        <v>209.29589999999999</v>
      </c>
      <c r="AB84" s="44">
        <f t="shared" si="260"/>
        <v>232.55099999999999</v>
      </c>
      <c r="AC84" s="44">
        <f t="shared" si="235"/>
        <v>209.29589999999999</v>
      </c>
      <c r="AD84" s="44">
        <f t="shared" si="236"/>
        <v>0</v>
      </c>
      <c r="AE84" s="43">
        <f t="shared" si="261"/>
        <v>0</v>
      </c>
      <c r="AF84" s="20">
        <v>349.16910000000001</v>
      </c>
      <c r="AG84" s="20">
        <f t="shared" si="252"/>
        <v>314.25218999999998</v>
      </c>
      <c r="AH84" s="20">
        <v>349.17</v>
      </c>
      <c r="AI84" s="20">
        <f>AH84*0.9</f>
        <v>314.25299999999999</v>
      </c>
      <c r="AJ84" s="20"/>
      <c r="AK84" s="20"/>
      <c r="AL84" s="20">
        <v>483.55</v>
      </c>
      <c r="AM84" s="20">
        <f t="shared" si="262"/>
        <v>314.25218999999998</v>
      </c>
      <c r="AN84" s="20">
        <f t="shared" si="237"/>
        <v>254.54427390000001</v>
      </c>
      <c r="AO84" s="20">
        <f t="shared" si="263"/>
        <v>282.82697100000001</v>
      </c>
      <c r="AP84" s="20">
        <f t="shared" si="238"/>
        <v>229.08984651</v>
      </c>
      <c r="AQ84" s="20">
        <f t="shared" si="239"/>
        <v>229.09043700000001</v>
      </c>
      <c r="AR84" s="20">
        <f t="shared" si="264"/>
        <v>282.82769999999999</v>
      </c>
      <c r="AS84" s="20">
        <f t="shared" si="265"/>
        <v>355.40924999999999</v>
      </c>
      <c r="AT84" s="20">
        <v>483.55</v>
      </c>
      <c r="AU84" s="20">
        <f t="shared" si="266"/>
        <v>355.40924999999999</v>
      </c>
      <c r="AV84" s="20">
        <v>570</v>
      </c>
      <c r="AW84" s="20">
        <f t="shared" si="267"/>
        <v>418.95</v>
      </c>
      <c r="AX84" s="20">
        <v>513</v>
      </c>
      <c r="AY84" s="20">
        <v>513</v>
      </c>
      <c r="AZ84" s="20">
        <v>570</v>
      </c>
      <c r="BA84" s="20"/>
      <c r="BB84" s="20"/>
      <c r="BC84" s="43">
        <f t="shared" si="268"/>
        <v>319.86832500000003</v>
      </c>
      <c r="BD84" s="44">
        <f t="shared" si="240"/>
        <v>259.09334324999998</v>
      </c>
      <c r="BE84" s="44">
        <f t="shared" si="269"/>
        <v>319.86832500000003</v>
      </c>
      <c r="BF84" s="44">
        <f t="shared" si="241"/>
        <v>259.09334324999998</v>
      </c>
      <c r="BG84" s="44">
        <f t="shared" si="242"/>
        <v>305.41455000000002</v>
      </c>
      <c r="BH84" s="43">
        <f t="shared" si="270"/>
        <v>377.05500000000001</v>
      </c>
      <c r="BI84" s="20">
        <f t="shared" ref="BI84:BI96" si="271">AX84*0.7*1.05</f>
        <v>377.05500000000001</v>
      </c>
      <c r="BJ84" s="20">
        <f t="shared" si="243"/>
        <v>274.87309499999998</v>
      </c>
      <c r="BK84" s="20">
        <f t="shared" ref="BK84:BK103" si="272">AY84*0.7*1.05</f>
        <v>377.05500000000001</v>
      </c>
      <c r="BL84" s="20">
        <f t="shared" si="244"/>
        <v>274.87309499999998</v>
      </c>
      <c r="BM84" s="20">
        <f t="shared" si="245"/>
        <v>305.41455000000002</v>
      </c>
      <c r="BN84" s="20">
        <f t="shared" si="253"/>
        <v>418.95</v>
      </c>
      <c r="BO84" s="20"/>
      <c r="BP84" s="20"/>
      <c r="BQ84" s="20"/>
      <c r="BR84" s="20"/>
      <c r="BS84" s="20"/>
      <c r="BT84" s="43">
        <v>540</v>
      </c>
      <c r="BU84" s="44">
        <f t="shared" si="246"/>
        <v>321.48899999999998</v>
      </c>
      <c r="BV84" s="44">
        <v>540</v>
      </c>
      <c r="BW84" s="44">
        <f t="shared" si="247"/>
        <v>321.48899999999998</v>
      </c>
      <c r="BX84" s="44">
        <f t="shared" si="248"/>
        <v>357.21</v>
      </c>
      <c r="BY84" s="43">
        <v>600</v>
      </c>
      <c r="BZ84" s="20">
        <v>528.75</v>
      </c>
      <c r="CA84" s="19">
        <f t="shared" si="249"/>
        <v>314.7913125</v>
      </c>
      <c r="CB84" s="20">
        <v>528.75</v>
      </c>
      <c r="CC84" s="19">
        <f t="shared" si="250"/>
        <v>314.7913125</v>
      </c>
      <c r="CD84" s="20">
        <v>634.5</v>
      </c>
      <c r="CE84" s="19">
        <f t="shared" si="251"/>
        <v>377.74957499999999</v>
      </c>
      <c r="CF84" s="66">
        <f t="shared" si="166"/>
        <v>289.34010000000001</v>
      </c>
      <c r="CG84" s="44"/>
      <c r="CH84" s="66">
        <f t="shared" si="167"/>
        <v>289.34010000000001</v>
      </c>
      <c r="CI84" s="44"/>
      <c r="CJ84" s="66">
        <f t="shared" si="168"/>
        <v>321.48899999999998</v>
      </c>
      <c r="CK84" s="69"/>
      <c r="CL84" s="66">
        <v>540</v>
      </c>
      <c r="CM84" s="44">
        <v>528.75</v>
      </c>
      <c r="CN84" s="66">
        <v>540</v>
      </c>
      <c r="CO84" s="44">
        <v>634.5</v>
      </c>
      <c r="CP84" s="66">
        <v>600</v>
      </c>
      <c r="CQ84" s="69">
        <v>657</v>
      </c>
      <c r="CR84" s="69">
        <v>584</v>
      </c>
      <c r="CS84" s="69">
        <v>803</v>
      </c>
      <c r="CT84" s="69">
        <f t="shared" si="169"/>
        <v>391.14494999999999</v>
      </c>
      <c r="CU84" s="69">
        <f t="shared" si="170"/>
        <v>347.68439999999998</v>
      </c>
      <c r="CV84" s="69">
        <f t="shared" si="171"/>
        <v>478.06605000000002</v>
      </c>
      <c r="CW84" s="74">
        <v>716.68</v>
      </c>
      <c r="CX84" s="74">
        <v>716.68</v>
      </c>
      <c r="CY84" s="74">
        <v>716.68</v>
      </c>
      <c r="CZ84" s="83">
        <f t="shared" si="172"/>
        <v>451.50839999999999</v>
      </c>
      <c r="DA84" s="83">
        <f t="shared" si="190"/>
        <v>451.50839999999999</v>
      </c>
      <c r="DB84" s="83">
        <f t="shared" si="194"/>
        <v>387.23350049999999</v>
      </c>
      <c r="DC84" s="21">
        <f t="shared" si="195"/>
        <v>365.72180400000002</v>
      </c>
      <c r="DD84" s="21">
        <v>0</v>
      </c>
      <c r="DE84" s="21">
        <v>0</v>
      </c>
      <c r="DF84" s="85">
        <v>715</v>
      </c>
      <c r="DG84" s="85">
        <v>715</v>
      </c>
      <c r="DH84" s="85">
        <v>529</v>
      </c>
      <c r="DI84" s="85">
        <v>715</v>
      </c>
      <c r="DJ84" s="85">
        <v>715</v>
      </c>
      <c r="DK84" s="85">
        <v>529</v>
      </c>
      <c r="DL84" s="69">
        <f t="shared" si="230"/>
        <v>643.5</v>
      </c>
      <c r="DM84" s="69">
        <f t="shared" si="191"/>
        <v>643.5</v>
      </c>
      <c r="DN84" s="69">
        <f t="shared" si="192"/>
        <v>476.1</v>
      </c>
    </row>
    <row r="85" spans="1:118" ht="26">
      <c r="A85" s="19" t="s">
        <v>118</v>
      </c>
      <c r="B85" s="19" t="s">
        <v>49</v>
      </c>
      <c r="C85" s="19" t="s">
        <v>49</v>
      </c>
      <c r="D85" s="19" t="s">
        <v>97</v>
      </c>
      <c r="E85" s="20">
        <v>283.5</v>
      </c>
      <c r="F85" s="20"/>
      <c r="G85" s="20"/>
      <c r="H85" s="20"/>
      <c r="I85" s="20">
        <v>198.45</v>
      </c>
      <c r="J85" s="20">
        <f t="shared" ref="J85:J105" si="273">G85*0.7</f>
        <v>0</v>
      </c>
      <c r="K85" s="22"/>
      <c r="L85" s="22">
        <v>198.45</v>
      </c>
      <c r="M85" s="20"/>
      <c r="N85" s="20"/>
      <c r="O85" s="20"/>
      <c r="P85" s="20"/>
      <c r="Q85" s="20">
        <f t="shared" si="256"/>
        <v>0</v>
      </c>
      <c r="R85" s="20">
        <f t="shared" si="231"/>
        <v>0</v>
      </c>
      <c r="S85" s="20">
        <f t="shared" si="257"/>
        <v>0</v>
      </c>
      <c r="T85" s="20">
        <f t="shared" si="232"/>
        <v>0</v>
      </c>
      <c r="U85" s="20">
        <f t="shared" si="233"/>
        <v>0</v>
      </c>
      <c r="V85" s="20">
        <f t="shared" si="258"/>
        <v>0</v>
      </c>
      <c r="W85" s="20"/>
      <c r="X85" s="20"/>
      <c r="Y85" s="20"/>
      <c r="Z85" s="43">
        <f t="shared" si="259"/>
        <v>0</v>
      </c>
      <c r="AA85" s="44">
        <f t="shared" si="234"/>
        <v>0</v>
      </c>
      <c r="AB85" s="44">
        <f t="shared" si="260"/>
        <v>0</v>
      </c>
      <c r="AC85" s="44">
        <f t="shared" si="235"/>
        <v>0</v>
      </c>
      <c r="AD85" s="44">
        <f t="shared" si="236"/>
        <v>0</v>
      </c>
      <c r="AE85" s="43">
        <f t="shared" si="261"/>
        <v>0</v>
      </c>
      <c r="AF85" s="20">
        <v>0</v>
      </c>
      <c r="AG85" s="20"/>
      <c r="AH85" s="20"/>
      <c r="AI85" s="20"/>
      <c r="AJ85" s="20"/>
      <c r="AK85" s="20"/>
      <c r="AL85" s="20"/>
      <c r="AM85" s="20">
        <f t="shared" si="262"/>
        <v>0</v>
      </c>
      <c r="AN85" s="20">
        <f t="shared" si="237"/>
        <v>0</v>
      </c>
      <c r="AO85" s="20">
        <f t="shared" si="263"/>
        <v>0</v>
      </c>
      <c r="AP85" s="20">
        <f t="shared" si="238"/>
        <v>0</v>
      </c>
      <c r="AQ85" s="20">
        <f t="shared" si="239"/>
        <v>0</v>
      </c>
      <c r="AR85" s="20">
        <f t="shared" si="264"/>
        <v>0</v>
      </c>
      <c r="AS85" s="20">
        <f t="shared" si="265"/>
        <v>0</v>
      </c>
      <c r="AT85" s="22"/>
      <c r="AU85" s="20">
        <f t="shared" si="266"/>
        <v>0</v>
      </c>
      <c r="AV85" s="20"/>
      <c r="AW85" s="20">
        <f t="shared" si="267"/>
        <v>0</v>
      </c>
      <c r="AX85" s="20"/>
      <c r="AY85" s="22"/>
      <c r="AZ85" s="20"/>
      <c r="BA85" s="20"/>
      <c r="BB85" s="20"/>
      <c r="BC85" s="43">
        <f t="shared" si="268"/>
        <v>0</v>
      </c>
      <c r="BD85" s="44">
        <f t="shared" si="240"/>
        <v>0</v>
      </c>
      <c r="BE85" s="44">
        <f t="shared" si="269"/>
        <v>0</v>
      </c>
      <c r="BF85" s="44">
        <f t="shared" si="241"/>
        <v>0</v>
      </c>
      <c r="BG85" s="44">
        <f t="shared" si="242"/>
        <v>0</v>
      </c>
      <c r="BH85" s="43">
        <f t="shared" si="270"/>
        <v>0</v>
      </c>
      <c r="BI85" s="20">
        <f t="shared" si="271"/>
        <v>0</v>
      </c>
      <c r="BJ85" s="20">
        <f t="shared" si="243"/>
        <v>0</v>
      </c>
      <c r="BK85" s="20">
        <f t="shared" si="272"/>
        <v>0</v>
      </c>
      <c r="BL85" s="20">
        <f t="shared" si="244"/>
        <v>0</v>
      </c>
      <c r="BM85" s="20">
        <f t="shared" si="245"/>
        <v>0</v>
      </c>
      <c r="BN85" s="20">
        <f t="shared" si="253"/>
        <v>0</v>
      </c>
      <c r="BO85" s="20"/>
      <c r="BP85" s="20"/>
      <c r="BQ85" s="20"/>
      <c r="BR85" s="20"/>
      <c r="BS85" s="20"/>
      <c r="BT85" s="43"/>
      <c r="BU85" s="44">
        <f t="shared" si="246"/>
        <v>0</v>
      </c>
      <c r="BV85" s="44"/>
      <c r="BW85" s="44">
        <f t="shared" si="247"/>
        <v>0</v>
      </c>
      <c r="BX85" s="44">
        <f t="shared" si="248"/>
        <v>0</v>
      </c>
      <c r="BY85" s="43"/>
      <c r="BZ85" s="20"/>
      <c r="CA85" s="19">
        <f t="shared" si="249"/>
        <v>0</v>
      </c>
      <c r="CB85" s="20"/>
      <c r="CC85" s="19">
        <f t="shared" si="250"/>
        <v>0</v>
      </c>
      <c r="CD85" s="20"/>
      <c r="CE85" s="19">
        <f t="shared" si="251"/>
        <v>0</v>
      </c>
      <c r="CF85" s="66">
        <f t="shared" si="166"/>
        <v>0</v>
      </c>
      <c r="CG85" s="44"/>
      <c r="CH85" s="66">
        <f t="shared" si="167"/>
        <v>0</v>
      </c>
      <c r="CI85" s="44"/>
      <c r="CJ85" s="66">
        <f t="shared" si="168"/>
        <v>0</v>
      </c>
      <c r="CK85" s="69"/>
      <c r="CL85" s="66">
        <v>0</v>
      </c>
      <c r="CM85" s="44"/>
      <c r="CN85" s="66">
        <v>0</v>
      </c>
      <c r="CO85" s="44"/>
      <c r="CP85" s="66">
        <v>0</v>
      </c>
      <c r="CQ85" s="69"/>
      <c r="CR85" s="69"/>
      <c r="CS85" s="69"/>
      <c r="CT85" s="69">
        <f t="shared" si="169"/>
        <v>0</v>
      </c>
      <c r="CU85" s="69">
        <f t="shared" si="170"/>
        <v>0</v>
      </c>
      <c r="CV85" s="69">
        <f t="shared" si="171"/>
        <v>0</v>
      </c>
      <c r="CW85" s="69">
        <v>0</v>
      </c>
      <c r="CX85" s="69">
        <v>0</v>
      </c>
      <c r="CY85" s="69">
        <v>0</v>
      </c>
      <c r="CZ85" s="83">
        <f t="shared" si="172"/>
        <v>0</v>
      </c>
      <c r="DA85" s="83">
        <f t="shared" si="190"/>
        <v>0</v>
      </c>
      <c r="DB85" s="83">
        <f t="shared" si="194"/>
        <v>0</v>
      </c>
      <c r="DC85" s="21">
        <f t="shared" si="195"/>
        <v>0</v>
      </c>
      <c r="DD85" s="21">
        <v>0</v>
      </c>
      <c r="DE85" s="21">
        <v>0</v>
      </c>
      <c r="DF85" s="85">
        <v>0</v>
      </c>
      <c r="DG85" s="85">
        <v>0</v>
      </c>
      <c r="DH85" s="85">
        <v>0</v>
      </c>
      <c r="DI85" s="85">
        <v>0</v>
      </c>
      <c r="DJ85" s="85">
        <v>0</v>
      </c>
      <c r="DK85" s="85">
        <v>0</v>
      </c>
      <c r="DL85" s="69">
        <f t="shared" si="230"/>
        <v>0</v>
      </c>
      <c r="DM85" s="69">
        <f t="shared" si="191"/>
        <v>0</v>
      </c>
      <c r="DN85" s="69">
        <f t="shared" si="192"/>
        <v>0</v>
      </c>
    </row>
    <row r="86" spans="1:118" ht="39">
      <c r="A86" s="19" t="s">
        <v>118</v>
      </c>
      <c r="B86" s="19" t="s">
        <v>50</v>
      </c>
      <c r="C86" s="19" t="s">
        <v>50</v>
      </c>
      <c r="D86" s="19" t="s">
        <v>143</v>
      </c>
      <c r="E86" s="20">
        <v>348</v>
      </c>
      <c r="F86" s="20">
        <v>319.8</v>
      </c>
      <c r="G86" s="20"/>
      <c r="H86" s="20">
        <f t="shared" ref="H86:I99" si="274">E86*0.7</f>
        <v>243.6</v>
      </c>
      <c r="I86" s="20">
        <f t="shared" si="274"/>
        <v>223.86</v>
      </c>
      <c r="J86" s="20">
        <f t="shared" si="273"/>
        <v>0</v>
      </c>
      <c r="K86" s="20">
        <v>268.83</v>
      </c>
      <c r="L86" s="20">
        <v>246.96</v>
      </c>
      <c r="M86" s="20"/>
      <c r="N86" s="20">
        <v>295.64999999999998</v>
      </c>
      <c r="O86" s="20">
        <v>271.66000000000003</v>
      </c>
      <c r="P86" s="20"/>
      <c r="Q86" s="20">
        <f t="shared" si="256"/>
        <v>266.08499999999998</v>
      </c>
      <c r="R86" s="20">
        <f t="shared" si="231"/>
        <v>239.47649999999999</v>
      </c>
      <c r="S86" s="20">
        <f t="shared" si="257"/>
        <v>244.494</v>
      </c>
      <c r="T86" s="20">
        <f t="shared" si="232"/>
        <v>220.0446</v>
      </c>
      <c r="U86" s="20">
        <f t="shared" si="233"/>
        <v>0</v>
      </c>
      <c r="V86" s="20">
        <f t="shared" si="258"/>
        <v>0</v>
      </c>
      <c r="W86" s="20">
        <f>319*0.9*0.9</f>
        <v>258.39</v>
      </c>
      <c r="X86" s="20">
        <f>319*0.9*0.9</f>
        <v>258.39</v>
      </c>
      <c r="Y86" s="20"/>
      <c r="Z86" s="43">
        <f t="shared" si="259"/>
        <v>232.55099999999999</v>
      </c>
      <c r="AA86" s="44">
        <f t="shared" si="234"/>
        <v>209.29589999999999</v>
      </c>
      <c r="AB86" s="44">
        <f t="shared" si="260"/>
        <v>232.55099999999999</v>
      </c>
      <c r="AC86" s="44">
        <f t="shared" si="235"/>
        <v>209.29589999999999</v>
      </c>
      <c r="AD86" s="44">
        <f t="shared" si="236"/>
        <v>0</v>
      </c>
      <c r="AE86" s="43">
        <f t="shared" si="261"/>
        <v>0</v>
      </c>
      <c r="AF86" s="20">
        <v>349.16910000000001</v>
      </c>
      <c r="AG86" s="20">
        <f>AF86*0.9</f>
        <v>314.25218999999998</v>
      </c>
      <c r="AH86" s="20">
        <v>349.17</v>
      </c>
      <c r="AI86" s="20">
        <f>AH86*0.9</f>
        <v>314.25299999999999</v>
      </c>
      <c r="AJ86" s="20"/>
      <c r="AK86" s="20"/>
      <c r="AL86" s="20">
        <v>483.55</v>
      </c>
      <c r="AM86" s="20">
        <f t="shared" si="262"/>
        <v>314.25218999999998</v>
      </c>
      <c r="AN86" s="20">
        <f t="shared" si="237"/>
        <v>254.54427390000001</v>
      </c>
      <c r="AO86" s="20">
        <f t="shared" si="263"/>
        <v>282.82697100000001</v>
      </c>
      <c r="AP86" s="20">
        <f t="shared" si="238"/>
        <v>229.08984651</v>
      </c>
      <c r="AQ86" s="20">
        <f t="shared" si="239"/>
        <v>229.09043700000001</v>
      </c>
      <c r="AR86" s="20">
        <f t="shared" si="264"/>
        <v>282.82769999999999</v>
      </c>
      <c r="AS86" s="20">
        <f t="shared" si="265"/>
        <v>355.40924999999999</v>
      </c>
      <c r="AT86" s="20">
        <v>483.55</v>
      </c>
      <c r="AU86" s="20">
        <f t="shared" si="266"/>
        <v>355.40924999999999</v>
      </c>
      <c r="AV86" s="20">
        <v>570</v>
      </c>
      <c r="AW86" s="20">
        <f t="shared" si="267"/>
        <v>418.95</v>
      </c>
      <c r="AX86" s="20">
        <v>513</v>
      </c>
      <c r="AY86" s="20"/>
      <c r="AZ86" s="20"/>
      <c r="BA86" s="20"/>
      <c r="BB86" s="20"/>
      <c r="BC86" s="43">
        <f t="shared" si="268"/>
        <v>319.86832500000003</v>
      </c>
      <c r="BD86" s="44">
        <f t="shared" si="240"/>
        <v>259.09334324999998</v>
      </c>
      <c r="BE86" s="44">
        <f t="shared" si="269"/>
        <v>319.86832500000003</v>
      </c>
      <c r="BF86" s="44">
        <f t="shared" si="241"/>
        <v>259.09334324999998</v>
      </c>
      <c r="BG86" s="44">
        <f t="shared" si="242"/>
        <v>305.41455000000002</v>
      </c>
      <c r="BH86" s="43">
        <f t="shared" si="270"/>
        <v>377.05500000000001</v>
      </c>
      <c r="BI86" s="20">
        <f t="shared" si="271"/>
        <v>377.05500000000001</v>
      </c>
      <c r="BJ86" s="20">
        <f t="shared" si="243"/>
        <v>274.87309499999998</v>
      </c>
      <c r="BK86" s="20">
        <f t="shared" si="272"/>
        <v>0</v>
      </c>
      <c r="BL86" s="20">
        <f t="shared" si="244"/>
        <v>0</v>
      </c>
      <c r="BM86" s="20">
        <f t="shared" si="245"/>
        <v>0</v>
      </c>
      <c r="BN86" s="20">
        <f t="shared" si="253"/>
        <v>0</v>
      </c>
      <c r="BO86" s="20"/>
      <c r="BP86" s="20"/>
      <c r="BQ86" s="20"/>
      <c r="BR86" s="20"/>
      <c r="BS86" s="20"/>
      <c r="BT86" s="43">
        <v>540</v>
      </c>
      <c r="BU86" s="44">
        <f t="shared" si="246"/>
        <v>321.48899999999998</v>
      </c>
      <c r="BV86" s="44"/>
      <c r="BW86" s="44">
        <f t="shared" si="247"/>
        <v>0</v>
      </c>
      <c r="BX86" s="44">
        <f t="shared" si="248"/>
        <v>0</v>
      </c>
      <c r="BY86" s="43"/>
      <c r="BZ86" s="20">
        <v>500.55</v>
      </c>
      <c r="CA86" s="19">
        <f t="shared" si="249"/>
        <v>298.00244249999997</v>
      </c>
      <c r="CB86" s="20">
        <v>500.55</v>
      </c>
      <c r="CC86" s="19">
        <f t="shared" si="250"/>
        <v>298.00244249999997</v>
      </c>
      <c r="CD86" s="20"/>
      <c r="CE86" s="19">
        <f t="shared" si="251"/>
        <v>0</v>
      </c>
      <c r="CF86" s="66">
        <f t="shared" ref="CF86:CF117" si="275">CL86*0.7*1.05*0.9*0.9*0.9</f>
        <v>289.34010000000001</v>
      </c>
      <c r="CG86" s="44"/>
      <c r="CH86" s="66">
        <f t="shared" ref="CH86:CH117" si="276">CN86*1.05*0.7*0.9*0.9*0.9</f>
        <v>0</v>
      </c>
      <c r="CI86" s="44"/>
      <c r="CJ86" s="66">
        <f t="shared" ref="CJ86:CJ117" si="277">CP86*0.7*1.05*0.9*0.9*0.9</f>
        <v>0</v>
      </c>
      <c r="CK86" s="69"/>
      <c r="CL86" s="66">
        <v>540</v>
      </c>
      <c r="CM86" s="44">
        <v>500.55</v>
      </c>
      <c r="CN86" s="66">
        <v>0</v>
      </c>
      <c r="CO86" s="44"/>
      <c r="CP86" s="66">
        <v>0</v>
      </c>
      <c r="CQ86" s="69">
        <v>642.4</v>
      </c>
      <c r="CR86" s="69">
        <v>803</v>
      </c>
      <c r="CS86" s="69"/>
      <c r="CT86" s="69">
        <f t="shared" ref="CT86:CT117" si="278">CQ86*0.7*1.05*0.9*0.9</f>
        <v>382.45283999999998</v>
      </c>
      <c r="CU86" s="69">
        <f t="shared" ref="CU86:CU117" si="279">CR86*0.7*1.05*0.9*0.9</f>
        <v>478.06605000000002</v>
      </c>
      <c r="CV86" s="69">
        <f t="shared" ref="CV86:CV117" si="280">CS86*0.7*1.05*0.9*0.9</f>
        <v>0</v>
      </c>
      <c r="CW86" s="74">
        <v>716.68</v>
      </c>
      <c r="CX86" s="74">
        <v>716.68</v>
      </c>
      <c r="CY86" s="74">
        <v>0</v>
      </c>
      <c r="CZ86" s="83">
        <f t="shared" ref="CZ86:CZ117" si="281">CW86*0.7*0.9</f>
        <v>451.50839999999999</v>
      </c>
      <c r="DA86" s="83">
        <f t="shared" si="190"/>
        <v>451.50839999999999</v>
      </c>
      <c r="DB86" s="83">
        <f t="shared" si="194"/>
        <v>0</v>
      </c>
      <c r="DC86" s="21">
        <f t="shared" si="195"/>
        <v>365.72180400000002</v>
      </c>
      <c r="DD86" s="21">
        <v>0</v>
      </c>
      <c r="DE86" s="21">
        <v>0</v>
      </c>
      <c r="DF86" s="85">
        <v>715</v>
      </c>
      <c r="DG86" s="85">
        <v>715</v>
      </c>
      <c r="DH86" s="85">
        <v>0</v>
      </c>
      <c r="DI86" s="85">
        <v>715</v>
      </c>
      <c r="DJ86" s="85">
        <v>715</v>
      </c>
      <c r="DK86" s="85">
        <v>0</v>
      </c>
      <c r="DL86" s="69">
        <f t="shared" si="230"/>
        <v>643.5</v>
      </c>
      <c r="DM86" s="69">
        <f t="shared" si="191"/>
        <v>643.5</v>
      </c>
      <c r="DN86" s="69">
        <f t="shared" si="192"/>
        <v>0</v>
      </c>
    </row>
    <row r="87" spans="1:118" ht="52">
      <c r="A87" s="19" t="s">
        <v>118</v>
      </c>
      <c r="B87" s="19" t="s">
        <v>50</v>
      </c>
      <c r="C87" s="19" t="s">
        <v>50</v>
      </c>
      <c r="D87" s="19" t="s">
        <v>144</v>
      </c>
      <c r="E87" s="20">
        <v>283.5</v>
      </c>
      <c r="F87" s="20"/>
      <c r="G87" s="20"/>
      <c r="H87" s="22">
        <f t="shared" si="274"/>
        <v>198.45</v>
      </c>
      <c r="I87" s="22">
        <f t="shared" si="274"/>
        <v>0</v>
      </c>
      <c r="J87" s="22">
        <f t="shared" si="273"/>
        <v>0</v>
      </c>
      <c r="K87" s="22">
        <v>198.45</v>
      </c>
      <c r="L87" s="22"/>
      <c r="M87" s="20"/>
      <c r="N87" s="20"/>
      <c r="O87" s="20">
        <v>368.68</v>
      </c>
      <c r="P87" s="20"/>
      <c r="Q87" s="20">
        <f t="shared" si="256"/>
        <v>0</v>
      </c>
      <c r="R87" s="20">
        <f t="shared" si="231"/>
        <v>0</v>
      </c>
      <c r="S87" s="20">
        <f t="shared" si="257"/>
        <v>331.81200000000001</v>
      </c>
      <c r="T87" s="20">
        <f t="shared" si="232"/>
        <v>298.63080000000002</v>
      </c>
      <c r="U87" s="20">
        <f t="shared" si="233"/>
        <v>0</v>
      </c>
      <c r="V87" s="20">
        <f t="shared" si="258"/>
        <v>0</v>
      </c>
      <c r="W87" s="20"/>
      <c r="X87" s="20">
        <f>369*0.9*0.9</f>
        <v>298.89</v>
      </c>
      <c r="Y87" s="20"/>
      <c r="Z87" s="43">
        <f t="shared" si="259"/>
        <v>0</v>
      </c>
      <c r="AA87" s="44">
        <f t="shared" si="234"/>
        <v>0</v>
      </c>
      <c r="AB87" s="44">
        <f t="shared" si="260"/>
        <v>269.00099999999998</v>
      </c>
      <c r="AC87" s="44">
        <f t="shared" si="235"/>
        <v>242.1009</v>
      </c>
      <c r="AD87" s="44">
        <f t="shared" si="236"/>
        <v>0</v>
      </c>
      <c r="AE87" s="43">
        <f t="shared" si="261"/>
        <v>0</v>
      </c>
      <c r="AF87" s="20">
        <v>0</v>
      </c>
      <c r="AG87" s="20"/>
      <c r="AH87" s="20">
        <v>499.07</v>
      </c>
      <c r="AI87" s="20">
        <f>AH87*0.9</f>
        <v>449.16300000000001</v>
      </c>
      <c r="AJ87" s="20"/>
      <c r="AK87" s="20"/>
      <c r="AL87" s="20">
        <v>0</v>
      </c>
      <c r="AM87" s="20">
        <f t="shared" si="262"/>
        <v>0</v>
      </c>
      <c r="AN87" s="20">
        <f t="shared" si="237"/>
        <v>0</v>
      </c>
      <c r="AO87" s="20">
        <f t="shared" si="263"/>
        <v>0</v>
      </c>
      <c r="AP87" s="20">
        <f t="shared" si="238"/>
        <v>0</v>
      </c>
      <c r="AQ87" s="20">
        <f t="shared" si="239"/>
        <v>327.43982699999998</v>
      </c>
      <c r="AR87" s="20">
        <f t="shared" si="264"/>
        <v>404.24669999999998</v>
      </c>
      <c r="AS87" s="20">
        <f t="shared" si="265"/>
        <v>0</v>
      </c>
      <c r="AT87" s="20">
        <v>720</v>
      </c>
      <c r="AU87" s="20">
        <f t="shared" si="266"/>
        <v>529.20000000000005</v>
      </c>
      <c r="AV87" s="20"/>
      <c r="AW87" s="20">
        <f t="shared" si="267"/>
        <v>0</v>
      </c>
      <c r="AX87" s="20"/>
      <c r="AY87" s="20">
        <v>791.2</v>
      </c>
      <c r="AZ87" s="20"/>
      <c r="BA87" s="20"/>
      <c r="BB87" s="20"/>
      <c r="BC87" s="43">
        <f t="shared" si="268"/>
        <v>0</v>
      </c>
      <c r="BD87" s="44">
        <f t="shared" si="240"/>
        <v>0</v>
      </c>
      <c r="BE87" s="44">
        <f t="shared" si="269"/>
        <v>476.28</v>
      </c>
      <c r="BF87" s="44">
        <f t="shared" si="241"/>
        <v>385.78680000000003</v>
      </c>
      <c r="BG87" s="44">
        <f t="shared" si="242"/>
        <v>0</v>
      </c>
      <c r="BH87" s="43">
        <f t="shared" si="270"/>
        <v>0</v>
      </c>
      <c r="BI87" s="20">
        <f t="shared" si="271"/>
        <v>0</v>
      </c>
      <c r="BJ87" s="20">
        <f t="shared" si="243"/>
        <v>0</v>
      </c>
      <c r="BK87" s="20">
        <f t="shared" si="272"/>
        <v>581.53200000000004</v>
      </c>
      <c r="BL87" s="20">
        <f t="shared" si="244"/>
        <v>423.93682799999999</v>
      </c>
      <c r="BM87" s="20">
        <f t="shared" si="245"/>
        <v>0</v>
      </c>
      <c r="BN87" s="20">
        <f t="shared" si="253"/>
        <v>0</v>
      </c>
      <c r="BO87" s="20"/>
      <c r="BP87" s="20"/>
      <c r="BQ87" s="20"/>
      <c r="BR87" s="20"/>
      <c r="BS87" s="20"/>
      <c r="BT87" s="43"/>
      <c r="BU87" s="44">
        <f t="shared" si="246"/>
        <v>0</v>
      </c>
      <c r="BV87" s="44">
        <v>700</v>
      </c>
      <c r="BW87" s="44">
        <f t="shared" si="247"/>
        <v>416.745</v>
      </c>
      <c r="BX87" s="44">
        <f t="shared" si="248"/>
        <v>0</v>
      </c>
      <c r="BY87" s="43"/>
      <c r="BZ87" s="20"/>
      <c r="CA87" s="19">
        <f t="shared" si="249"/>
        <v>0</v>
      </c>
      <c r="CB87" s="20">
        <v>705.6</v>
      </c>
      <c r="CC87" s="19">
        <f t="shared" si="250"/>
        <v>420.07896</v>
      </c>
      <c r="CD87" s="20"/>
      <c r="CE87" s="19">
        <f t="shared" si="251"/>
        <v>0</v>
      </c>
      <c r="CF87" s="66">
        <f t="shared" si="275"/>
        <v>0</v>
      </c>
      <c r="CG87" s="44"/>
      <c r="CH87" s="66">
        <f t="shared" si="276"/>
        <v>0</v>
      </c>
      <c r="CI87" s="44"/>
      <c r="CJ87" s="66">
        <f t="shared" si="277"/>
        <v>0</v>
      </c>
      <c r="CK87" s="69"/>
      <c r="CL87" s="66">
        <v>0</v>
      </c>
      <c r="CM87" s="44">
        <v>705.6</v>
      </c>
      <c r="CN87" s="66">
        <v>0</v>
      </c>
      <c r="CO87" s="44"/>
      <c r="CP87" s="66">
        <v>0</v>
      </c>
      <c r="CQ87" s="69"/>
      <c r="CR87" s="69">
        <v>1097.25</v>
      </c>
      <c r="CS87" s="69"/>
      <c r="CT87" s="69">
        <f t="shared" si="278"/>
        <v>0</v>
      </c>
      <c r="CU87" s="69">
        <f t="shared" si="279"/>
        <v>653.24778749999996</v>
      </c>
      <c r="CV87" s="69">
        <f t="shared" si="280"/>
        <v>0</v>
      </c>
      <c r="CW87" s="69">
        <v>0</v>
      </c>
      <c r="CX87" s="69">
        <v>806.48</v>
      </c>
      <c r="CY87" s="69">
        <v>0</v>
      </c>
      <c r="CZ87" s="83">
        <f t="shared" si="281"/>
        <v>0</v>
      </c>
      <c r="DA87" s="83">
        <f t="shared" si="190"/>
        <v>508.08240000000001</v>
      </c>
      <c r="DB87" s="83">
        <f t="shared" si="194"/>
        <v>0</v>
      </c>
      <c r="DC87" s="21">
        <f t="shared" si="195"/>
        <v>0</v>
      </c>
      <c r="DD87" s="21">
        <v>0</v>
      </c>
      <c r="DE87" s="21">
        <v>0</v>
      </c>
      <c r="DF87" s="85">
        <v>0</v>
      </c>
      <c r="DG87" s="85">
        <v>0</v>
      </c>
      <c r="DH87" s="85">
        <v>0</v>
      </c>
      <c r="DI87" s="85">
        <v>0</v>
      </c>
      <c r="DJ87" s="85">
        <v>0</v>
      </c>
      <c r="DK87" s="85">
        <v>0</v>
      </c>
      <c r="DL87" s="69">
        <f t="shared" si="230"/>
        <v>0</v>
      </c>
      <c r="DM87" s="69">
        <f t="shared" si="191"/>
        <v>0</v>
      </c>
      <c r="DN87" s="69">
        <f t="shared" si="192"/>
        <v>0</v>
      </c>
    </row>
    <row r="88" spans="1:118" ht="65">
      <c r="A88" s="19" t="s">
        <v>118</v>
      </c>
      <c r="B88" s="19" t="s">
        <v>51</v>
      </c>
      <c r="C88" s="19" t="s">
        <v>51</v>
      </c>
      <c r="D88" s="19" t="s">
        <v>145</v>
      </c>
      <c r="E88" s="20">
        <v>362.3</v>
      </c>
      <c r="F88" s="20"/>
      <c r="G88" s="20"/>
      <c r="H88" s="20">
        <f t="shared" si="274"/>
        <v>253.61</v>
      </c>
      <c r="I88" s="20">
        <f t="shared" si="274"/>
        <v>0</v>
      </c>
      <c r="J88" s="20">
        <f t="shared" si="273"/>
        <v>0</v>
      </c>
      <c r="K88" s="20">
        <v>303.74</v>
      </c>
      <c r="L88" s="20"/>
      <c r="M88" s="20"/>
      <c r="N88" s="20">
        <v>461.99</v>
      </c>
      <c r="O88" s="20"/>
      <c r="P88" s="20"/>
      <c r="Q88" s="20">
        <f t="shared" si="256"/>
        <v>415.791</v>
      </c>
      <c r="R88" s="20">
        <f t="shared" si="231"/>
        <v>374.21190000000001</v>
      </c>
      <c r="S88" s="20">
        <f t="shared" si="257"/>
        <v>0</v>
      </c>
      <c r="T88" s="20">
        <f t="shared" si="232"/>
        <v>0</v>
      </c>
      <c r="U88" s="20">
        <f t="shared" si="233"/>
        <v>0</v>
      </c>
      <c r="V88" s="20">
        <f t="shared" si="258"/>
        <v>0</v>
      </c>
      <c r="W88" s="20">
        <f>466*0.9*0.9</f>
        <v>377.46</v>
      </c>
      <c r="X88" s="20"/>
      <c r="Y88" s="20"/>
      <c r="Z88" s="43">
        <f t="shared" si="259"/>
        <v>339.714</v>
      </c>
      <c r="AA88" s="44">
        <f t="shared" si="234"/>
        <v>305.74259999999998</v>
      </c>
      <c r="AB88" s="44">
        <f t="shared" si="260"/>
        <v>0</v>
      </c>
      <c r="AC88" s="44">
        <f t="shared" si="235"/>
        <v>0</v>
      </c>
      <c r="AD88" s="44">
        <f t="shared" si="236"/>
        <v>0</v>
      </c>
      <c r="AE88" s="43">
        <f t="shared" si="261"/>
        <v>0</v>
      </c>
      <c r="AF88" s="20">
        <v>472.97250000000003</v>
      </c>
      <c r="AG88" s="20">
        <f t="shared" ref="AG88:AG96" si="282">AF88*0.9</f>
        <v>425.67525000000001</v>
      </c>
      <c r="AH88" s="20"/>
      <c r="AI88" s="20"/>
      <c r="AJ88" s="20"/>
      <c r="AK88" s="20"/>
      <c r="AL88" s="20">
        <v>677</v>
      </c>
      <c r="AM88" s="20">
        <f t="shared" si="262"/>
        <v>425.67525000000001</v>
      </c>
      <c r="AN88" s="20">
        <f t="shared" si="237"/>
        <v>344.79695249999997</v>
      </c>
      <c r="AO88" s="20">
        <f t="shared" si="263"/>
        <v>383.10772500000002</v>
      </c>
      <c r="AP88" s="20">
        <f t="shared" si="238"/>
        <v>310.31725725000001</v>
      </c>
      <c r="AQ88" s="20">
        <f t="shared" si="239"/>
        <v>0</v>
      </c>
      <c r="AR88" s="20">
        <f t="shared" si="264"/>
        <v>0</v>
      </c>
      <c r="AS88" s="20">
        <f t="shared" si="265"/>
        <v>497.59500000000003</v>
      </c>
      <c r="AT88" s="20"/>
      <c r="AU88" s="20">
        <f t="shared" si="266"/>
        <v>0</v>
      </c>
      <c r="AV88" s="20"/>
      <c r="AW88" s="20">
        <f t="shared" si="267"/>
        <v>0</v>
      </c>
      <c r="AX88" s="20">
        <v>648</v>
      </c>
      <c r="AY88" s="20"/>
      <c r="AZ88" s="20"/>
      <c r="BA88" s="20"/>
      <c r="BB88" s="20"/>
      <c r="BC88" s="43">
        <f t="shared" si="268"/>
        <v>447.83550000000002</v>
      </c>
      <c r="BD88" s="44">
        <f t="shared" si="240"/>
        <v>362.74675500000001</v>
      </c>
      <c r="BE88" s="44">
        <f t="shared" si="269"/>
        <v>0</v>
      </c>
      <c r="BF88" s="44">
        <f t="shared" si="241"/>
        <v>0</v>
      </c>
      <c r="BG88" s="44">
        <f t="shared" si="242"/>
        <v>0</v>
      </c>
      <c r="BH88" s="43">
        <f t="shared" si="270"/>
        <v>0</v>
      </c>
      <c r="BI88" s="20">
        <f t="shared" si="271"/>
        <v>476.28</v>
      </c>
      <c r="BJ88" s="20">
        <f t="shared" si="243"/>
        <v>347.20812000000001</v>
      </c>
      <c r="BK88" s="20">
        <f t="shared" si="272"/>
        <v>0</v>
      </c>
      <c r="BL88" s="20">
        <f t="shared" si="244"/>
        <v>0</v>
      </c>
      <c r="BM88" s="20">
        <f t="shared" si="245"/>
        <v>0</v>
      </c>
      <c r="BN88" s="20">
        <f t="shared" si="253"/>
        <v>0</v>
      </c>
      <c r="BO88" s="20"/>
      <c r="BP88" s="20"/>
      <c r="BQ88" s="20"/>
      <c r="BR88" s="20"/>
      <c r="BS88" s="20"/>
      <c r="BT88" s="43">
        <v>715</v>
      </c>
      <c r="BU88" s="44">
        <f t="shared" si="246"/>
        <v>425.67525000000001</v>
      </c>
      <c r="BV88" s="44"/>
      <c r="BW88" s="44">
        <f t="shared" si="247"/>
        <v>0</v>
      </c>
      <c r="BX88" s="44">
        <f t="shared" si="248"/>
        <v>0</v>
      </c>
      <c r="BY88" s="43"/>
      <c r="BZ88" s="20">
        <v>722</v>
      </c>
      <c r="CA88" s="19">
        <f t="shared" si="249"/>
        <v>429.84269999999998</v>
      </c>
      <c r="CB88" s="20"/>
      <c r="CC88" s="19">
        <f t="shared" si="250"/>
        <v>0</v>
      </c>
      <c r="CD88" s="20"/>
      <c r="CE88" s="19">
        <f t="shared" si="251"/>
        <v>0</v>
      </c>
      <c r="CF88" s="66">
        <f t="shared" si="275"/>
        <v>435.16215225000002</v>
      </c>
      <c r="CG88" s="44"/>
      <c r="CH88" s="66">
        <f t="shared" si="276"/>
        <v>0</v>
      </c>
      <c r="CI88" s="44"/>
      <c r="CJ88" s="66">
        <f t="shared" si="277"/>
        <v>0</v>
      </c>
      <c r="CK88" s="69"/>
      <c r="CL88" s="73">
        <v>812.15</v>
      </c>
      <c r="CM88" s="44"/>
      <c r="CN88" s="66"/>
      <c r="CO88" s="44"/>
      <c r="CP88" s="66"/>
      <c r="CQ88" s="69">
        <v>1092.5</v>
      </c>
      <c r="CR88" s="69"/>
      <c r="CS88" s="69"/>
      <c r="CT88" s="69">
        <f t="shared" si="278"/>
        <v>650.41987500000005</v>
      </c>
      <c r="CU88" s="69">
        <f t="shared" si="279"/>
        <v>0</v>
      </c>
      <c r="CV88" s="69">
        <f t="shared" si="280"/>
        <v>0</v>
      </c>
      <c r="CW88" s="69">
        <v>802.99</v>
      </c>
      <c r="CX88" s="69">
        <v>0</v>
      </c>
      <c r="CY88" s="69">
        <v>0</v>
      </c>
      <c r="CZ88" s="83">
        <f t="shared" si="281"/>
        <v>505.88369999999998</v>
      </c>
      <c r="DA88" s="83">
        <f t="shared" si="190"/>
        <v>0</v>
      </c>
      <c r="DB88" s="83">
        <f t="shared" si="194"/>
        <v>0</v>
      </c>
      <c r="DC88" s="21">
        <f t="shared" si="195"/>
        <v>409.76579700000002</v>
      </c>
      <c r="DD88" s="21">
        <v>0</v>
      </c>
      <c r="DE88" s="21">
        <v>0</v>
      </c>
      <c r="DF88" s="85">
        <v>0</v>
      </c>
      <c r="DG88" s="85">
        <v>0</v>
      </c>
      <c r="DH88" s="85">
        <v>0</v>
      </c>
      <c r="DI88" s="85">
        <v>0</v>
      </c>
      <c r="DJ88" s="85">
        <v>0</v>
      </c>
      <c r="DK88" s="85">
        <v>0</v>
      </c>
      <c r="DL88" s="69">
        <f t="shared" si="230"/>
        <v>0</v>
      </c>
      <c r="DM88" s="69">
        <f t="shared" si="191"/>
        <v>0</v>
      </c>
      <c r="DN88" s="69">
        <f t="shared" si="192"/>
        <v>0</v>
      </c>
    </row>
    <row r="89" spans="1:118" ht="52">
      <c r="A89" s="19" t="s">
        <v>118</v>
      </c>
      <c r="B89" s="19" t="s">
        <v>51</v>
      </c>
      <c r="C89" s="19" t="s">
        <v>51</v>
      </c>
      <c r="D89" s="19" t="s">
        <v>146</v>
      </c>
      <c r="E89" s="20">
        <v>344</v>
      </c>
      <c r="F89" s="20"/>
      <c r="G89" s="20"/>
      <c r="H89" s="20">
        <f t="shared" si="274"/>
        <v>240.8</v>
      </c>
      <c r="I89" s="20">
        <f t="shared" si="274"/>
        <v>0</v>
      </c>
      <c r="J89" s="20">
        <f t="shared" si="273"/>
        <v>0</v>
      </c>
      <c r="K89" s="20">
        <v>248.58</v>
      </c>
      <c r="L89" s="20">
        <v>248.58</v>
      </c>
      <c r="M89" s="20"/>
      <c r="N89" s="20">
        <v>273.07</v>
      </c>
      <c r="O89" s="20">
        <v>273.07</v>
      </c>
      <c r="P89" s="20"/>
      <c r="Q89" s="20">
        <f t="shared" si="256"/>
        <v>245.76300000000001</v>
      </c>
      <c r="R89" s="20">
        <f t="shared" si="231"/>
        <v>221.1867</v>
      </c>
      <c r="S89" s="20">
        <f t="shared" si="257"/>
        <v>245.76300000000001</v>
      </c>
      <c r="T89" s="20">
        <f t="shared" si="232"/>
        <v>221.1867</v>
      </c>
      <c r="U89" s="20">
        <f t="shared" si="233"/>
        <v>0</v>
      </c>
      <c r="V89" s="20">
        <f t="shared" si="258"/>
        <v>0</v>
      </c>
      <c r="W89" s="20">
        <f>296*0.9*0.9</f>
        <v>239.76</v>
      </c>
      <c r="X89" s="20">
        <f>296*0.9*0.9</f>
        <v>239.76</v>
      </c>
      <c r="Y89" s="20"/>
      <c r="Z89" s="43">
        <f t="shared" si="259"/>
        <v>215.78399999999999</v>
      </c>
      <c r="AA89" s="44">
        <f t="shared" si="234"/>
        <v>194.2056</v>
      </c>
      <c r="AB89" s="44">
        <f t="shared" si="260"/>
        <v>215.78399999999999</v>
      </c>
      <c r="AC89" s="44">
        <f t="shared" si="235"/>
        <v>194.2056</v>
      </c>
      <c r="AD89" s="44">
        <f t="shared" si="236"/>
        <v>0</v>
      </c>
      <c r="AE89" s="43">
        <f t="shared" si="261"/>
        <v>0</v>
      </c>
      <c r="AF89" s="20">
        <v>323.78955000000002</v>
      </c>
      <c r="AG89" s="20">
        <f t="shared" si="282"/>
        <v>291.410595</v>
      </c>
      <c r="AH89" s="20">
        <v>323.79000000000002</v>
      </c>
      <c r="AI89" s="20">
        <f>AH89*0.9</f>
        <v>291.411</v>
      </c>
      <c r="AJ89" s="20"/>
      <c r="AK89" s="20"/>
      <c r="AL89" s="20">
        <v>448</v>
      </c>
      <c r="AM89" s="20">
        <f t="shared" si="262"/>
        <v>291.410595</v>
      </c>
      <c r="AN89" s="20">
        <f t="shared" si="237"/>
        <v>236.04258195</v>
      </c>
      <c r="AO89" s="20">
        <f t="shared" si="263"/>
        <v>262.26953550000002</v>
      </c>
      <c r="AP89" s="20">
        <f t="shared" si="238"/>
        <v>212.438323755</v>
      </c>
      <c r="AQ89" s="20">
        <f t="shared" si="239"/>
        <v>212.43861899999999</v>
      </c>
      <c r="AR89" s="20">
        <f t="shared" si="264"/>
        <v>262.26990000000001</v>
      </c>
      <c r="AS89" s="20">
        <f t="shared" si="265"/>
        <v>329.28</v>
      </c>
      <c r="AT89" s="20">
        <v>448</v>
      </c>
      <c r="AU89" s="20">
        <f t="shared" si="266"/>
        <v>329.28</v>
      </c>
      <c r="AV89" s="20">
        <v>570</v>
      </c>
      <c r="AW89" s="20">
        <f t="shared" si="267"/>
        <v>418.95</v>
      </c>
      <c r="AX89" s="20">
        <v>475</v>
      </c>
      <c r="AY89" s="20">
        <v>475</v>
      </c>
      <c r="AZ89" s="20"/>
      <c r="BA89" s="20"/>
      <c r="BB89" s="20"/>
      <c r="BC89" s="43">
        <f t="shared" si="268"/>
        <v>296.35199999999998</v>
      </c>
      <c r="BD89" s="44">
        <f t="shared" si="240"/>
        <v>240.04512</v>
      </c>
      <c r="BE89" s="44">
        <f t="shared" si="269"/>
        <v>296.35199999999998</v>
      </c>
      <c r="BF89" s="44">
        <f t="shared" si="241"/>
        <v>240.04512</v>
      </c>
      <c r="BG89" s="44">
        <f t="shared" si="242"/>
        <v>305.41455000000002</v>
      </c>
      <c r="BH89" s="43">
        <f t="shared" si="270"/>
        <v>377.05500000000001</v>
      </c>
      <c r="BI89" s="20">
        <f t="shared" si="271"/>
        <v>349.125</v>
      </c>
      <c r="BJ89" s="20">
        <f t="shared" si="243"/>
        <v>254.512125</v>
      </c>
      <c r="BK89" s="20">
        <f t="shared" si="272"/>
        <v>349.125</v>
      </c>
      <c r="BL89" s="20">
        <f t="shared" si="244"/>
        <v>254.512125</v>
      </c>
      <c r="BM89" s="20">
        <f t="shared" si="245"/>
        <v>0</v>
      </c>
      <c r="BN89" s="20">
        <f t="shared" si="253"/>
        <v>0</v>
      </c>
      <c r="BO89" s="20"/>
      <c r="BP89" s="20"/>
      <c r="BQ89" s="20"/>
      <c r="BR89" s="20"/>
      <c r="BS89" s="20"/>
      <c r="BT89" s="43">
        <v>500</v>
      </c>
      <c r="BU89" s="44">
        <f t="shared" si="246"/>
        <v>297.67500000000001</v>
      </c>
      <c r="BV89" s="44">
        <v>500</v>
      </c>
      <c r="BW89" s="44">
        <f t="shared" si="247"/>
        <v>297.67500000000001</v>
      </c>
      <c r="BX89" s="44">
        <f t="shared" si="248"/>
        <v>357.21</v>
      </c>
      <c r="BY89" s="43">
        <v>600</v>
      </c>
      <c r="BZ89" s="20">
        <v>493.5</v>
      </c>
      <c r="CA89" s="19">
        <f t="shared" si="249"/>
        <v>293.80522500000001</v>
      </c>
      <c r="CB89" s="20">
        <v>493.5</v>
      </c>
      <c r="CC89" s="19">
        <f t="shared" si="250"/>
        <v>293.80522500000001</v>
      </c>
      <c r="CD89" s="20">
        <v>634.5</v>
      </c>
      <c r="CE89" s="19">
        <f t="shared" si="251"/>
        <v>377.74957499999999</v>
      </c>
      <c r="CF89" s="66">
        <f t="shared" si="275"/>
        <v>267.90750000000003</v>
      </c>
      <c r="CG89" s="44"/>
      <c r="CH89" s="66">
        <f t="shared" si="276"/>
        <v>0</v>
      </c>
      <c r="CI89" s="44"/>
      <c r="CJ89" s="66">
        <f t="shared" si="277"/>
        <v>321.48899999999998</v>
      </c>
      <c r="CK89" s="69"/>
      <c r="CL89" s="66">
        <v>500</v>
      </c>
      <c r="CM89" s="44">
        <v>493.5</v>
      </c>
      <c r="CN89" s="66">
        <v>0</v>
      </c>
      <c r="CO89" s="44">
        <v>634.5</v>
      </c>
      <c r="CP89" s="66">
        <v>600</v>
      </c>
      <c r="CQ89" s="69">
        <v>657</v>
      </c>
      <c r="CR89" s="69">
        <v>584</v>
      </c>
      <c r="CS89" s="69">
        <v>803</v>
      </c>
      <c r="CT89" s="69">
        <f t="shared" si="278"/>
        <v>391.14494999999999</v>
      </c>
      <c r="CU89" s="69">
        <f t="shared" si="279"/>
        <v>347.68439999999998</v>
      </c>
      <c r="CV89" s="69">
        <f t="shared" si="280"/>
        <v>478.06605000000002</v>
      </c>
      <c r="CW89" s="74">
        <v>586.37</v>
      </c>
      <c r="CX89" s="74">
        <v>586.37</v>
      </c>
      <c r="CY89" s="74">
        <v>716.68</v>
      </c>
      <c r="CZ89" s="83">
        <f t="shared" si="281"/>
        <v>369.41309999999999</v>
      </c>
      <c r="DA89" s="83">
        <f t="shared" si="190"/>
        <v>369.41309999999999</v>
      </c>
      <c r="DB89" s="83">
        <f t="shared" si="194"/>
        <v>387.23350049999999</v>
      </c>
      <c r="DC89" s="21">
        <f t="shared" si="195"/>
        <v>299.22461099999998</v>
      </c>
      <c r="DD89" s="21">
        <v>0</v>
      </c>
      <c r="DE89" s="21">
        <v>0</v>
      </c>
      <c r="DF89" s="85">
        <v>0</v>
      </c>
      <c r="DG89" s="85">
        <v>0</v>
      </c>
      <c r="DH89" s="85">
        <v>0</v>
      </c>
      <c r="DI89" s="85">
        <v>0</v>
      </c>
      <c r="DJ89" s="85">
        <v>0</v>
      </c>
      <c r="DK89" s="85">
        <v>0</v>
      </c>
      <c r="DL89" s="69">
        <f t="shared" si="230"/>
        <v>0</v>
      </c>
      <c r="DM89" s="69">
        <f t="shared" si="191"/>
        <v>0</v>
      </c>
      <c r="DN89" s="69">
        <f t="shared" si="192"/>
        <v>0</v>
      </c>
    </row>
    <row r="90" spans="1:118" ht="78">
      <c r="A90" s="19" t="s">
        <v>118</v>
      </c>
      <c r="B90" s="19" t="s">
        <v>55</v>
      </c>
      <c r="C90" s="19" t="s">
        <v>55</v>
      </c>
      <c r="D90" s="19" t="s">
        <v>147</v>
      </c>
      <c r="E90" s="20">
        <v>411</v>
      </c>
      <c r="F90" s="20"/>
      <c r="G90" s="20"/>
      <c r="H90" s="20">
        <f t="shared" si="274"/>
        <v>287.7</v>
      </c>
      <c r="I90" s="20">
        <f t="shared" si="274"/>
        <v>0</v>
      </c>
      <c r="J90" s="20">
        <f t="shared" si="273"/>
        <v>0</v>
      </c>
      <c r="K90" s="20">
        <v>317.52</v>
      </c>
      <c r="L90" s="20">
        <v>317.52</v>
      </c>
      <c r="M90" s="20"/>
      <c r="N90" s="20">
        <v>349.27</v>
      </c>
      <c r="O90" s="20"/>
      <c r="P90" s="20"/>
      <c r="Q90" s="20">
        <f t="shared" si="256"/>
        <v>314.34300000000002</v>
      </c>
      <c r="R90" s="20">
        <f t="shared" si="231"/>
        <v>282.90870000000001</v>
      </c>
      <c r="S90" s="20">
        <f t="shared" si="257"/>
        <v>0</v>
      </c>
      <c r="T90" s="20">
        <f t="shared" si="232"/>
        <v>0</v>
      </c>
      <c r="U90" s="20">
        <f t="shared" si="233"/>
        <v>0</v>
      </c>
      <c r="V90" s="20">
        <f t="shared" si="258"/>
        <v>0</v>
      </c>
      <c r="W90" s="20">
        <f>342*0.9*0.9</f>
        <v>277.02</v>
      </c>
      <c r="X90" s="20"/>
      <c r="Y90" s="20"/>
      <c r="Z90" s="43">
        <f t="shared" si="259"/>
        <v>249.31800000000001</v>
      </c>
      <c r="AA90" s="44">
        <f t="shared" si="234"/>
        <v>224.3862</v>
      </c>
      <c r="AB90" s="44">
        <f t="shared" si="260"/>
        <v>0</v>
      </c>
      <c r="AC90" s="44">
        <f t="shared" si="235"/>
        <v>0</v>
      </c>
      <c r="AD90" s="44">
        <f t="shared" si="236"/>
        <v>0</v>
      </c>
      <c r="AE90" s="43">
        <f t="shared" si="261"/>
        <v>0</v>
      </c>
      <c r="AF90" s="20">
        <v>374.55599999999998</v>
      </c>
      <c r="AG90" s="20">
        <f t="shared" si="282"/>
        <v>337.10039999999998</v>
      </c>
      <c r="AH90" s="20"/>
      <c r="AI90" s="20"/>
      <c r="AJ90" s="20"/>
      <c r="AK90" s="20"/>
      <c r="AL90" s="20">
        <v>518.70000000000005</v>
      </c>
      <c r="AM90" s="20">
        <f t="shared" si="262"/>
        <v>337.10039999999998</v>
      </c>
      <c r="AN90" s="20">
        <f t="shared" si="237"/>
        <v>273.05132400000002</v>
      </c>
      <c r="AO90" s="20">
        <f t="shared" si="263"/>
        <v>303.39035999999999</v>
      </c>
      <c r="AP90" s="20">
        <f t="shared" si="238"/>
        <v>245.7461916</v>
      </c>
      <c r="AQ90" s="20">
        <f t="shared" si="239"/>
        <v>0</v>
      </c>
      <c r="AR90" s="20">
        <f t="shared" si="264"/>
        <v>0</v>
      </c>
      <c r="AS90" s="20">
        <f t="shared" si="265"/>
        <v>381.24450000000002</v>
      </c>
      <c r="AT90" s="20">
        <v>494</v>
      </c>
      <c r="AU90" s="20">
        <f t="shared" si="266"/>
        <v>363.09</v>
      </c>
      <c r="AV90" s="20">
        <v>855</v>
      </c>
      <c r="AW90" s="20">
        <f t="shared" si="267"/>
        <v>628.42499999999995</v>
      </c>
      <c r="AX90" s="20">
        <v>518.70000000000005</v>
      </c>
      <c r="AY90" s="20">
        <v>523.45000000000005</v>
      </c>
      <c r="AZ90" s="20"/>
      <c r="BA90" s="20"/>
      <c r="BB90" s="20"/>
      <c r="BC90" s="43">
        <f t="shared" si="268"/>
        <v>343.12004999999999</v>
      </c>
      <c r="BD90" s="44">
        <f t="shared" si="240"/>
        <v>277.92724049999998</v>
      </c>
      <c r="BE90" s="44">
        <f t="shared" si="269"/>
        <v>326.78100000000001</v>
      </c>
      <c r="BF90" s="44">
        <f t="shared" si="241"/>
        <v>264.69261</v>
      </c>
      <c r="BG90" s="44">
        <f t="shared" si="242"/>
        <v>458.121825</v>
      </c>
      <c r="BH90" s="43">
        <f t="shared" si="270"/>
        <v>565.58249999999998</v>
      </c>
      <c r="BI90" s="20">
        <f t="shared" si="271"/>
        <v>381.24450000000002</v>
      </c>
      <c r="BJ90" s="20">
        <f t="shared" si="243"/>
        <v>277.92724049999998</v>
      </c>
      <c r="BK90" s="20">
        <f t="shared" si="272"/>
        <v>384.73575</v>
      </c>
      <c r="BL90" s="20">
        <f t="shared" si="244"/>
        <v>280.47236175</v>
      </c>
      <c r="BM90" s="20">
        <f t="shared" si="245"/>
        <v>0</v>
      </c>
      <c r="BN90" s="20">
        <f t="shared" si="253"/>
        <v>0</v>
      </c>
      <c r="BO90" s="20"/>
      <c r="BP90" s="20"/>
      <c r="BQ90" s="20"/>
      <c r="BR90" s="20"/>
      <c r="BS90" s="20"/>
      <c r="BT90" s="43">
        <v>500</v>
      </c>
      <c r="BU90" s="44">
        <f t="shared" si="246"/>
        <v>297.67500000000001</v>
      </c>
      <c r="BV90" s="44">
        <v>500</v>
      </c>
      <c r="BW90" s="44">
        <f t="shared" si="247"/>
        <v>297.67500000000001</v>
      </c>
      <c r="BX90" s="44">
        <f t="shared" si="248"/>
        <v>0</v>
      </c>
      <c r="BY90" s="43"/>
      <c r="BZ90" s="20">
        <v>493.5</v>
      </c>
      <c r="CA90" s="19">
        <f t="shared" si="249"/>
        <v>293.80522500000001</v>
      </c>
      <c r="CB90" s="20">
        <v>493.5</v>
      </c>
      <c r="CC90" s="19">
        <f t="shared" si="250"/>
        <v>293.80522500000001</v>
      </c>
      <c r="CD90" s="20"/>
      <c r="CE90" s="19">
        <f t="shared" si="251"/>
        <v>0</v>
      </c>
      <c r="CF90" s="66">
        <f t="shared" si="275"/>
        <v>267.90750000000003</v>
      </c>
      <c r="CG90" s="44"/>
      <c r="CH90" s="66">
        <f t="shared" si="276"/>
        <v>0</v>
      </c>
      <c r="CI90" s="44"/>
      <c r="CJ90" s="66">
        <f t="shared" si="277"/>
        <v>0</v>
      </c>
      <c r="CK90" s="69"/>
      <c r="CL90" s="66">
        <v>500</v>
      </c>
      <c r="CM90" s="44">
        <v>493.5</v>
      </c>
      <c r="CN90" s="66">
        <v>0</v>
      </c>
      <c r="CO90" s="44"/>
      <c r="CP90" s="66">
        <v>0</v>
      </c>
      <c r="CQ90" s="69">
        <v>657</v>
      </c>
      <c r="CR90" s="69">
        <v>803</v>
      </c>
      <c r="CS90" s="69"/>
      <c r="CT90" s="69">
        <f t="shared" si="278"/>
        <v>391.14494999999999</v>
      </c>
      <c r="CU90" s="69">
        <f t="shared" si="279"/>
        <v>478.06605000000002</v>
      </c>
      <c r="CV90" s="69">
        <f t="shared" si="280"/>
        <v>0</v>
      </c>
      <c r="CW90" s="74">
        <v>803.25</v>
      </c>
      <c r="CX90" s="74">
        <v>0</v>
      </c>
      <c r="CY90" s="74">
        <v>0</v>
      </c>
      <c r="CZ90" s="83">
        <f t="shared" si="281"/>
        <v>506.04750000000001</v>
      </c>
      <c r="DA90" s="83">
        <f t="shared" ref="DA90:DA121" si="283">CX90*0.7*0.9</f>
        <v>0</v>
      </c>
      <c r="DB90" s="83">
        <f t="shared" si="194"/>
        <v>0</v>
      </c>
      <c r="DC90" s="21">
        <f t="shared" si="195"/>
        <v>409.89847500000002</v>
      </c>
      <c r="DD90" s="21">
        <v>0</v>
      </c>
      <c r="DE90" s="21">
        <v>0</v>
      </c>
      <c r="DF90" s="85">
        <v>715</v>
      </c>
      <c r="DG90" s="85">
        <v>715</v>
      </c>
      <c r="DH90" s="85">
        <v>0</v>
      </c>
      <c r="DI90" s="85">
        <v>715</v>
      </c>
      <c r="DJ90" s="85">
        <v>715</v>
      </c>
      <c r="DK90" s="85">
        <v>0</v>
      </c>
      <c r="DL90" s="69">
        <f t="shared" si="230"/>
        <v>643.5</v>
      </c>
      <c r="DM90" s="69">
        <f t="shared" si="191"/>
        <v>643.5</v>
      </c>
      <c r="DN90" s="69">
        <f t="shared" si="192"/>
        <v>0</v>
      </c>
    </row>
    <row r="91" spans="1:118" ht="26">
      <c r="A91" s="19" t="s">
        <v>118</v>
      </c>
      <c r="B91" s="19" t="s">
        <v>111</v>
      </c>
      <c r="C91" s="19" t="s">
        <v>111</v>
      </c>
      <c r="D91" s="19" t="s">
        <v>112</v>
      </c>
      <c r="E91" s="20">
        <v>261</v>
      </c>
      <c r="F91" s="20"/>
      <c r="G91" s="20"/>
      <c r="H91" s="20">
        <f t="shared" si="274"/>
        <v>182.7</v>
      </c>
      <c r="I91" s="20">
        <f t="shared" si="274"/>
        <v>0</v>
      </c>
      <c r="J91" s="20">
        <f t="shared" si="273"/>
        <v>0</v>
      </c>
      <c r="K91" s="20">
        <v>201.59</v>
      </c>
      <c r="L91" s="20">
        <v>201.59</v>
      </c>
      <c r="M91" s="20"/>
      <c r="N91" s="20">
        <v>221.56</v>
      </c>
      <c r="O91" s="20"/>
      <c r="P91" s="20"/>
      <c r="Q91" s="20">
        <f t="shared" si="256"/>
        <v>199.404</v>
      </c>
      <c r="R91" s="20">
        <f t="shared" si="231"/>
        <v>179.46360000000001</v>
      </c>
      <c r="S91" s="20">
        <f t="shared" si="257"/>
        <v>0</v>
      </c>
      <c r="T91" s="20">
        <f t="shared" si="232"/>
        <v>0</v>
      </c>
      <c r="U91" s="20">
        <f t="shared" si="233"/>
        <v>0</v>
      </c>
      <c r="V91" s="20">
        <f t="shared" si="258"/>
        <v>0</v>
      </c>
      <c r="W91" s="20">
        <f>237*0.9*0.9</f>
        <v>191.97</v>
      </c>
      <c r="X91" s="20"/>
      <c r="Y91" s="20"/>
      <c r="Z91" s="43">
        <f t="shared" si="259"/>
        <v>172.773</v>
      </c>
      <c r="AA91" s="44">
        <f t="shared" si="234"/>
        <v>155.4957</v>
      </c>
      <c r="AB91" s="44">
        <f t="shared" si="260"/>
        <v>0</v>
      </c>
      <c r="AC91" s="44">
        <f t="shared" si="235"/>
        <v>0</v>
      </c>
      <c r="AD91" s="44">
        <f t="shared" si="236"/>
        <v>0</v>
      </c>
      <c r="AE91" s="43">
        <f t="shared" si="261"/>
        <v>0</v>
      </c>
      <c r="AF91" s="20">
        <v>259.30799999999999</v>
      </c>
      <c r="AG91" s="20">
        <f t="shared" si="282"/>
        <v>233.37719999999999</v>
      </c>
      <c r="AH91" s="20">
        <v>259.31</v>
      </c>
      <c r="AI91" s="20">
        <f>AH91*0.9</f>
        <v>233.37899999999999</v>
      </c>
      <c r="AJ91" s="20"/>
      <c r="AK91" s="20"/>
      <c r="AL91" s="20">
        <v>359.1</v>
      </c>
      <c r="AM91" s="20">
        <f t="shared" si="262"/>
        <v>233.37719999999999</v>
      </c>
      <c r="AN91" s="20">
        <f t="shared" si="237"/>
        <v>189.03553199999999</v>
      </c>
      <c r="AO91" s="20">
        <f t="shared" si="263"/>
        <v>210.03948</v>
      </c>
      <c r="AP91" s="20">
        <f t="shared" si="238"/>
        <v>170.13197880000001</v>
      </c>
      <c r="AQ91" s="20">
        <f t="shared" si="239"/>
        <v>170.13329100000001</v>
      </c>
      <c r="AR91" s="20">
        <f t="shared" si="264"/>
        <v>210.0411</v>
      </c>
      <c r="AS91" s="20">
        <f t="shared" si="265"/>
        <v>263.93849999999998</v>
      </c>
      <c r="AT91" s="20">
        <v>359.1</v>
      </c>
      <c r="AU91" s="20">
        <f t="shared" si="266"/>
        <v>263.93849999999998</v>
      </c>
      <c r="AV91" s="20"/>
      <c r="AW91" s="20">
        <f t="shared" si="267"/>
        <v>0</v>
      </c>
      <c r="AX91" s="20">
        <v>380</v>
      </c>
      <c r="AY91" s="20">
        <v>380</v>
      </c>
      <c r="AZ91" s="20"/>
      <c r="BA91" s="20"/>
      <c r="BB91" s="20"/>
      <c r="BC91" s="43">
        <f t="shared" si="268"/>
        <v>237.54464999999999</v>
      </c>
      <c r="BD91" s="44">
        <f t="shared" si="240"/>
        <v>192.41116650000001</v>
      </c>
      <c r="BE91" s="44">
        <f t="shared" si="269"/>
        <v>237.54464999999999</v>
      </c>
      <c r="BF91" s="44">
        <f t="shared" si="241"/>
        <v>192.41116650000001</v>
      </c>
      <c r="BG91" s="44">
        <f t="shared" si="242"/>
        <v>0</v>
      </c>
      <c r="BH91" s="43">
        <f t="shared" si="270"/>
        <v>0</v>
      </c>
      <c r="BI91" s="20">
        <f t="shared" si="271"/>
        <v>279.3</v>
      </c>
      <c r="BJ91" s="20">
        <f t="shared" si="243"/>
        <v>203.6097</v>
      </c>
      <c r="BK91" s="20">
        <f t="shared" si="272"/>
        <v>279.3</v>
      </c>
      <c r="BL91" s="20">
        <f t="shared" si="244"/>
        <v>203.6097</v>
      </c>
      <c r="BM91" s="20">
        <f t="shared" si="245"/>
        <v>0</v>
      </c>
      <c r="BN91" s="20">
        <f t="shared" si="253"/>
        <v>0</v>
      </c>
      <c r="BO91" s="20"/>
      <c r="BP91" s="20"/>
      <c r="BQ91" s="20"/>
      <c r="BR91" s="20"/>
      <c r="BS91" s="20"/>
      <c r="BT91" s="43">
        <v>400</v>
      </c>
      <c r="BU91" s="44">
        <f t="shared" si="246"/>
        <v>238.14</v>
      </c>
      <c r="BV91" s="44"/>
      <c r="BW91" s="44">
        <f t="shared" si="247"/>
        <v>0</v>
      </c>
      <c r="BX91" s="44">
        <f t="shared" si="248"/>
        <v>0</v>
      </c>
      <c r="BY91" s="43"/>
      <c r="BZ91" s="20">
        <v>394.8</v>
      </c>
      <c r="CA91" s="19">
        <f t="shared" si="249"/>
        <v>235.04418000000001</v>
      </c>
      <c r="CB91" s="20">
        <v>394.8</v>
      </c>
      <c r="CC91" s="19">
        <f t="shared" si="250"/>
        <v>235.04418000000001</v>
      </c>
      <c r="CD91" s="20"/>
      <c r="CE91" s="19">
        <f t="shared" si="251"/>
        <v>0</v>
      </c>
      <c r="CF91" s="66">
        <f t="shared" si="275"/>
        <v>214.32599999999999</v>
      </c>
      <c r="CG91" s="44"/>
      <c r="CH91" s="66">
        <f t="shared" si="276"/>
        <v>0</v>
      </c>
      <c r="CI91" s="44"/>
      <c r="CJ91" s="66">
        <f t="shared" si="277"/>
        <v>321.48899999999998</v>
      </c>
      <c r="CK91" s="69"/>
      <c r="CL91" s="66">
        <v>400</v>
      </c>
      <c r="CM91" s="44">
        <v>394.8</v>
      </c>
      <c r="CN91" s="66">
        <v>0</v>
      </c>
      <c r="CO91" s="44"/>
      <c r="CP91" s="66">
        <v>600</v>
      </c>
      <c r="CQ91" s="69">
        <v>803</v>
      </c>
      <c r="CR91" s="69">
        <v>803</v>
      </c>
      <c r="CS91" s="69"/>
      <c r="CT91" s="69">
        <f t="shared" si="278"/>
        <v>478.06605000000002</v>
      </c>
      <c r="CU91" s="69">
        <f t="shared" si="279"/>
        <v>478.06605000000002</v>
      </c>
      <c r="CV91" s="69">
        <f t="shared" si="280"/>
        <v>0</v>
      </c>
      <c r="CW91" s="74">
        <v>535.5</v>
      </c>
      <c r="CX91" s="74">
        <v>535.5</v>
      </c>
      <c r="CY91" s="74">
        <v>0</v>
      </c>
      <c r="CZ91" s="83">
        <f t="shared" si="281"/>
        <v>337.36500000000001</v>
      </c>
      <c r="DA91" s="83">
        <f t="shared" si="283"/>
        <v>337.36500000000001</v>
      </c>
      <c r="DB91" s="83">
        <f t="shared" si="194"/>
        <v>0</v>
      </c>
      <c r="DC91" s="21">
        <f t="shared" si="195"/>
        <v>273.26564999999999</v>
      </c>
      <c r="DD91" s="21">
        <v>0</v>
      </c>
      <c r="DE91" s="21">
        <v>0</v>
      </c>
      <c r="DF91" s="85">
        <v>451</v>
      </c>
      <c r="DG91" s="85">
        <v>451</v>
      </c>
      <c r="DH91" s="85">
        <v>0</v>
      </c>
      <c r="DI91" s="85">
        <v>451</v>
      </c>
      <c r="DJ91" s="85">
        <v>451</v>
      </c>
      <c r="DK91" s="85">
        <v>0</v>
      </c>
      <c r="DL91" s="69">
        <f t="shared" si="230"/>
        <v>405.9</v>
      </c>
      <c r="DM91" s="69">
        <f t="shared" ref="DM91:DM122" si="284">DJ91*0.9</f>
        <v>405.9</v>
      </c>
      <c r="DN91" s="69">
        <f t="shared" ref="DN91:DN122" si="285">DK91*0.9</f>
        <v>0</v>
      </c>
    </row>
    <row r="92" spans="1:118" ht="65">
      <c r="A92" s="19" t="s">
        <v>118</v>
      </c>
      <c r="B92" s="19" t="s">
        <v>148</v>
      </c>
      <c r="C92" s="19" t="s">
        <v>148</v>
      </c>
      <c r="D92" s="19" t="s">
        <v>149</v>
      </c>
      <c r="E92" s="20">
        <v>304.5</v>
      </c>
      <c r="F92" s="20">
        <v>395.5</v>
      </c>
      <c r="G92" s="20"/>
      <c r="H92" s="20">
        <f t="shared" si="274"/>
        <v>213.15</v>
      </c>
      <c r="I92" s="20">
        <f t="shared" si="274"/>
        <v>276.85000000000002</v>
      </c>
      <c r="J92" s="20">
        <f t="shared" si="273"/>
        <v>0</v>
      </c>
      <c r="K92" s="20">
        <v>235.18</v>
      </c>
      <c r="L92" s="22">
        <v>276.85000000000002</v>
      </c>
      <c r="M92" s="20"/>
      <c r="N92" s="20">
        <v>258.25</v>
      </c>
      <c r="O92" s="20"/>
      <c r="P92" s="20"/>
      <c r="Q92" s="20">
        <f t="shared" si="256"/>
        <v>232.42500000000001</v>
      </c>
      <c r="R92" s="20">
        <f t="shared" si="231"/>
        <v>209.1825</v>
      </c>
      <c r="S92" s="20">
        <f t="shared" si="257"/>
        <v>0</v>
      </c>
      <c r="T92" s="20">
        <f t="shared" si="232"/>
        <v>0</v>
      </c>
      <c r="U92" s="20">
        <f t="shared" si="233"/>
        <v>0</v>
      </c>
      <c r="V92" s="20">
        <f t="shared" si="258"/>
        <v>0</v>
      </c>
      <c r="W92" s="20">
        <f>276*0.9*0.9</f>
        <v>223.56</v>
      </c>
      <c r="X92" s="20"/>
      <c r="Y92" s="20"/>
      <c r="Z92" s="43">
        <f t="shared" si="259"/>
        <v>201.20400000000001</v>
      </c>
      <c r="AA92" s="44">
        <f t="shared" si="234"/>
        <v>181.08359999999999</v>
      </c>
      <c r="AB92" s="44">
        <f t="shared" si="260"/>
        <v>0</v>
      </c>
      <c r="AC92" s="44">
        <f t="shared" si="235"/>
        <v>0</v>
      </c>
      <c r="AD92" s="44">
        <f t="shared" si="236"/>
        <v>0</v>
      </c>
      <c r="AE92" s="43">
        <f t="shared" si="261"/>
        <v>0</v>
      </c>
      <c r="AF92" s="20">
        <v>302.52600000000001</v>
      </c>
      <c r="AG92" s="20">
        <f t="shared" si="282"/>
        <v>272.27339999999998</v>
      </c>
      <c r="AH92" s="20"/>
      <c r="AI92" s="20"/>
      <c r="AJ92" s="20"/>
      <c r="AK92" s="20"/>
      <c r="AL92" s="20">
        <v>418.95</v>
      </c>
      <c r="AM92" s="20">
        <f t="shared" si="262"/>
        <v>272.27339999999998</v>
      </c>
      <c r="AN92" s="20">
        <f t="shared" si="237"/>
        <v>220.54145399999999</v>
      </c>
      <c r="AO92" s="20">
        <f t="shared" si="263"/>
        <v>245.04606000000001</v>
      </c>
      <c r="AP92" s="20">
        <f t="shared" si="238"/>
        <v>198.48730860000001</v>
      </c>
      <c r="AQ92" s="20">
        <f t="shared" si="239"/>
        <v>0</v>
      </c>
      <c r="AR92" s="20">
        <f t="shared" si="264"/>
        <v>0</v>
      </c>
      <c r="AS92" s="20">
        <f t="shared" si="265"/>
        <v>307.92824999999999</v>
      </c>
      <c r="AT92" s="22"/>
      <c r="AU92" s="20">
        <f t="shared" si="266"/>
        <v>0</v>
      </c>
      <c r="AV92" s="20">
        <v>855</v>
      </c>
      <c r="AW92" s="20">
        <f t="shared" si="267"/>
        <v>628.42499999999995</v>
      </c>
      <c r="AX92" s="20">
        <v>307.92824999999999</v>
      </c>
      <c r="AY92" s="22"/>
      <c r="AZ92" s="20">
        <v>628.42499999999995</v>
      </c>
      <c r="BA92" s="20"/>
      <c r="BB92" s="20"/>
      <c r="BC92" s="43">
        <f t="shared" si="268"/>
        <v>277.135425</v>
      </c>
      <c r="BD92" s="44">
        <f t="shared" si="240"/>
        <v>224.47969424999999</v>
      </c>
      <c r="BE92" s="44">
        <f t="shared" si="269"/>
        <v>0</v>
      </c>
      <c r="BF92" s="44">
        <f t="shared" si="241"/>
        <v>0</v>
      </c>
      <c r="BG92" s="44">
        <f t="shared" si="242"/>
        <v>458.121825</v>
      </c>
      <c r="BH92" s="43">
        <f t="shared" si="270"/>
        <v>565.58249999999998</v>
      </c>
      <c r="BI92" s="20">
        <f t="shared" si="271"/>
        <v>226.32726374999999</v>
      </c>
      <c r="BJ92" s="20">
        <f t="shared" si="243"/>
        <v>164.99257527374999</v>
      </c>
      <c r="BK92" s="20">
        <f t="shared" si="272"/>
        <v>0</v>
      </c>
      <c r="BL92" s="20">
        <f t="shared" si="244"/>
        <v>0</v>
      </c>
      <c r="BM92" s="20">
        <f t="shared" si="245"/>
        <v>336.71954137500001</v>
      </c>
      <c r="BN92" s="20">
        <f t="shared" si="253"/>
        <v>461.89237500000002</v>
      </c>
      <c r="BO92" s="20"/>
      <c r="BP92" s="20"/>
      <c r="BQ92" s="20"/>
      <c r="BR92" s="20"/>
      <c r="BS92" s="20"/>
      <c r="BT92" s="43">
        <v>441</v>
      </c>
      <c r="BU92" s="44">
        <f t="shared" si="246"/>
        <v>262.54935</v>
      </c>
      <c r="BV92" s="44"/>
      <c r="BW92" s="44">
        <f t="shared" si="247"/>
        <v>0</v>
      </c>
      <c r="BX92" s="44">
        <f t="shared" si="248"/>
        <v>535.81500000000005</v>
      </c>
      <c r="BY92" s="43">
        <v>900</v>
      </c>
      <c r="BZ92" s="20">
        <v>430.05</v>
      </c>
      <c r="CA92" s="19">
        <f t="shared" si="249"/>
        <v>256.03026749999998</v>
      </c>
      <c r="CB92" s="20"/>
      <c r="CC92" s="19">
        <f t="shared" si="250"/>
        <v>0</v>
      </c>
      <c r="CD92" s="20">
        <v>634.5</v>
      </c>
      <c r="CE92" s="19">
        <f t="shared" si="251"/>
        <v>377.74957499999999</v>
      </c>
      <c r="CF92" s="66">
        <f t="shared" si="275"/>
        <v>236.29441499999999</v>
      </c>
      <c r="CG92" s="44"/>
      <c r="CH92" s="66">
        <f t="shared" si="276"/>
        <v>0</v>
      </c>
      <c r="CI92" s="44"/>
      <c r="CJ92" s="66">
        <f t="shared" si="277"/>
        <v>0</v>
      </c>
      <c r="CK92" s="69"/>
      <c r="CL92" s="66">
        <v>441</v>
      </c>
      <c r="CM92" s="44"/>
      <c r="CN92" s="66">
        <v>0</v>
      </c>
      <c r="CO92" s="44">
        <v>634.5</v>
      </c>
      <c r="CP92" s="66">
        <v>0</v>
      </c>
      <c r="CQ92" s="69">
        <v>584</v>
      </c>
      <c r="CR92" s="69">
        <v>803</v>
      </c>
      <c r="CS92" s="69"/>
      <c r="CT92" s="69">
        <f t="shared" si="278"/>
        <v>347.68439999999998</v>
      </c>
      <c r="CU92" s="69">
        <f t="shared" si="279"/>
        <v>478.06605000000002</v>
      </c>
      <c r="CV92" s="69">
        <f t="shared" si="280"/>
        <v>0</v>
      </c>
      <c r="CW92" s="74">
        <v>521.22</v>
      </c>
      <c r="CX92" s="74">
        <v>0</v>
      </c>
      <c r="CY92" s="74">
        <v>716.68</v>
      </c>
      <c r="CZ92" s="83">
        <f t="shared" si="281"/>
        <v>328.36860000000001</v>
      </c>
      <c r="DA92" s="83">
        <f t="shared" si="283"/>
        <v>0</v>
      </c>
      <c r="DB92" s="83">
        <f t="shared" si="194"/>
        <v>0</v>
      </c>
      <c r="DC92" s="21">
        <f t="shared" si="195"/>
        <v>265.978566</v>
      </c>
      <c r="DD92" s="21">
        <v>0</v>
      </c>
      <c r="DE92" s="21">
        <v>0</v>
      </c>
      <c r="DF92" s="85">
        <v>451</v>
      </c>
      <c r="DG92" s="85">
        <v>0</v>
      </c>
      <c r="DH92" s="85">
        <v>451</v>
      </c>
      <c r="DI92" s="85">
        <v>451</v>
      </c>
      <c r="DJ92" s="85">
        <v>0</v>
      </c>
      <c r="DK92" s="85">
        <v>451</v>
      </c>
      <c r="DL92" s="69">
        <f t="shared" si="230"/>
        <v>405.9</v>
      </c>
      <c r="DM92" s="69">
        <f t="shared" si="284"/>
        <v>0</v>
      </c>
      <c r="DN92" s="69">
        <f t="shared" si="285"/>
        <v>405.9</v>
      </c>
    </row>
    <row r="93" spans="1:118" ht="39">
      <c r="A93" s="19" t="s">
        <v>118</v>
      </c>
      <c r="B93" s="19" t="s">
        <v>150</v>
      </c>
      <c r="C93" s="19" t="s">
        <v>150</v>
      </c>
      <c r="D93" s="19" t="s">
        <v>151</v>
      </c>
      <c r="E93" s="20">
        <v>693.3</v>
      </c>
      <c r="F93" s="20"/>
      <c r="G93" s="20"/>
      <c r="H93" s="20">
        <f t="shared" si="274"/>
        <v>485.31</v>
      </c>
      <c r="I93" s="20">
        <f t="shared" si="274"/>
        <v>0</v>
      </c>
      <c r="J93" s="20">
        <f t="shared" si="273"/>
        <v>0</v>
      </c>
      <c r="K93" s="20">
        <v>535.54999999999995</v>
      </c>
      <c r="L93" s="20">
        <v>535.54999999999995</v>
      </c>
      <c r="M93" s="20"/>
      <c r="N93" s="20"/>
      <c r="O93" s="20">
        <v>588.47</v>
      </c>
      <c r="P93" s="20"/>
      <c r="Q93" s="20">
        <f t="shared" si="256"/>
        <v>0</v>
      </c>
      <c r="R93" s="20">
        <f t="shared" si="231"/>
        <v>0</v>
      </c>
      <c r="S93" s="20">
        <f t="shared" si="257"/>
        <v>529.62300000000005</v>
      </c>
      <c r="T93" s="20">
        <f t="shared" si="232"/>
        <v>476.66070000000002</v>
      </c>
      <c r="U93" s="20">
        <f t="shared" si="233"/>
        <v>0</v>
      </c>
      <c r="V93" s="20">
        <f t="shared" si="258"/>
        <v>0</v>
      </c>
      <c r="W93" s="20"/>
      <c r="X93" s="20">
        <f>625*0.9*0.9</f>
        <v>506.25</v>
      </c>
      <c r="Y93" s="20"/>
      <c r="Z93" s="43">
        <f t="shared" si="259"/>
        <v>0</v>
      </c>
      <c r="AA93" s="44">
        <f t="shared" si="234"/>
        <v>0</v>
      </c>
      <c r="AB93" s="44">
        <f t="shared" si="260"/>
        <v>455.625</v>
      </c>
      <c r="AC93" s="44">
        <f t="shared" si="235"/>
        <v>410.0625</v>
      </c>
      <c r="AD93" s="44">
        <f t="shared" si="236"/>
        <v>0</v>
      </c>
      <c r="AE93" s="43">
        <f t="shared" si="261"/>
        <v>0</v>
      </c>
      <c r="AF93" s="20">
        <v>684.63045</v>
      </c>
      <c r="AG93" s="20">
        <f t="shared" si="282"/>
        <v>616.16740500000003</v>
      </c>
      <c r="AH93" s="20">
        <v>684.63</v>
      </c>
      <c r="AI93" s="20">
        <f>AH93*0.9</f>
        <v>616.16700000000003</v>
      </c>
      <c r="AJ93" s="20"/>
      <c r="AK93" s="20"/>
      <c r="AL93" s="20">
        <v>948.1</v>
      </c>
      <c r="AM93" s="20">
        <f t="shared" si="262"/>
        <v>616.16740500000003</v>
      </c>
      <c r="AN93" s="20">
        <f t="shared" si="237"/>
        <v>499.09559804999998</v>
      </c>
      <c r="AO93" s="20">
        <f t="shared" si="263"/>
        <v>554.55066450000004</v>
      </c>
      <c r="AP93" s="20">
        <f t="shared" si="238"/>
        <v>449.18603824500002</v>
      </c>
      <c r="AQ93" s="20">
        <f t="shared" si="239"/>
        <v>449.185743</v>
      </c>
      <c r="AR93" s="20">
        <f t="shared" si="264"/>
        <v>554.55029999999999</v>
      </c>
      <c r="AS93" s="20">
        <f t="shared" si="265"/>
        <v>696.85350000000005</v>
      </c>
      <c r="AT93" s="20">
        <v>948.1</v>
      </c>
      <c r="AU93" s="20">
        <f t="shared" si="266"/>
        <v>696.85350000000005</v>
      </c>
      <c r="AV93" s="20">
        <v>855</v>
      </c>
      <c r="AW93" s="20">
        <f t="shared" si="267"/>
        <v>628.42499999999995</v>
      </c>
      <c r="AX93" s="20">
        <v>997.5</v>
      </c>
      <c r="AY93" s="20">
        <v>997.5</v>
      </c>
      <c r="AZ93" s="20"/>
      <c r="BA93" s="20"/>
      <c r="BB93" s="20"/>
      <c r="BC93" s="43">
        <f t="shared" si="268"/>
        <v>627.16814999999997</v>
      </c>
      <c r="BD93" s="44">
        <f t="shared" si="240"/>
        <v>508.00620149999997</v>
      </c>
      <c r="BE93" s="44">
        <f t="shared" si="269"/>
        <v>627.16814999999997</v>
      </c>
      <c r="BF93" s="44">
        <f t="shared" si="241"/>
        <v>508.00620149999997</v>
      </c>
      <c r="BG93" s="44">
        <f t="shared" si="242"/>
        <v>458.121825</v>
      </c>
      <c r="BH93" s="43">
        <f t="shared" si="270"/>
        <v>565.58249999999998</v>
      </c>
      <c r="BI93" s="20">
        <f t="shared" si="271"/>
        <v>733.16250000000002</v>
      </c>
      <c r="BJ93" s="20">
        <f t="shared" si="243"/>
        <v>534.47546250000005</v>
      </c>
      <c r="BK93" s="20">
        <f t="shared" si="272"/>
        <v>733.16250000000002</v>
      </c>
      <c r="BL93" s="20">
        <f t="shared" si="244"/>
        <v>534.47546250000005</v>
      </c>
      <c r="BM93" s="20">
        <f t="shared" si="245"/>
        <v>0</v>
      </c>
      <c r="BN93" s="20">
        <f t="shared" si="253"/>
        <v>0</v>
      </c>
      <c r="BO93" s="20"/>
      <c r="BP93" s="20"/>
      <c r="BQ93" s="20"/>
      <c r="BR93" s="20"/>
      <c r="BS93" s="20"/>
      <c r="BT93" s="43">
        <v>1050</v>
      </c>
      <c r="BU93" s="44">
        <f t="shared" si="246"/>
        <v>625.11749999999995</v>
      </c>
      <c r="BV93" s="44">
        <v>1050</v>
      </c>
      <c r="BW93" s="44">
        <f t="shared" si="247"/>
        <v>625.11749999999995</v>
      </c>
      <c r="BX93" s="44">
        <f t="shared" si="248"/>
        <v>0</v>
      </c>
      <c r="BY93" s="43"/>
      <c r="BZ93" s="20">
        <v>740.25</v>
      </c>
      <c r="CA93" s="19">
        <f t="shared" si="249"/>
        <v>440.70783749999998</v>
      </c>
      <c r="CB93" s="19">
        <f>CA93*0.7*1.05</f>
        <v>323.9202605625</v>
      </c>
      <c r="CC93" s="19">
        <f t="shared" si="250"/>
        <v>192.845927125884</v>
      </c>
      <c r="CD93" s="20"/>
      <c r="CE93" s="19">
        <f t="shared" si="251"/>
        <v>0</v>
      </c>
      <c r="CF93" s="66">
        <f t="shared" si="275"/>
        <v>562.60574999999994</v>
      </c>
      <c r="CG93" s="66"/>
      <c r="CH93" s="66">
        <f t="shared" si="276"/>
        <v>562.60574999999994</v>
      </c>
      <c r="CI93" s="44"/>
      <c r="CJ93" s="66">
        <f t="shared" si="277"/>
        <v>0</v>
      </c>
      <c r="CK93" s="69"/>
      <c r="CL93" s="66">
        <v>1050</v>
      </c>
      <c r="CM93" s="66">
        <v>399.90155625</v>
      </c>
      <c r="CN93" s="66">
        <v>1050</v>
      </c>
      <c r="CO93" s="44"/>
      <c r="CP93" s="66">
        <v>0</v>
      </c>
      <c r="CQ93" s="69">
        <v>803</v>
      </c>
      <c r="CR93" s="69">
        <v>803</v>
      </c>
      <c r="CS93" s="69"/>
      <c r="CT93" s="69">
        <f t="shared" si="278"/>
        <v>478.06605000000002</v>
      </c>
      <c r="CU93" s="69">
        <f t="shared" si="279"/>
        <v>478.06605000000002</v>
      </c>
      <c r="CV93" s="69">
        <f t="shared" si="280"/>
        <v>0</v>
      </c>
      <c r="CW93" s="74">
        <v>803.25</v>
      </c>
      <c r="CX93" s="74">
        <v>803.25</v>
      </c>
      <c r="CY93" s="74">
        <v>0</v>
      </c>
      <c r="CZ93" s="83">
        <f t="shared" si="281"/>
        <v>506.04750000000001</v>
      </c>
      <c r="DA93" s="83">
        <f t="shared" si="283"/>
        <v>506.04750000000001</v>
      </c>
      <c r="DB93" s="83">
        <f t="shared" si="194"/>
        <v>0</v>
      </c>
      <c r="DC93" s="21">
        <f t="shared" si="195"/>
        <v>409.89847500000002</v>
      </c>
      <c r="DD93" s="21">
        <v>0</v>
      </c>
      <c r="DE93" s="21">
        <v>0</v>
      </c>
      <c r="DF93" s="85">
        <v>903</v>
      </c>
      <c r="DG93" s="85">
        <v>903</v>
      </c>
      <c r="DH93" s="85">
        <v>0</v>
      </c>
      <c r="DI93" s="85">
        <v>903</v>
      </c>
      <c r="DJ93" s="85">
        <v>903</v>
      </c>
      <c r="DK93" s="85">
        <v>0</v>
      </c>
      <c r="DL93" s="69">
        <f t="shared" si="230"/>
        <v>812.7</v>
      </c>
      <c r="DM93" s="69">
        <f t="shared" si="284"/>
        <v>812.7</v>
      </c>
      <c r="DN93" s="69">
        <f t="shared" si="285"/>
        <v>0</v>
      </c>
    </row>
    <row r="94" spans="1:118" ht="26">
      <c r="A94" s="19" t="s">
        <v>118</v>
      </c>
      <c r="B94" s="19" t="s">
        <v>109</v>
      </c>
      <c r="C94" s="19" t="s">
        <v>109</v>
      </c>
      <c r="D94" s="19" t="s">
        <v>152</v>
      </c>
      <c r="E94" s="20">
        <v>255.8</v>
      </c>
      <c r="F94" s="20"/>
      <c r="G94" s="20"/>
      <c r="H94" s="20">
        <f t="shared" si="274"/>
        <v>179.06</v>
      </c>
      <c r="I94" s="20">
        <f t="shared" si="274"/>
        <v>0</v>
      </c>
      <c r="J94" s="20">
        <f t="shared" si="273"/>
        <v>0</v>
      </c>
      <c r="K94" s="22">
        <v>210.36</v>
      </c>
      <c r="L94" s="20"/>
      <c r="M94" s="20">
        <v>210.36</v>
      </c>
      <c r="N94" s="20">
        <v>210.36</v>
      </c>
      <c r="O94" s="20"/>
      <c r="P94" s="20"/>
      <c r="Q94" s="20">
        <f t="shared" si="256"/>
        <v>189.32400000000001</v>
      </c>
      <c r="R94" s="20">
        <f t="shared" si="231"/>
        <v>170.39160000000001</v>
      </c>
      <c r="S94" s="20">
        <f t="shared" si="257"/>
        <v>0</v>
      </c>
      <c r="T94" s="20">
        <f t="shared" si="232"/>
        <v>0</v>
      </c>
      <c r="U94" s="20">
        <f t="shared" si="233"/>
        <v>0</v>
      </c>
      <c r="V94" s="20">
        <f t="shared" si="258"/>
        <v>0</v>
      </c>
      <c r="W94" s="20">
        <f>200*0.9*0.9</f>
        <v>162</v>
      </c>
      <c r="X94" s="20"/>
      <c r="Y94" s="20"/>
      <c r="Z94" s="43">
        <f t="shared" si="259"/>
        <v>145.80000000000001</v>
      </c>
      <c r="AA94" s="44">
        <f t="shared" si="234"/>
        <v>131.22</v>
      </c>
      <c r="AB94" s="44">
        <f t="shared" si="260"/>
        <v>0</v>
      </c>
      <c r="AC94" s="44">
        <f t="shared" si="235"/>
        <v>0</v>
      </c>
      <c r="AD94" s="44">
        <f t="shared" si="236"/>
        <v>0</v>
      </c>
      <c r="AE94" s="43">
        <f t="shared" si="261"/>
        <v>0</v>
      </c>
      <c r="AF94" s="20">
        <v>219.46365</v>
      </c>
      <c r="AG94" s="20">
        <f t="shared" si="282"/>
        <v>197.51728499999999</v>
      </c>
      <c r="AH94" s="20"/>
      <c r="AI94" s="20"/>
      <c r="AJ94" s="20">
        <v>219.46365</v>
      </c>
      <c r="AK94" s="20">
        <f>AJ94*0.9</f>
        <v>197.51728499999999</v>
      </c>
      <c r="AL94" s="20">
        <v>397.44</v>
      </c>
      <c r="AM94" s="20">
        <f t="shared" si="262"/>
        <v>197.51728499999999</v>
      </c>
      <c r="AN94" s="20">
        <f t="shared" si="237"/>
        <v>159.98900085</v>
      </c>
      <c r="AO94" s="20">
        <f t="shared" si="263"/>
        <v>177.7655565</v>
      </c>
      <c r="AP94" s="20">
        <f t="shared" si="238"/>
        <v>143.99010076499999</v>
      </c>
      <c r="AQ94" s="20">
        <f t="shared" si="239"/>
        <v>0</v>
      </c>
      <c r="AR94" s="20">
        <f t="shared" si="264"/>
        <v>0</v>
      </c>
      <c r="AS94" s="20">
        <f t="shared" si="265"/>
        <v>292.11840000000001</v>
      </c>
      <c r="AT94" s="20"/>
      <c r="AU94" s="20">
        <f t="shared" si="266"/>
        <v>0</v>
      </c>
      <c r="AV94" s="20">
        <v>397.44</v>
      </c>
      <c r="AW94" s="20">
        <f t="shared" si="267"/>
        <v>292.11840000000001</v>
      </c>
      <c r="AX94" s="20">
        <v>377.1</v>
      </c>
      <c r="AY94" s="20">
        <v>377.1</v>
      </c>
      <c r="AZ94" s="20"/>
      <c r="BA94" s="20"/>
      <c r="BB94" s="20"/>
      <c r="BC94" s="43">
        <f t="shared" si="268"/>
        <v>262.90656000000001</v>
      </c>
      <c r="BD94" s="44">
        <f t="shared" si="240"/>
        <v>212.95431360000001</v>
      </c>
      <c r="BE94" s="44">
        <f t="shared" si="269"/>
        <v>0</v>
      </c>
      <c r="BF94" s="44">
        <f t="shared" si="241"/>
        <v>0</v>
      </c>
      <c r="BG94" s="44">
        <f t="shared" si="242"/>
        <v>212.95431360000001</v>
      </c>
      <c r="BH94" s="43">
        <f t="shared" si="270"/>
        <v>262.90656000000001</v>
      </c>
      <c r="BI94" s="20">
        <f t="shared" si="271"/>
        <v>277.16849999999999</v>
      </c>
      <c r="BJ94" s="20">
        <f t="shared" si="243"/>
        <v>202.0558365</v>
      </c>
      <c r="BK94" s="20">
        <f t="shared" si="272"/>
        <v>277.16849999999999</v>
      </c>
      <c r="BL94" s="20">
        <f t="shared" si="244"/>
        <v>202.0558365</v>
      </c>
      <c r="BM94" s="20">
        <f t="shared" si="245"/>
        <v>0</v>
      </c>
      <c r="BN94" s="20">
        <f t="shared" si="253"/>
        <v>0</v>
      </c>
      <c r="BO94" s="20"/>
      <c r="BP94" s="20"/>
      <c r="BQ94" s="20"/>
      <c r="BR94" s="20"/>
      <c r="BS94" s="20"/>
      <c r="BT94" s="43">
        <v>527.79999999999995</v>
      </c>
      <c r="BU94" s="44">
        <f t="shared" si="246"/>
        <v>314.22573</v>
      </c>
      <c r="BV94" s="44"/>
      <c r="BW94" s="44">
        <f t="shared" si="247"/>
        <v>0</v>
      </c>
      <c r="BX94" s="44">
        <f t="shared" si="248"/>
        <v>314.22573</v>
      </c>
      <c r="BY94" s="43">
        <v>527.79999999999995</v>
      </c>
      <c r="BZ94" s="20">
        <v>552</v>
      </c>
      <c r="CA94" s="19">
        <f t="shared" si="249"/>
        <v>328.63319999999999</v>
      </c>
      <c r="CB94" s="20">
        <v>552</v>
      </c>
      <c r="CC94" s="19">
        <f t="shared" si="250"/>
        <v>328.63319999999999</v>
      </c>
      <c r="CD94" s="20">
        <v>552</v>
      </c>
      <c r="CE94" s="19">
        <f t="shared" si="251"/>
        <v>328.63319999999999</v>
      </c>
      <c r="CF94" s="66">
        <f t="shared" si="275"/>
        <v>400.20022349999999</v>
      </c>
      <c r="CG94" s="44"/>
      <c r="CH94" s="66">
        <f t="shared" si="276"/>
        <v>0</v>
      </c>
      <c r="CI94" s="44"/>
      <c r="CJ94" s="66">
        <f t="shared" si="277"/>
        <v>0</v>
      </c>
      <c r="CK94" s="69"/>
      <c r="CL94" s="73">
        <v>746.9</v>
      </c>
      <c r="CM94" s="44"/>
      <c r="CN94" s="66"/>
      <c r="CO94" s="44"/>
      <c r="CP94" s="66"/>
      <c r="CQ94" s="69">
        <v>843.9</v>
      </c>
      <c r="CR94" s="69"/>
      <c r="CS94" s="69"/>
      <c r="CT94" s="69">
        <f t="shared" si="278"/>
        <v>502.415865</v>
      </c>
      <c r="CU94" s="69">
        <f t="shared" si="279"/>
        <v>0</v>
      </c>
      <c r="CV94" s="69">
        <f t="shared" si="280"/>
        <v>0</v>
      </c>
      <c r="CW94" s="74">
        <v>886</v>
      </c>
      <c r="CX94" s="74">
        <v>0</v>
      </c>
      <c r="CY94" s="74">
        <v>886</v>
      </c>
      <c r="CZ94" s="83">
        <f t="shared" si="281"/>
        <v>558.17999999999995</v>
      </c>
      <c r="DA94" s="83">
        <f t="shared" si="283"/>
        <v>0</v>
      </c>
      <c r="DB94" s="83">
        <f t="shared" si="194"/>
        <v>0</v>
      </c>
      <c r="DC94" s="21">
        <f t="shared" si="195"/>
        <v>452.12580000000003</v>
      </c>
      <c r="DD94" s="21">
        <v>0</v>
      </c>
      <c r="DE94" s="21">
        <v>0</v>
      </c>
      <c r="DF94" s="85">
        <v>0</v>
      </c>
      <c r="DG94" s="85">
        <v>858</v>
      </c>
      <c r="DH94" s="85">
        <v>858</v>
      </c>
      <c r="DI94" s="85">
        <v>0</v>
      </c>
      <c r="DJ94" s="85">
        <v>858</v>
      </c>
      <c r="DK94" s="85">
        <v>858</v>
      </c>
      <c r="DL94" s="69">
        <f t="shared" si="230"/>
        <v>0</v>
      </c>
      <c r="DM94" s="69">
        <f t="shared" si="284"/>
        <v>772.2</v>
      </c>
      <c r="DN94" s="69">
        <f t="shared" si="285"/>
        <v>772.2</v>
      </c>
    </row>
    <row r="95" spans="1:118" ht="39">
      <c r="A95" s="19" t="s">
        <v>118</v>
      </c>
      <c r="B95" s="19" t="s">
        <v>109</v>
      </c>
      <c r="C95" s="19" t="s">
        <v>109</v>
      </c>
      <c r="D95" s="19" t="s">
        <v>153</v>
      </c>
      <c r="E95" s="20">
        <v>278.39999999999998</v>
      </c>
      <c r="F95" s="20"/>
      <c r="G95" s="20"/>
      <c r="H95" s="20">
        <f t="shared" si="274"/>
        <v>194.88</v>
      </c>
      <c r="I95" s="20">
        <f t="shared" si="274"/>
        <v>0</v>
      </c>
      <c r="J95" s="20">
        <f t="shared" si="273"/>
        <v>0</v>
      </c>
      <c r="K95" s="20">
        <v>215</v>
      </c>
      <c r="L95" s="20">
        <v>215</v>
      </c>
      <c r="M95" s="20"/>
      <c r="N95" s="20">
        <v>256.13</v>
      </c>
      <c r="O95" s="20">
        <v>256.13</v>
      </c>
      <c r="P95" s="20"/>
      <c r="Q95" s="20">
        <f t="shared" si="256"/>
        <v>230.517</v>
      </c>
      <c r="R95" s="20">
        <f t="shared" si="231"/>
        <v>207.46530000000001</v>
      </c>
      <c r="S95" s="20">
        <f t="shared" si="257"/>
        <v>230.517</v>
      </c>
      <c r="T95" s="20">
        <f t="shared" si="232"/>
        <v>207.46530000000001</v>
      </c>
      <c r="U95" s="20">
        <f t="shared" si="233"/>
        <v>0</v>
      </c>
      <c r="V95" s="20">
        <f t="shared" si="258"/>
        <v>0</v>
      </c>
      <c r="W95" s="20">
        <f>276*0.9*0.9</f>
        <v>223.56</v>
      </c>
      <c r="X95" s="20">
        <f>276*0.9*0.9</f>
        <v>223.56</v>
      </c>
      <c r="Y95" s="20"/>
      <c r="Z95" s="43">
        <f t="shared" si="259"/>
        <v>201.20400000000001</v>
      </c>
      <c r="AA95" s="44">
        <f t="shared" si="234"/>
        <v>181.08359999999999</v>
      </c>
      <c r="AB95" s="44">
        <f t="shared" si="260"/>
        <v>201.20400000000001</v>
      </c>
      <c r="AC95" s="44">
        <f t="shared" si="235"/>
        <v>181.08359999999999</v>
      </c>
      <c r="AD95" s="44">
        <f t="shared" si="236"/>
        <v>0</v>
      </c>
      <c r="AE95" s="43">
        <f t="shared" si="261"/>
        <v>0</v>
      </c>
      <c r="AF95" s="20">
        <v>302.52600000000001</v>
      </c>
      <c r="AG95" s="20">
        <f t="shared" si="282"/>
        <v>272.27339999999998</v>
      </c>
      <c r="AH95" s="20">
        <v>302.52999999999997</v>
      </c>
      <c r="AI95" s="20">
        <f>AH95*0.9</f>
        <v>272.27699999999999</v>
      </c>
      <c r="AJ95" s="20"/>
      <c r="AK95" s="20"/>
      <c r="AL95" s="20">
        <v>418.95</v>
      </c>
      <c r="AM95" s="20">
        <f t="shared" si="262"/>
        <v>272.27339999999998</v>
      </c>
      <c r="AN95" s="20">
        <f t="shared" si="237"/>
        <v>220.54145399999999</v>
      </c>
      <c r="AO95" s="20">
        <f t="shared" si="263"/>
        <v>245.04606000000001</v>
      </c>
      <c r="AP95" s="20">
        <f t="shared" si="238"/>
        <v>198.48730860000001</v>
      </c>
      <c r="AQ95" s="20">
        <f t="shared" si="239"/>
        <v>198.48993300000001</v>
      </c>
      <c r="AR95" s="20">
        <f t="shared" si="264"/>
        <v>245.04929999999999</v>
      </c>
      <c r="AS95" s="20">
        <f t="shared" si="265"/>
        <v>307.92824999999999</v>
      </c>
      <c r="AT95" s="20">
        <v>418.95</v>
      </c>
      <c r="AU95" s="20">
        <f t="shared" si="266"/>
        <v>307.92824999999999</v>
      </c>
      <c r="AV95" s="20"/>
      <c r="AW95" s="20">
        <f t="shared" si="267"/>
        <v>0</v>
      </c>
      <c r="AX95" s="20">
        <v>443.65</v>
      </c>
      <c r="AY95" s="20">
        <v>443.65</v>
      </c>
      <c r="AZ95" s="20"/>
      <c r="BA95" s="20"/>
      <c r="BB95" s="20"/>
      <c r="BC95" s="43">
        <f t="shared" si="268"/>
        <v>277.135425</v>
      </c>
      <c r="BD95" s="44">
        <f t="shared" si="240"/>
        <v>224.47969424999999</v>
      </c>
      <c r="BE95" s="44">
        <f t="shared" si="269"/>
        <v>277.135425</v>
      </c>
      <c r="BF95" s="44">
        <f t="shared" si="241"/>
        <v>224.47969424999999</v>
      </c>
      <c r="BG95" s="44">
        <f t="shared" si="242"/>
        <v>0</v>
      </c>
      <c r="BH95" s="43">
        <f t="shared" si="270"/>
        <v>0</v>
      </c>
      <c r="BI95" s="20">
        <f t="shared" si="271"/>
        <v>326.08274999999998</v>
      </c>
      <c r="BJ95" s="20">
        <f t="shared" si="243"/>
        <v>237.71432475</v>
      </c>
      <c r="BK95" s="20">
        <f t="shared" si="272"/>
        <v>326.08274999999998</v>
      </c>
      <c r="BL95" s="20">
        <f t="shared" si="244"/>
        <v>237.71432475</v>
      </c>
      <c r="BM95" s="20">
        <f t="shared" si="245"/>
        <v>0</v>
      </c>
      <c r="BN95" s="20">
        <f t="shared" si="253"/>
        <v>0</v>
      </c>
      <c r="BO95" s="20"/>
      <c r="BP95" s="20"/>
      <c r="BQ95" s="20"/>
      <c r="BR95" s="20"/>
      <c r="BS95" s="20"/>
      <c r="BT95" s="43">
        <v>467</v>
      </c>
      <c r="BU95" s="44">
        <f t="shared" si="246"/>
        <v>278.02845000000002</v>
      </c>
      <c r="BV95" s="44">
        <v>467</v>
      </c>
      <c r="BW95" s="44">
        <f t="shared" si="247"/>
        <v>278.02845000000002</v>
      </c>
      <c r="BX95" s="44">
        <f t="shared" si="248"/>
        <v>0</v>
      </c>
      <c r="BY95" s="43"/>
      <c r="BZ95" s="20">
        <v>458.25</v>
      </c>
      <c r="CA95" s="19">
        <f t="shared" si="249"/>
        <v>272.81913750000001</v>
      </c>
      <c r="CB95" s="20">
        <v>458.25</v>
      </c>
      <c r="CC95" s="19">
        <f t="shared" si="250"/>
        <v>272.81913750000001</v>
      </c>
      <c r="CD95" s="20"/>
      <c r="CE95" s="19">
        <f t="shared" si="251"/>
        <v>0</v>
      </c>
      <c r="CF95" s="66">
        <f t="shared" si="275"/>
        <v>250.225605</v>
      </c>
      <c r="CG95" s="44"/>
      <c r="CH95" s="66">
        <f t="shared" si="276"/>
        <v>250.225605</v>
      </c>
      <c r="CI95" s="44"/>
      <c r="CJ95" s="66">
        <f t="shared" si="277"/>
        <v>0</v>
      </c>
      <c r="CK95" s="69"/>
      <c r="CL95" s="66">
        <v>467</v>
      </c>
      <c r="CM95" s="44">
        <v>458.25</v>
      </c>
      <c r="CN95" s="66">
        <v>467</v>
      </c>
      <c r="CO95" s="44"/>
      <c r="CP95" s="66">
        <v>0</v>
      </c>
      <c r="CQ95" s="69"/>
      <c r="CR95" s="69"/>
      <c r="CS95" s="69"/>
      <c r="CT95" s="69">
        <f t="shared" si="278"/>
        <v>0</v>
      </c>
      <c r="CU95" s="69">
        <f t="shared" si="279"/>
        <v>0</v>
      </c>
      <c r="CV95" s="69">
        <f t="shared" si="280"/>
        <v>0</v>
      </c>
      <c r="CW95" s="74">
        <v>535.5</v>
      </c>
      <c r="CX95" s="74">
        <v>535.5</v>
      </c>
      <c r="CY95" s="74">
        <v>0</v>
      </c>
      <c r="CZ95" s="83">
        <f t="shared" si="281"/>
        <v>337.36500000000001</v>
      </c>
      <c r="DA95" s="83">
        <f t="shared" si="283"/>
        <v>337.36500000000001</v>
      </c>
      <c r="DB95" s="83">
        <f t="shared" si="194"/>
        <v>0</v>
      </c>
      <c r="DC95" s="21">
        <f t="shared" si="195"/>
        <v>273.26564999999999</v>
      </c>
      <c r="DD95" s="21">
        <v>0</v>
      </c>
      <c r="DE95" s="21">
        <v>0</v>
      </c>
      <c r="DF95" s="85">
        <v>384</v>
      </c>
      <c r="DG95" s="85">
        <v>451</v>
      </c>
      <c r="DH95" s="85">
        <v>0</v>
      </c>
      <c r="DI95" s="85">
        <v>384</v>
      </c>
      <c r="DJ95" s="85">
        <v>451</v>
      </c>
      <c r="DK95" s="85">
        <v>0</v>
      </c>
      <c r="DL95" s="69">
        <f t="shared" si="230"/>
        <v>345.6</v>
      </c>
      <c r="DM95" s="69">
        <f t="shared" si="284"/>
        <v>405.9</v>
      </c>
      <c r="DN95" s="69">
        <f t="shared" si="285"/>
        <v>0</v>
      </c>
    </row>
    <row r="96" spans="1:118" ht="26">
      <c r="A96" s="19" t="s">
        <v>118</v>
      </c>
      <c r="B96" s="19" t="s">
        <v>42</v>
      </c>
      <c r="C96" s="19" t="s">
        <v>154</v>
      </c>
      <c r="D96" s="19" t="s">
        <v>155</v>
      </c>
      <c r="E96" s="20">
        <v>653.15</v>
      </c>
      <c r="F96" s="20"/>
      <c r="G96" s="20"/>
      <c r="H96" s="20">
        <f t="shared" si="274"/>
        <v>457.20499999999998</v>
      </c>
      <c r="I96" s="20">
        <f t="shared" si="274"/>
        <v>0</v>
      </c>
      <c r="J96" s="20">
        <f t="shared" si="273"/>
        <v>0</v>
      </c>
      <c r="K96" s="20">
        <v>504.5</v>
      </c>
      <c r="L96" s="20"/>
      <c r="M96" s="20"/>
      <c r="N96" s="20">
        <v>577.71</v>
      </c>
      <c r="O96" s="20"/>
      <c r="P96" s="20"/>
      <c r="Q96" s="20">
        <f t="shared" si="256"/>
        <v>519.93899999999996</v>
      </c>
      <c r="R96" s="20">
        <f t="shared" si="231"/>
        <v>467.94510000000002</v>
      </c>
      <c r="S96" s="20">
        <f t="shared" si="257"/>
        <v>0</v>
      </c>
      <c r="T96" s="20">
        <f t="shared" si="232"/>
        <v>0</v>
      </c>
      <c r="U96" s="20">
        <f t="shared" si="233"/>
        <v>0</v>
      </c>
      <c r="V96" s="20">
        <f t="shared" si="258"/>
        <v>0</v>
      </c>
      <c r="W96" s="20">
        <f>651*0.9*0.9</f>
        <v>527.30999999999995</v>
      </c>
      <c r="X96" s="20"/>
      <c r="Y96" s="20"/>
      <c r="Z96" s="43">
        <f t="shared" si="259"/>
        <v>474.57900000000001</v>
      </c>
      <c r="AA96" s="44">
        <f t="shared" si="234"/>
        <v>427.12110000000001</v>
      </c>
      <c r="AB96" s="44">
        <f t="shared" si="260"/>
        <v>0</v>
      </c>
      <c r="AC96" s="44">
        <f t="shared" si="235"/>
        <v>0</v>
      </c>
      <c r="AD96" s="44">
        <f t="shared" si="236"/>
        <v>0</v>
      </c>
      <c r="AE96" s="43">
        <f t="shared" si="261"/>
        <v>0</v>
      </c>
      <c r="AF96" s="20">
        <v>684.63045</v>
      </c>
      <c r="AG96" s="20">
        <f t="shared" si="282"/>
        <v>616.16740500000003</v>
      </c>
      <c r="AH96" s="20"/>
      <c r="AI96" s="20"/>
      <c r="AJ96" s="20"/>
      <c r="AK96" s="20"/>
      <c r="AL96" s="20">
        <v>950</v>
      </c>
      <c r="AM96" s="20">
        <f t="shared" si="262"/>
        <v>616.16740500000003</v>
      </c>
      <c r="AN96" s="20">
        <f t="shared" si="237"/>
        <v>499.09559804999998</v>
      </c>
      <c r="AO96" s="20">
        <f t="shared" si="263"/>
        <v>554.55066450000004</v>
      </c>
      <c r="AP96" s="20">
        <f t="shared" si="238"/>
        <v>449.18603824500002</v>
      </c>
      <c r="AQ96" s="20">
        <f t="shared" si="239"/>
        <v>0</v>
      </c>
      <c r="AR96" s="20">
        <f t="shared" si="264"/>
        <v>0</v>
      </c>
      <c r="AS96" s="20">
        <f t="shared" si="265"/>
        <v>698.25</v>
      </c>
      <c r="AT96" s="20"/>
      <c r="AU96" s="20">
        <f t="shared" si="266"/>
        <v>0</v>
      </c>
      <c r="AV96" s="20"/>
      <c r="AW96" s="20">
        <f t="shared" si="267"/>
        <v>0</v>
      </c>
      <c r="AX96" s="20">
        <v>997.5</v>
      </c>
      <c r="AY96" s="20"/>
      <c r="AZ96" s="20"/>
      <c r="BA96" s="20"/>
      <c r="BB96" s="20"/>
      <c r="BC96" s="43">
        <f t="shared" si="268"/>
        <v>628.42499999999995</v>
      </c>
      <c r="BD96" s="44">
        <f t="shared" si="240"/>
        <v>509.02424999999999</v>
      </c>
      <c r="BE96" s="44">
        <f t="shared" si="269"/>
        <v>0</v>
      </c>
      <c r="BF96" s="44">
        <f t="shared" si="241"/>
        <v>0</v>
      </c>
      <c r="BG96" s="44">
        <f t="shared" si="242"/>
        <v>0</v>
      </c>
      <c r="BH96" s="43">
        <f t="shared" si="270"/>
        <v>0</v>
      </c>
      <c r="BI96" s="20">
        <f t="shared" si="271"/>
        <v>733.16250000000002</v>
      </c>
      <c r="BJ96" s="20">
        <f t="shared" si="243"/>
        <v>534.47546250000005</v>
      </c>
      <c r="BK96" s="20">
        <f t="shared" si="272"/>
        <v>0</v>
      </c>
      <c r="BL96" s="20">
        <f t="shared" si="244"/>
        <v>0</v>
      </c>
      <c r="BM96" s="20">
        <f t="shared" si="245"/>
        <v>0</v>
      </c>
      <c r="BN96" s="20">
        <f t="shared" si="253"/>
        <v>0</v>
      </c>
      <c r="BO96" s="20"/>
      <c r="BP96" s="20"/>
      <c r="BQ96" s="20"/>
      <c r="BR96" s="20"/>
      <c r="BS96" s="20"/>
      <c r="BT96" s="43">
        <v>997.5</v>
      </c>
      <c r="BU96" s="44">
        <f t="shared" si="246"/>
        <v>593.861625</v>
      </c>
      <c r="BV96" s="44"/>
      <c r="BW96" s="44">
        <f t="shared" si="247"/>
        <v>0</v>
      </c>
      <c r="BX96" s="44">
        <f t="shared" si="248"/>
        <v>0</v>
      </c>
      <c r="BY96" s="43"/>
      <c r="BZ96" s="20">
        <v>782.55</v>
      </c>
      <c r="CA96" s="19">
        <f t="shared" si="249"/>
        <v>465.8911425</v>
      </c>
      <c r="CB96" s="20"/>
      <c r="CC96" s="19">
        <f t="shared" si="250"/>
        <v>0</v>
      </c>
      <c r="CD96" s="20"/>
      <c r="CE96" s="19">
        <f t="shared" si="251"/>
        <v>0</v>
      </c>
      <c r="CF96" s="66">
        <f t="shared" si="275"/>
        <v>0</v>
      </c>
      <c r="CG96" s="44"/>
      <c r="CH96" s="66">
        <f t="shared" si="276"/>
        <v>0</v>
      </c>
      <c r="CI96" s="44"/>
      <c r="CJ96" s="66">
        <f t="shared" si="277"/>
        <v>0</v>
      </c>
      <c r="CK96" s="69"/>
      <c r="CL96" s="66"/>
      <c r="CM96" s="44"/>
      <c r="CN96" s="66">
        <v>0</v>
      </c>
      <c r="CO96" s="44"/>
      <c r="CP96" s="66">
        <v>0</v>
      </c>
      <c r="CQ96" s="69">
        <v>1100</v>
      </c>
      <c r="CR96" s="69"/>
      <c r="CS96" s="69"/>
      <c r="CT96" s="69">
        <f t="shared" si="278"/>
        <v>654.88499999999999</v>
      </c>
      <c r="CU96" s="69">
        <f t="shared" si="279"/>
        <v>0</v>
      </c>
      <c r="CV96" s="69">
        <f t="shared" si="280"/>
        <v>0</v>
      </c>
      <c r="CW96" s="74">
        <v>1165.5</v>
      </c>
      <c r="CX96" s="74">
        <v>0</v>
      </c>
      <c r="CY96" s="74">
        <v>0</v>
      </c>
      <c r="CZ96" s="83">
        <f t="shared" si="281"/>
        <v>734.26499999999999</v>
      </c>
      <c r="DA96" s="83">
        <f t="shared" si="283"/>
        <v>0</v>
      </c>
      <c r="DB96" s="83">
        <f t="shared" si="194"/>
        <v>0</v>
      </c>
      <c r="DC96" s="21">
        <f t="shared" si="195"/>
        <v>594.75464999999997</v>
      </c>
      <c r="DD96" s="21">
        <v>0</v>
      </c>
      <c r="DE96" s="21">
        <v>0</v>
      </c>
      <c r="DF96" s="118">
        <v>1128</v>
      </c>
      <c r="DG96" s="118"/>
      <c r="DH96" s="118"/>
      <c r="DI96" s="118">
        <v>1128</v>
      </c>
      <c r="DJ96" s="118"/>
      <c r="DK96" s="118"/>
      <c r="DL96" s="69">
        <f t="shared" si="230"/>
        <v>1015.2</v>
      </c>
      <c r="DM96" s="69">
        <f t="shared" si="284"/>
        <v>0</v>
      </c>
      <c r="DN96" s="69">
        <f t="shared" si="285"/>
        <v>0</v>
      </c>
    </row>
    <row r="97" spans="1:118" ht="26">
      <c r="A97" s="19" t="s">
        <v>118</v>
      </c>
      <c r="B97" s="19" t="s">
        <v>42</v>
      </c>
      <c r="C97" s="19" t="s">
        <v>156</v>
      </c>
      <c r="D97" s="19" t="s">
        <v>157</v>
      </c>
      <c r="E97" s="20">
        <v>1942.5</v>
      </c>
      <c r="F97" s="20"/>
      <c r="G97" s="20"/>
      <c r="H97" s="20">
        <f t="shared" si="274"/>
        <v>1359.75</v>
      </c>
      <c r="I97" s="20">
        <f t="shared" si="274"/>
        <v>0</v>
      </c>
      <c r="J97" s="20">
        <f t="shared" si="273"/>
        <v>0</v>
      </c>
      <c r="K97" s="20">
        <v>1633.905</v>
      </c>
      <c r="L97" s="20"/>
      <c r="M97" s="20"/>
      <c r="N97" s="20"/>
      <c r="O97" s="20"/>
      <c r="P97" s="20"/>
      <c r="Q97" s="20">
        <f t="shared" si="256"/>
        <v>0</v>
      </c>
      <c r="R97" s="20">
        <f t="shared" si="231"/>
        <v>0</v>
      </c>
      <c r="S97" s="20">
        <f t="shared" si="257"/>
        <v>0</v>
      </c>
      <c r="T97" s="20">
        <f t="shared" si="232"/>
        <v>0</v>
      </c>
      <c r="U97" s="20">
        <f t="shared" si="233"/>
        <v>0</v>
      </c>
      <c r="V97" s="20">
        <f t="shared" si="258"/>
        <v>0</v>
      </c>
      <c r="W97" s="20">
        <f>1117*0.9*0.9</f>
        <v>904.77</v>
      </c>
      <c r="X97" s="20"/>
      <c r="Y97" s="20"/>
      <c r="Z97" s="43">
        <f t="shared" si="259"/>
        <v>814.29300000000001</v>
      </c>
      <c r="AA97" s="44">
        <f t="shared" si="234"/>
        <v>732.86369999999999</v>
      </c>
      <c r="AB97" s="44">
        <f t="shared" si="260"/>
        <v>0</v>
      </c>
      <c r="AC97" s="44">
        <f t="shared" si="235"/>
        <v>0</v>
      </c>
      <c r="AD97" s="44">
        <f t="shared" si="236"/>
        <v>0</v>
      </c>
      <c r="AE97" s="43">
        <f t="shared" si="261"/>
        <v>0</v>
      </c>
      <c r="AF97" s="20"/>
      <c r="AG97" s="20"/>
      <c r="AH97" s="20"/>
      <c r="AI97" s="20"/>
      <c r="AJ97" s="20"/>
      <c r="AK97" s="20"/>
      <c r="AL97" s="22">
        <v>1005.03</v>
      </c>
      <c r="AM97" s="20">
        <f t="shared" si="262"/>
        <v>0</v>
      </c>
      <c r="AN97" s="20">
        <f t="shared" si="237"/>
        <v>0</v>
      </c>
      <c r="AO97" s="20">
        <f t="shared" si="263"/>
        <v>0</v>
      </c>
      <c r="AP97" s="20">
        <f t="shared" si="238"/>
        <v>0</v>
      </c>
      <c r="AQ97" s="20">
        <f t="shared" si="239"/>
        <v>0</v>
      </c>
      <c r="AR97" s="20">
        <f t="shared" si="264"/>
        <v>0</v>
      </c>
      <c r="AS97" s="20">
        <f t="shared" si="265"/>
        <v>738.69704999999999</v>
      </c>
      <c r="AT97" s="20"/>
      <c r="AU97" s="20">
        <f t="shared" si="266"/>
        <v>0</v>
      </c>
      <c r="AV97" s="20"/>
      <c r="AW97" s="20">
        <f t="shared" si="267"/>
        <v>0</v>
      </c>
      <c r="AX97" s="20"/>
      <c r="AY97" s="20"/>
      <c r="AZ97" s="20"/>
      <c r="BA97" s="20"/>
      <c r="BB97" s="20"/>
      <c r="BC97" s="43">
        <f t="shared" si="268"/>
        <v>664.82734500000004</v>
      </c>
      <c r="BD97" s="44">
        <f t="shared" si="240"/>
        <v>538.51014944999997</v>
      </c>
      <c r="BE97" s="44">
        <f t="shared" si="269"/>
        <v>0</v>
      </c>
      <c r="BF97" s="44">
        <f t="shared" si="241"/>
        <v>0</v>
      </c>
      <c r="BG97" s="44">
        <f t="shared" si="242"/>
        <v>0</v>
      </c>
      <c r="BH97" s="43">
        <f t="shared" si="270"/>
        <v>0</v>
      </c>
      <c r="BI97" s="20">
        <v>738.69704999999999</v>
      </c>
      <c r="BJ97" s="20">
        <f t="shared" si="243"/>
        <v>538.51014944999997</v>
      </c>
      <c r="BK97" s="20">
        <f t="shared" si="272"/>
        <v>0</v>
      </c>
      <c r="BL97" s="20">
        <f t="shared" si="244"/>
        <v>0</v>
      </c>
      <c r="BM97" s="20">
        <f t="shared" si="245"/>
        <v>0</v>
      </c>
      <c r="BN97" s="20">
        <f t="shared" si="253"/>
        <v>0</v>
      </c>
      <c r="BO97" s="20"/>
      <c r="BP97" s="20"/>
      <c r="BQ97" s="20"/>
      <c r="BR97" s="20"/>
      <c r="BS97" s="20"/>
      <c r="BT97" s="43"/>
      <c r="BU97" s="44">
        <f t="shared" si="246"/>
        <v>0</v>
      </c>
      <c r="BV97" s="44"/>
      <c r="BW97" s="44">
        <f t="shared" si="247"/>
        <v>0</v>
      </c>
      <c r="BX97" s="44">
        <f t="shared" si="248"/>
        <v>0</v>
      </c>
      <c r="BY97" s="43"/>
      <c r="BZ97" s="20"/>
      <c r="CA97" s="19">
        <f t="shared" si="249"/>
        <v>0</v>
      </c>
      <c r="CB97" s="20"/>
      <c r="CC97" s="19">
        <f t="shared" si="250"/>
        <v>0</v>
      </c>
      <c r="CD97" s="20"/>
      <c r="CE97" s="19">
        <f t="shared" si="251"/>
        <v>0</v>
      </c>
      <c r="CF97" s="66">
        <f t="shared" si="275"/>
        <v>0</v>
      </c>
      <c r="CG97" s="44"/>
      <c r="CH97" s="66">
        <f t="shared" si="276"/>
        <v>0</v>
      </c>
      <c r="CI97" s="44"/>
      <c r="CJ97" s="66">
        <f t="shared" si="277"/>
        <v>0</v>
      </c>
      <c r="CK97" s="69"/>
      <c r="CL97" s="66">
        <v>0</v>
      </c>
      <c r="CM97" s="44"/>
      <c r="CN97" s="66">
        <v>0</v>
      </c>
      <c r="CO97" s="44"/>
      <c r="CP97" s="66">
        <v>0</v>
      </c>
      <c r="CQ97" s="69"/>
      <c r="CR97" s="69"/>
      <c r="CS97" s="69"/>
      <c r="CT97" s="69">
        <f t="shared" si="278"/>
        <v>0</v>
      </c>
      <c r="CU97" s="69">
        <f t="shared" si="279"/>
        <v>0</v>
      </c>
      <c r="CV97" s="69">
        <f t="shared" si="280"/>
        <v>0</v>
      </c>
      <c r="CW97" s="69">
        <v>0</v>
      </c>
      <c r="CX97" s="69">
        <v>0</v>
      </c>
      <c r="CY97" s="69">
        <v>0</v>
      </c>
      <c r="CZ97" s="83">
        <f t="shared" si="281"/>
        <v>0</v>
      </c>
      <c r="DA97" s="83">
        <f t="shared" si="283"/>
        <v>0</v>
      </c>
      <c r="DB97" s="83">
        <f t="shared" si="194"/>
        <v>0</v>
      </c>
      <c r="DC97" s="21">
        <f t="shared" si="195"/>
        <v>0</v>
      </c>
      <c r="DD97" s="21">
        <v>0</v>
      </c>
      <c r="DE97" s="21">
        <v>0</v>
      </c>
      <c r="DF97" s="85">
        <v>0</v>
      </c>
      <c r="DG97" s="85">
        <v>0</v>
      </c>
      <c r="DH97" s="85">
        <v>0</v>
      </c>
      <c r="DI97" s="85">
        <v>0</v>
      </c>
      <c r="DJ97" s="85">
        <v>0</v>
      </c>
      <c r="DK97" s="85">
        <v>0</v>
      </c>
      <c r="DL97" s="69">
        <f t="shared" si="230"/>
        <v>0</v>
      </c>
      <c r="DM97" s="69">
        <f t="shared" si="284"/>
        <v>0</v>
      </c>
      <c r="DN97" s="69">
        <f t="shared" si="285"/>
        <v>0</v>
      </c>
    </row>
    <row r="98" spans="1:118" ht="26">
      <c r="A98" s="19" t="s">
        <v>118</v>
      </c>
      <c r="B98" s="19" t="s">
        <v>158</v>
      </c>
      <c r="C98" s="19" t="s">
        <v>159</v>
      </c>
      <c r="D98" s="19" t="s">
        <v>160</v>
      </c>
      <c r="E98" s="20">
        <v>535.29999999999995</v>
      </c>
      <c r="F98" s="20"/>
      <c r="G98" s="20"/>
      <c r="H98" s="20">
        <f t="shared" si="274"/>
        <v>374.71</v>
      </c>
      <c r="I98" s="20">
        <f t="shared" si="274"/>
        <v>0</v>
      </c>
      <c r="J98" s="20">
        <f t="shared" si="273"/>
        <v>0</v>
      </c>
      <c r="K98" s="20">
        <v>413.48</v>
      </c>
      <c r="L98" s="20"/>
      <c r="M98" s="20"/>
      <c r="N98" s="20">
        <v>577.71</v>
      </c>
      <c r="O98" s="20"/>
      <c r="P98" s="20"/>
      <c r="Q98" s="20">
        <f t="shared" si="256"/>
        <v>519.93899999999996</v>
      </c>
      <c r="R98" s="20">
        <f t="shared" si="231"/>
        <v>467.94510000000002</v>
      </c>
      <c r="S98" s="20">
        <f t="shared" si="257"/>
        <v>0</v>
      </c>
      <c r="T98" s="20">
        <f t="shared" si="232"/>
        <v>0</v>
      </c>
      <c r="U98" s="20">
        <f t="shared" si="233"/>
        <v>0</v>
      </c>
      <c r="V98" s="20">
        <f t="shared" si="258"/>
        <v>0</v>
      </c>
      <c r="W98" s="20">
        <f>651*0.9*0.9</f>
        <v>527.30999999999995</v>
      </c>
      <c r="X98" s="20"/>
      <c r="Y98" s="20"/>
      <c r="Z98" s="43">
        <f t="shared" si="259"/>
        <v>474.57900000000001</v>
      </c>
      <c r="AA98" s="44">
        <f t="shared" si="234"/>
        <v>427.12110000000001</v>
      </c>
      <c r="AB98" s="44">
        <f t="shared" si="260"/>
        <v>0</v>
      </c>
      <c r="AC98" s="44">
        <f t="shared" si="235"/>
        <v>0</v>
      </c>
      <c r="AD98" s="44">
        <f t="shared" si="236"/>
        <v>0</v>
      </c>
      <c r="AE98" s="43">
        <f t="shared" si="261"/>
        <v>0</v>
      </c>
      <c r="AF98" s="20">
        <v>684.63045</v>
      </c>
      <c r="AG98" s="20">
        <f>AF98*0.9</f>
        <v>616.16740500000003</v>
      </c>
      <c r="AH98" s="20"/>
      <c r="AI98" s="20"/>
      <c r="AJ98" s="20"/>
      <c r="AK98" s="20"/>
      <c r="AL98" s="22">
        <v>684.63045</v>
      </c>
      <c r="AM98" s="20">
        <f t="shared" si="262"/>
        <v>616.16740500000003</v>
      </c>
      <c r="AN98" s="20">
        <f t="shared" si="237"/>
        <v>499.09559804999998</v>
      </c>
      <c r="AO98" s="20">
        <f t="shared" si="263"/>
        <v>554.55066450000004</v>
      </c>
      <c r="AP98" s="20">
        <f t="shared" si="238"/>
        <v>449.18603824500002</v>
      </c>
      <c r="AQ98" s="20">
        <f t="shared" si="239"/>
        <v>0</v>
      </c>
      <c r="AR98" s="20">
        <f t="shared" si="264"/>
        <v>0</v>
      </c>
      <c r="AS98" s="20">
        <f t="shared" si="265"/>
        <v>503.20338075000001</v>
      </c>
      <c r="AT98" s="20"/>
      <c r="AU98" s="20">
        <f t="shared" si="266"/>
        <v>0</v>
      </c>
      <c r="AV98" s="20"/>
      <c r="AW98" s="20">
        <f t="shared" si="267"/>
        <v>0</v>
      </c>
      <c r="AX98" s="20"/>
      <c r="AY98" s="20"/>
      <c r="AZ98" s="20"/>
      <c r="BA98" s="20"/>
      <c r="BB98" s="20"/>
      <c r="BC98" s="43">
        <f t="shared" si="268"/>
        <v>452.88304267500001</v>
      </c>
      <c r="BD98" s="44">
        <f t="shared" si="240"/>
        <v>366.83526456675003</v>
      </c>
      <c r="BE98" s="44">
        <f t="shared" si="269"/>
        <v>0</v>
      </c>
      <c r="BF98" s="44">
        <f t="shared" si="241"/>
        <v>0</v>
      </c>
      <c r="BG98" s="44">
        <f t="shared" si="242"/>
        <v>0</v>
      </c>
      <c r="BH98" s="43">
        <f t="shared" si="270"/>
        <v>0</v>
      </c>
      <c r="BI98" s="20">
        <f>BC98*0.9*0.9</f>
        <v>366.83526456675003</v>
      </c>
      <c r="BJ98" s="20">
        <f t="shared" si="243"/>
        <v>267.42290786916101</v>
      </c>
      <c r="BK98" s="20">
        <f t="shared" si="272"/>
        <v>0</v>
      </c>
      <c r="BL98" s="20">
        <f t="shared" si="244"/>
        <v>0</v>
      </c>
      <c r="BM98" s="20">
        <f t="shared" si="245"/>
        <v>0</v>
      </c>
      <c r="BN98" s="20">
        <f t="shared" si="253"/>
        <v>0</v>
      </c>
      <c r="BO98" s="20"/>
      <c r="BP98" s="20"/>
      <c r="BQ98" s="20"/>
      <c r="BR98" s="20"/>
      <c r="BS98" s="20"/>
      <c r="BT98" s="43"/>
      <c r="BU98" s="44">
        <f t="shared" si="246"/>
        <v>0</v>
      </c>
      <c r="BV98" s="44"/>
      <c r="BW98" s="44">
        <f t="shared" si="247"/>
        <v>0</v>
      </c>
      <c r="BX98" s="44">
        <f t="shared" si="248"/>
        <v>0</v>
      </c>
      <c r="BY98" s="43"/>
      <c r="BZ98" s="20"/>
      <c r="CA98" s="19">
        <f t="shared" si="249"/>
        <v>0</v>
      </c>
      <c r="CB98" s="20"/>
      <c r="CC98" s="19">
        <f t="shared" si="250"/>
        <v>0</v>
      </c>
      <c r="CD98" s="20"/>
      <c r="CE98" s="19">
        <f t="shared" si="251"/>
        <v>0</v>
      </c>
      <c r="CF98" s="66">
        <f t="shared" si="275"/>
        <v>0</v>
      </c>
      <c r="CG98" s="44"/>
      <c r="CH98" s="66">
        <f t="shared" si="276"/>
        <v>0</v>
      </c>
      <c r="CI98" s="44"/>
      <c r="CJ98" s="66">
        <f t="shared" si="277"/>
        <v>0</v>
      </c>
      <c r="CK98" s="69"/>
      <c r="CL98" s="66">
        <v>0</v>
      </c>
      <c r="CM98" s="44"/>
      <c r="CN98" s="66">
        <v>0</v>
      </c>
      <c r="CO98" s="44"/>
      <c r="CP98" s="66">
        <v>0</v>
      </c>
      <c r="CQ98" s="69">
        <v>1100</v>
      </c>
      <c r="CR98" s="69"/>
      <c r="CS98" s="69"/>
      <c r="CT98" s="69">
        <f t="shared" si="278"/>
        <v>654.88499999999999</v>
      </c>
      <c r="CU98" s="69">
        <f t="shared" si="279"/>
        <v>0</v>
      </c>
      <c r="CV98" s="69">
        <f t="shared" si="280"/>
        <v>0</v>
      </c>
      <c r="CW98" s="69">
        <v>808.5</v>
      </c>
      <c r="CX98" s="69">
        <v>0</v>
      </c>
      <c r="CY98" s="69">
        <v>0</v>
      </c>
      <c r="CZ98" s="83">
        <f t="shared" si="281"/>
        <v>509.35500000000002</v>
      </c>
      <c r="DA98" s="83">
        <f t="shared" si="283"/>
        <v>0</v>
      </c>
      <c r="DB98" s="83">
        <f t="shared" ref="DB98:DB129" si="286">CV98*0.9*0.9</f>
        <v>0</v>
      </c>
      <c r="DC98" s="21">
        <f t="shared" ref="DC98:DC129" si="287">CZ98*0.9*0.9</f>
        <v>412.57754999999997</v>
      </c>
      <c r="DD98" s="21">
        <v>0</v>
      </c>
      <c r="DE98" s="21">
        <v>0</v>
      </c>
      <c r="DF98" s="85">
        <v>0</v>
      </c>
      <c r="DG98" s="85">
        <v>0</v>
      </c>
      <c r="DH98" s="85">
        <v>0</v>
      </c>
      <c r="DI98" s="85">
        <v>0</v>
      </c>
      <c r="DJ98" s="85">
        <v>0</v>
      </c>
      <c r="DK98" s="85">
        <v>0</v>
      </c>
      <c r="DL98" s="69">
        <f t="shared" si="230"/>
        <v>0</v>
      </c>
      <c r="DM98" s="69">
        <f t="shared" si="284"/>
        <v>0</v>
      </c>
      <c r="DN98" s="69">
        <f t="shared" si="285"/>
        <v>0</v>
      </c>
    </row>
    <row r="99" spans="1:118" ht="39">
      <c r="A99" s="19" t="s">
        <v>118</v>
      </c>
      <c r="B99" s="19" t="s">
        <v>161</v>
      </c>
      <c r="C99" s="19" t="s">
        <v>162</v>
      </c>
      <c r="D99" s="19" t="s">
        <v>163</v>
      </c>
      <c r="E99" s="20">
        <v>411.1</v>
      </c>
      <c r="F99" s="20"/>
      <c r="G99" s="20"/>
      <c r="H99" s="20">
        <f t="shared" si="274"/>
        <v>287.77</v>
      </c>
      <c r="I99" s="20">
        <f t="shared" si="274"/>
        <v>0</v>
      </c>
      <c r="J99" s="20">
        <f t="shared" si="273"/>
        <v>0</v>
      </c>
      <c r="K99" s="20">
        <v>317.52</v>
      </c>
      <c r="L99" s="20"/>
      <c r="M99" s="20"/>
      <c r="N99" s="20"/>
      <c r="O99" s="20"/>
      <c r="P99" s="20"/>
      <c r="Q99" s="20">
        <f t="shared" si="256"/>
        <v>0</v>
      </c>
      <c r="R99" s="20">
        <f t="shared" si="231"/>
        <v>0</v>
      </c>
      <c r="S99" s="20">
        <f t="shared" si="257"/>
        <v>0</v>
      </c>
      <c r="T99" s="20">
        <f t="shared" si="232"/>
        <v>0</v>
      </c>
      <c r="U99" s="20">
        <f t="shared" si="233"/>
        <v>0</v>
      </c>
      <c r="V99" s="20">
        <f t="shared" si="258"/>
        <v>0</v>
      </c>
      <c r="W99" s="20"/>
      <c r="X99" s="20"/>
      <c r="Y99" s="20"/>
      <c r="Z99" s="43">
        <f t="shared" si="259"/>
        <v>0</v>
      </c>
      <c r="AA99" s="44">
        <f t="shared" si="234"/>
        <v>0</v>
      </c>
      <c r="AB99" s="44">
        <f t="shared" si="260"/>
        <v>0</v>
      </c>
      <c r="AC99" s="44">
        <f t="shared" si="235"/>
        <v>0</v>
      </c>
      <c r="AD99" s="44">
        <f t="shared" si="236"/>
        <v>0</v>
      </c>
      <c r="AE99" s="43">
        <f t="shared" si="261"/>
        <v>0</v>
      </c>
      <c r="AF99" s="20"/>
      <c r="AG99" s="20"/>
      <c r="AH99" s="20"/>
      <c r="AI99" s="20"/>
      <c r="AJ99" s="20"/>
      <c r="AK99" s="20"/>
      <c r="AL99" s="22">
        <v>317.52</v>
      </c>
      <c r="AM99" s="20">
        <f t="shared" si="262"/>
        <v>0</v>
      </c>
      <c r="AN99" s="20">
        <f t="shared" si="237"/>
        <v>0</v>
      </c>
      <c r="AO99" s="20">
        <f t="shared" si="263"/>
        <v>0</v>
      </c>
      <c r="AP99" s="20">
        <f t="shared" si="238"/>
        <v>0</v>
      </c>
      <c r="AQ99" s="20">
        <f t="shared" si="239"/>
        <v>0</v>
      </c>
      <c r="AR99" s="20">
        <f t="shared" si="264"/>
        <v>0</v>
      </c>
      <c r="AS99" s="20">
        <f t="shared" si="265"/>
        <v>233.37719999999999</v>
      </c>
      <c r="AT99" s="20"/>
      <c r="AU99" s="20">
        <f t="shared" si="266"/>
        <v>0</v>
      </c>
      <c r="AV99" s="20"/>
      <c r="AW99" s="20">
        <f t="shared" si="267"/>
        <v>0</v>
      </c>
      <c r="AX99" s="20"/>
      <c r="AY99" s="20"/>
      <c r="AZ99" s="20"/>
      <c r="BA99" s="20"/>
      <c r="BB99" s="20"/>
      <c r="BC99" s="43">
        <f t="shared" si="268"/>
        <v>210.03948</v>
      </c>
      <c r="BD99" s="44">
        <f t="shared" si="240"/>
        <v>170.13197880000001</v>
      </c>
      <c r="BE99" s="44">
        <f t="shared" si="269"/>
        <v>0</v>
      </c>
      <c r="BF99" s="44">
        <f t="shared" si="241"/>
        <v>0</v>
      </c>
      <c r="BG99" s="44">
        <f t="shared" si="242"/>
        <v>0</v>
      </c>
      <c r="BH99" s="43">
        <f t="shared" si="270"/>
        <v>0</v>
      </c>
      <c r="BI99" s="20">
        <v>233.37719999999999</v>
      </c>
      <c r="BJ99" s="20">
        <f t="shared" si="243"/>
        <v>170.13197880000001</v>
      </c>
      <c r="BK99" s="20">
        <f t="shared" si="272"/>
        <v>0</v>
      </c>
      <c r="BL99" s="20">
        <f t="shared" si="244"/>
        <v>0</v>
      </c>
      <c r="BM99" s="20">
        <f t="shared" si="245"/>
        <v>0</v>
      </c>
      <c r="BN99" s="20">
        <f t="shared" si="253"/>
        <v>0</v>
      </c>
      <c r="BO99" s="20"/>
      <c r="BP99" s="20"/>
      <c r="BQ99" s="20"/>
      <c r="BR99" s="20"/>
      <c r="BS99" s="20"/>
      <c r="BT99" s="43"/>
      <c r="BU99" s="44">
        <f t="shared" si="246"/>
        <v>0</v>
      </c>
      <c r="BV99" s="44"/>
      <c r="BW99" s="44">
        <f t="shared" si="247"/>
        <v>0</v>
      </c>
      <c r="BX99" s="44">
        <f t="shared" si="248"/>
        <v>0</v>
      </c>
      <c r="BY99" s="43"/>
      <c r="BZ99" s="20"/>
      <c r="CA99" s="19">
        <f t="shared" si="249"/>
        <v>0</v>
      </c>
      <c r="CB99" s="20"/>
      <c r="CC99" s="19">
        <f t="shared" si="250"/>
        <v>0</v>
      </c>
      <c r="CD99" s="20"/>
      <c r="CE99" s="19">
        <f t="shared" si="251"/>
        <v>0</v>
      </c>
      <c r="CF99" s="66">
        <f t="shared" si="275"/>
        <v>0</v>
      </c>
      <c r="CG99" s="44"/>
      <c r="CH99" s="66">
        <f t="shared" si="276"/>
        <v>0</v>
      </c>
      <c r="CI99" s="44"/>
      <c r="CJ99" s="66">
        <f t="shared" si="277"/>
        <v>0</v>
      </c>
      <c r="CK99" s="69"/>
      <c r="CL99" s="66">
        <v>0</v>
      </c>
      <c r="CM99" s="44"/>
      <c r="CN99" s="66">
        <v>0</v>
      </c>
      <c r="CO99" s="44"/>
      <c r="CP99" s="66">
        <v>0</v>
      </c>
      <c r="CQ99" s="69">
        <v>1100</v>
      </c>
      <c r="CR99" s="69"/>
      <c r="CS99" s="69"/>
      <c r="CT99" s="69">
        <f t="shared" si="278"/>
        <v>654.88499999999999</v>
      </c>
      <c r="CU99" s="69">
        <f t="shared" si="279"/>
        <v>0</v>
      </c>
      <c r="CV99" s="69">
        <f t="shared" si="280"/>
        <v>0</v>
      </c>
      <c r="CW99" s="69">
        <v>808.5</v>
      </c>
      <c r="CX99" s="69">
        <v>0</v>
      </c>
      <c r="CY99" s="69">
        <v>0</v>
      </c>
      <c r="CZ99" s="83">
        <f t="shared" si="281"/>
        <v>509.35500000000002</v>
      </c>
      <c r="DA99" s="83">
        <f t="shared" si="283"/>
        <v>0</v>
      </c>
      <c r="DB99" s="83">
        <f t="shared" si="286"/>
        <v>0</v>
      </c>
      <c r="DC99" s="21">
        <f t="shared" si="287"/>
        <v>412.57754999999997</v>
      </c>
      <c r="DD99" s="21">
        <v>0</v>
      </c>
      <c r="DE99" s="21">
        <v>0</v>
      </c>
      <c r="DF99" s="118">
        <v>853</v>
      </c>
      <c r="DG99" s="118"/>
      <c r="DH99" s="118"/>
      <c r="DI99" s="118">
        <v>853</v>
      </c>
      <c r="DJ99" s="118"/>
      <c r="DK99" s="118"/>
      <c r="DL99" s="69">
        <f t="shared" si="230"/>
        <v>767.7</v>
      </c>
      <c r="DM99" s="69">
        <f t="shared" si="284"/>
        <v>0</v>
      </c>
      <c r="DN99" s="69">
        <f t="shared" si="285"/>
        <v>0</v>
      </c>
    </row>
    <row r="100" spans="1:118" ht="26">
      <c r="A100" s="19" t="s">
        <v>118</v>
      </c>
      <c r="B100" s="19" t="s">
        <v>164</v>
      </c>
      <c r="C100" s="19" t="s">
        <v>165</v>
      </c>
      <c r="D100" s="19" t="s">
        <v>166</v>
      </c>
      <c r="E100" s="20">
        <v>438.5</v>
      </c>
      <c r="F100" s="20"/>
      <c r="G100" s="20"/>
      <c r="H100" s="20">
        <f t="shared" ref="H100:I102" si="288">E100*0.7</f>
        <v>306.95</v>
      </c>
      <c r="I100" s="20">
        <f t="shared" si="288"/>
        <v>0</v>
      </c>
      <c r="J100" s="20">
        <f t="shared" si="273"/>
        <v>0</v>
      </c>
      <c r="K100" s="22">
        <v>306.95</v>
      </c>
      <c r="L100" s="20"/>
      <c r="M100" s="20"/>
      <c r="N100" s="20">
        <v>444.68</v>
      </c>
      <c r="O100" s="20"/>
      <c r="P100" s="20"/>
      <c r="Q100" s="20">
        <f t="shared" si="256"/>
        <v>400.21199999999999</v>
      </c>
      <c r="R100" s="20">
        <f t="shared" si="231"/>
        <v>360.19080000000002</v>
      </c>
      <c r="S100" s="20">
        <f t="shared" si="257"/>
        <v>0</v>
      </c>
      <c r="T100" s="20">
        <f t="shared" si="232"/>
        <v>0</v>
      </c>
      <c r="U100" s="20">
        <f t="shared" si="233"/>
        <v>0</v>
      </c>
      <c r="V100" s="20">
        <f t="shared" si="258"/>
        <v>0</v>
      </c>
      <c r="W100" s="20">
        <f>686*0.9*0.9</f>
        <v>555.66</v>
      </c>
      <c r="X100" s="20"/>
      <c r="Y100" s="20"/>
      <c r="Z100" s="43">
        <f t="shared" si="259"/>
        <v>500.09399999999999</v>
      </c>
      <c r="AA100" s="44">
        <f t="shared" si="234"/>
        <v>450.08460000000002</v>
      </c>
      <c r="AB100" s="44">
        <f t="shared" si="260"/>
        <v>0</v>
      </c>
      <c r="AC100" s="44">
        <f t="shared" si="235"/>
        <v>0</v>
      </c>
      <c r="AD100" s="44">
        <f t="shared" si="236"/>
        <v>0</v>
      </c>
      <c r="AE100" s="43">
        <f t="shared" si="261"/>
        <v>0</v>
      </c>
      <c r="AF100" s="20">
        <v>720.3</v>
      </c>
      <c r="AG100" s="20">
        <f>AF100*0.9</f>
        <v>648.27</v>
      </c>
      <c r="AH100" s="20"/>
      <c r="AI100" s="20"/>
      <c r="AJ100" s="20"/>
      <c r="AK100" s="20"/>
      <c r="AL100" s="20">
        <v>950</v>
      </c>
      <c r="AM100" s="20">
        <f t="shared" si="262"/>
        <v>648.27</v>
      </c>
      <c r="AN100" s="20">
        <f t="shared" si="237"/>
        <v>525.09870000000001</v>
      </c>
      <c r="AO100" s="20">
        <f t="shared" si="263"/>
        <v>583.44299999999998</v>
      </c>
      <c r="AP100" s="20">
        <f t="shared" si="238"/>
        <v>472.58882999999997</v>
      </c>
      <c r="AQ100" s="20">
        <f t="shared" si="239"/>
        <v>0</v>
      </c>
      <c r="AR100" s="20">
        <f t="shared" si="264"/>
        <v>0</v>
      </c>
      <c r="AS100" s="20">
        <f t="shared" si="265"/>
        <v>698.25</v>
      </c>
      <c r="AT100" s="20"/>
      <c r="AU100" s="20">
        <f t="shared" si="266"/>
        <v>0</v>
      </c>
      <c r="AV100" s="20"/>
      <c r="AW100" s="20">
        <f t="shared" si="267"/>
        <v>0</v>
      </c>
      <c r="AX100" s="20"/>
      <c r="AY100" s="20"/>
      <c r="AZ100" s="20"/>
      <c r="BA100" s="20"/>
      <c r="BB100" s="20"/>
      <c r="BC100" s="43">
        <f t="shared" si="268"/>
        <v>628.42499999999995</v>
      </c>
      <c r="BD100" s="44">
        <f t="shared" si="240"/>
        <v>509.02424999999999</v>
      </c>
      <c r="BE100" s="44">
        <f t="shared" si="269"/>
        <v>0</v>
      </c>
      <c r="BF100" s="44">
        <f t="shared" si="241"/>
        <v>0</v>
      </c>
      <c r="BG100" s="44">
        <f t="shared" si="242"/>
        <v>0</v>
      </c>
      <c r="BH100" s="43">
        <f t="shared" si="270"/>
        <v>0</v>
      </c>
      <c r="BI100" s="20">
        <v>698.25</v>
      </c>
      <c r="BJ100" s="20">
        <f t="shared" si="243"/>
        <v>509.02424999999999</v>
      </c>
      <c r="BK100" s="20">
        <f t="shared" si="272"/>
        <v>0</v>
      </c>
      <c r="BL100" s="20">
        <f t="shared" si="244"/>
        <v>0</v>
      </c>
      <c r="BM100" s="20">
        <f t="shared" si="245"/>
        <v>0</v>
      </c>
      <c r="BN100" s="20">
        <f t="shared" si="253"/>
        <v>0</v>
      </c>
      <c r="BO100" s="20"/>
      <c r="BP100" s="20"/>
      <c r="BQ100" s="20"/>
      <c r="BR100" s="20"/>
      <c r="BS100" s="20"/>
      <c r="BT100" s="43">
        <v>1000</v>
      </c>
      <c r="BU100" s="44">
        <f t="shared" si="246"/>
        <v>595.35</v>
      </c>
      <c r="BV100" s="44"/>
      <c r="BW100" s="44">
        <f t="shared" si="247"/>
        <v>0</v>
      </c>
      <c r="BX100" s="44">
        <f t="shared" si="248"/>
        <v>0</v>
      </c>
      <c r="BY100" s="43"/>
      <c r="BZ100" s="20">
        <v>782.55</v>
      </c>
      <c r="CA100" s="19">
        <f t="shared" si="249"/>
        <v>465.8911425</v>
      </c>
      <c r="CB100" s="20"/>
      <c r="CC100" s="19">
        <f t="shared" si="250"/>
        <v>0</v>
      </c>
      <c r="CD100" s="20"/>
      <c r="CE100" s="19">
        <f t="shared" si="251"/>
        <v>0</v>
      </c>
      <c r="CF100" s="66">
        <f t="shared" si="275"/>
        <v>0</v>
      </c>
      <c r="CG100" s="44"/>
      <c r="CH100" s="66">
        <f t="shared" si="276"/>
        <v>0</v>
      </c>
      <c r="CI100" s="44"/>
      <c r="CJ100" s="66">
        <f t="shared" si="277"/>
        <v>0</v>
      </c>
      <c r="CK100" s="69"/>
      <c r="CL100" s="66"/>
      <c r="CM100" s="44"/>
      <c r="CN100" s="66">
        <v>0</v>
      </c>
      <c r="CO100" s="44"/>
      <c r="CP100" s="66">
        <v>0</v>
      </c>
      <c r="CQ100" s="69">
        <v>1100</v>
      </c>
      <c r="CR100" s="69"/>
      <c r="CS100" s="69"/>
      <c r="CT100" s="69">
        <f t="shared" si="278"/>
        <v>654.88499999999999</v>
      </c>
      <c r="CU100" s="69">
        <f t="shared" si="279"/>
        <v>0</v>
      </c>
      <c r="CV100" s="69">
        <f t="shared" si="280"/>
        <v>0</v>
      </c>
      <c r="CW100" s="69">
        <v>808.5</v>
      </c>
      <c r="CX100" s="69">
        <v>0</v>
      </c>
      <c r="CY100" s="69">
        <v>0</v>
      </c>
      <c r="CZ100" s="83">
        <f t="shared" si="281"/>
        <v>509.35500000000002</v>
      </c>
      <c r="DA100" s="83">
        <f t="shared" si="283"/>
        <v>0</v>
      </c>
      <c r="DB100" s="83">
        <f t="shared" si="286"/>
        <v>0</v>
      </c>
      <c r="DC100" s="21">
        <f t="shared" si="287"/>
        <v>412.57754999999997</v>
      </c>
      <c r="DD100" s="21">
        <v>0</v>
      </c>
      <c r="DE100" s="21">
        <v>0</v>
      </c>
      <c r="DF100" s="118">
        <v>1101</v>
      </c>
      <c r="DG100" s="118"/>
      <c r="DH100" s="118"/>
      <c r="DI100" s="118">
        <v>1101</v>
      </c>
      <c r="DJ100" s="118"/>
      <c r="DK100" s="118"/>
      <c r="DL100" s="69">
        <f t="shared" si="230"/>
        <v>990.9</v>
      </c>
      <c r="DM100" s="69">
        <f t="shared" si="284"/>
        <v>0</v>
      </c>
      <c r="DN100" s="69">
        <f t="shared" si="285"/>
        <v>0</v>
      </c>
    </row>
    <row r="101" spans="1:118" ht="26">
      <c r="A101" s="19" t="s">
        <v>118</v>
      </c>
      <c r="B101" s="19" t="s">
        <v>81</v>
      </c>
      <c r="C101" s="19" t="s">
        <v>81</v>
      </c>
      <c r="D101" s="19" t="s">
        <v>82</v>
      </c>
      <c r="E101" s="20">
        <v>199.2</v>
      </c>
      <c r="F101" s="20"/>
      <c r="G101" s="20"/>
      <c r="H101" s="20">
        <f t="shared" si="288"/>
        <v>139.44</v>
      </c>
      <c r="I101" s="20">
        <f t="shared" si="288"/>
        <v>0</v>
      </c>
      <c r="J101" s="20">
        <f t="shared" si="273"/>
        <v>0</v>
      </c>
      <c r="K101" s="22">
        <v>139.44</v>
      </c>
      <c r="L101" s="20"/>
      <c r="M101" s="20"/>
      <c r="N101" s="20">
        <v>194.04</v>
      </c>
      <c r="O101" s="20"/>
      <c r="P101" s="20"/>
      <c r="Q101" s="20">
        <f t="shared" si="256"/>
        <v>174.636</v>
      </c>
      <c r="R101" s="20">
        <f t="shared" si="231"/>
        <v>157.17240000000001</v>
      </c>
      <c r="S101" s="20">
        <f t="shared" si="257"/>
        <v>0</v>
      </c>
      <c r="T101" s="20">
        <f t="shared" si="232"/>
        <v>0</v>
      </c>
      <c r="U101" s="20">
        <f t="shared" si="233"/>
        <v>0</v>
      </c>
      <c r="V101" s="20">
        <f t="shared" si="258"/>
        <v>0</v>
      </c>
      <c r="W101" s="20">
        <f>211*0.9*0.9</f>
        <v>170.91</v>
      </c>
      <c r="X101" s="20">
        <f>211*0.9*0.9</f>
        <v>170.91</v>
      </c>
      <c r="Y101" s="20">
        <f>211*0.9*0.9</f>
        <v>170.91</v>
      </c>
      <c r="Z101" s="43">
        <f t="shared" si="259"/>
        <v>153.81899999999999</v>
      </c>
      <c r="AA101" s="44">
        <f t="shared" si="234"/>
        <v>138.43709999999999</v>
      </c>
      <c r="AB101" s="44">
        <f t="shared" si="260"/>
        <v>153.81899999999999</v>
      </c>
      <c r="AC101" s="44">
        <f t="shared" si="235"/>
        <v>138.43709999999999</v>
      </c>
      <c r="AD101" s="44">
        <f t="shared" si="236"/>
        <v>138.43709999999999</v>
      </c>
      <c r="AE101" s="43">
        <f t="shared" si="261"/>
        <v>153.81899999999999</v>
      </c>
      <c r="AF101" s="20">
        <v>230.49600000000001</v>
      </c>
      <c r="AG101" s="20">
        <f>AF101*0.9</f>
        <v>207.44640000000001</v>
      </c>
      <c r="AH101" s="20">
        <v>230.5</v>
      </c>
      <c r="AI101" s="20">
        <f>AH101*0.9</f>
        <v>207.45</v>
      </c>
      <c r="AJ101" s="20"/>
      <c r="AK101" s="20"/>
      <c r="AL101" s="20">
        <v>319.2</v>
      </c>
      <c r="AM101" s="20">
        <f t="shared" si="262"/>
        <v>207.44640000000001</v>
      </c>
      <c r="AN101" s="20">
        <f t="shared" si="237"/>
        <v>168.03158400000001</v>
      </c>
      <c r="AO101" s="20">
        <f t="shared" si="263"/>
        <v>186.70176000000001</v>
      </c>
      <c r="AP101" s="20">
        <f t="shared" si="238"/>
        <v>151.22842560000001</v>
      </c>
      <c r="AQ101" s="20">
        <f t="shared" si="239"/>
        <v>151.23105000000001</v>
      </c>
      <c r="AR101" s="20">
        <f t="shared" si="264"/>
        <v>186.70500000000001</v>
      </c>
      <c r="AS101" s="20">
        <f t="shared" si="265"/>
        <v>234.61199999999999</v>
      </c>
      <c r="AT101" s="20">
        <v>319.2</v>
      </c>
      <c r="AU101" s="20">
        <f t="shared" si="266"/>
        <v>234.61199999999999</v>
      </c>
      <c r="AV101" s="20">
        <v>319.2</v>
      </c>
      <c r="AW101" s="20">
        <f t="shared" si="267"/>
        <v>234.61199999999999</v>
      </c>
      <c r="AX101" s="20">
        <v>338.2</v>
      </c>
      <c r="AY101" s="20">
        <v>338.2</v>
      </c>
      <c r="AZ101" s="20">
        <v>338.2</v>
      </c>
      <c r="BA101" s="20"/>
      <c r="BB101" s="20"/>
      <c r="BC101" s="43">
        <f t="shared" si="268"/>
        <v>211.1508</v>
      </c>
      <c r="BD101" s="44">
        <f t="shared" si="240"/>
        <v>171.03214800000001</v>
      </c>
      <c r="BE101" s="44">
        <f t="shared" si="269"/>
        <v>211.1508</v>
      </c>
      <c r="BF101" s="44">
        <f t="shared" si="241"/>
        <v>171.03214800000001</v>
      </c>
      <c r="BG101" s="44">
        <f t="shared" si="242"/>
        <v>171.03214800000001</v>
      </c>
      <c r="BH101" s="43">
        <f t="shared" si="270"/>
        <v>211.1508</v>
      </c>
      <c r="BI101" s="20">
        <f>AX101*0.7*1.05</f>
        <v>248.577</v>
      </c>
      <c r="BJ101" s="20">
        <f t="shared" si="243"/>
        <v>181.21263300000001</v>
      </c>
      <c r="BK101" s="20">
        <f t="shared" si="272"/>
        <v>248.577</v>
      </c>
      <c r="BL101" s="20">
        <f t="shared" si="244"/>
        <v>181.21263300000001</v>
      </c>
      <c r="BM101" s="20">
        <f t="shared" si="245"/>
        <v>181.21263300000001</v>
      </c>
      <c r="BN101" s="20">
        <f t="shared" si="253"/>
        <v>248.577</v>
      </c>
      <c r="BO101" s="20"/>
      <c r="BP101" s="20"/>
      <c r="BQ101" s="20"/>
      <c r="BR101" s="20"/>
      <c r="BS101" s="20"/>
      <c r="BT101" s="43">
        <v>356</v>
      </c>
      <c r="BU101" s="44">
        <f t="shared" si="246"/>
        <v>211.94460000000001</v>
      </c>
      <c r="BV101" s="44">
        <v>356</v>
      </c>
      <c r="BW101" s="44">
        <f t="shared" si="247"/>
        <v>211.94460000000001</v>
      </c>
      <c r="BX101" s="44">
        <f t="shared" si="248"/>
        <v>211.94460000000001</v>
      </c>
      <c r="BY101" s="43">
        <v>356</v>
      </c>
      <c r="BZ101" s="20">
        <v>352.5</v>
      </c>
      <c r="CA101" s="19">
        <f t="shared" si="249"/>
        <v>209.86087499999999</v>
      </c>
      <c r="CB101" s="20">
        <v>352.5</v>
      </c>
      <c r="CC101" s="19">
        <f t="shared" si="250"/>
        <v>209.86087499999999</v>
      </c>
      <c r="CD101" s="20">
        <v>352.5</v>
      </c>
      <c r="CE101" s="19">
        <f t="shared" si="251"/>
        <v>209.86087499999999</v>
      </c>
      <c r="CF101" s="66">
        <f t="shared" si="275"/>
        <v>190.75013999999999</v>
      </c>
      <c r="CG101" s="44"/>
      <c r="CH101" s="66">
        <f t="shared" si="276"/>
        <v>190.75013999999999</v>
      </c>
      <c r="CI101" s="44"/>
      <c r="CJ101" s="66">
        <f t="shared" si="277"/>
        <v>190.75013999999999</v>
      </c>
      <c r="CK101" s="69"/>
      <c r="CL101" s="66">
        <v>356</v>
      </c>
      <c r="CM101" s="44">
        <v>352.5</v>
      </c>
      <c r="CN101" s="66">
        <v>356</v>
      </c>
      <c r="CO101" s="44">
        <v>352.5</v>
      </c>
      <c r="CP101" s="66">
        <v>356</v>
      </c>
      <c r="CQ101" s="69">
        <v>511</v>
      </c>
      <c r="CR101" s="69"/>
      <c r="CS101" s="69"/>
      <c r="CT101" s="69">
        <f t="shared" si="278"/>
        <v>304.22385000000003</v>
      </c>
      <c r="CU101" s="69">
        <f t="shared" si="279"/>
        <v>0</v>
      </c>
      <c r="CV101" s="69">
        <f t="shared" si="280"/>
        <v>0</v>
      </c>
      <c r="CW101" s="74">
        <v>456.07</v>
      </c>
      <c r="CX101" s="74">
        <v>456.07</v>
      </c>
      <c r="CY101" s="74">
        <v>456.07</v>
      </c>
      <c r="CZ101" s="83">
        <f t="shared" si="281"/>
        <v>287.32409999999999</v>
      </c>
      <c r="DA101" s="83">
        <f t="shared" si="283"/>
        <v>287.32409999999999</v>
      </c>
      <c r="DB101" s="83">
        <f t="shared" si="286"/>
        <v>0</v>
      </c>
      <c r="DC101" s="21">
        <f t="shared" si="287"/>
        <v>232.73252099999999</v>
      </c>
      <c r="DD101" s="21">
        <v>0</v>
      </c>
      <c r="DE101" s="21">
        <v>0</v>
      </c>
      <c r="DF101" s="118">
        <v>532</v>
      </c>
      <c r="DG101" s="118"/>
      <c r="DH101" s="118"/>
      <c r="DI101" s="118">
        <v>532</v>
      </c>
      <c r="DJ101" s="118"/>
      <c r="DK101" s="118"/>
      <c r="DL101" s="69">
        <f t="shared" si="230"/>
        <v>478.8</v>
      </c>
      <c r="DM101" s="69">
        <f t="shared" si="284"/>
        <v>0</v>
      </c>
      <c r="DN101" s="69">
        <f t="shared" si="285"/>
        <v>0</v>
      </c>
    </row>
    <row r="102" spans="1:118" ht="39">
      <c r="A102" s="19" t="s">
        <v>118</v>
      </c>
      <c r="B102" s="19" t="s">
        <v>52</v>
      </c>
      <c r="C102" s="19" t="s">
        <v>52</v>
      </c>
      <c r="D102" s="19" t="s">
        <v>167</v>
      </c>
      <c r="E102" s="20">
        <v>348</v>
      </c>
      <c r="F102" s="20">
        <v>452.2</v>
      </c>
      <c r="G102" s="20"/>
      <c r="H102" s="20">
        <f t="shared" si="288"/>
        <v>243.6</v>
      </c>
      <c r="I102" s="20">
        <f t="shared" si="288"/>
        <v>316.54000000000002</v>
      </c>
      <c r="J102" s="20">
        <f t="shared" si="273"/>
        <v>0</v>
      </c>
      <c r="K102" s="20">
        <v>268.83</v>
      </c>
      <c r="L102" s="20"/>
      <c r="M102" s="20"/>
      <c r="N102" s="20">
        <v>295.64999999999998</v>
      </c>
      <c r="O102" s="20"/>
      <c r="P102" s="20"/>
      <c r="Q102" s="20">
        <f t="shared" si="256"/>
        <v>266.08499999999998</v>
      </c>
      <c r="R102" s="20">
        <f t="shared" si="231"/>
        <v>239.47649999999999</v>
      </c>
      <c r="S102" s="20">
        <f t="shared" si="257"/>
        <v>0</v>
      </c>
      <c r="T102" s="20">
        <f t="shared" si="232"/>
        <v>0</v>
      </c>
      <c r="U102" s="20">
        <f t="shared" si="233"/>
        <v>0</v>
      </c>
      <c r="V102" s="20">
        <f t="shared" si="258"/>
        <v>0</v>
      </c>
      <c r="W102" s="20">
        <f>319*0.9*0.9</f>
        <v>258.39</v>
      </c>
      <c r="X102" s="20"/>
      <c r="Y102" s="20"/>
      <c r="Z102" s="43">
        <f t="shared" si="259"/>
        <v>232.55099999999999</v>
      </c>
      <c r="AA102" s="44">
        <f t="shared" si="234"/>
        <v>209.29589999999999</v>
      </c>
      <c r="AB102" s="44">
        <f t="shared" si="260"/>
        <v>0</v>
      </c>
      <c r="AC102" s="44">
        <f t="shared" si="235"/>
        <v>0</v>
      </c>
      <c r="AD102" s="44">
        <f t="shared" si="236"/>
        <v>0</v>
      </c>
      <c r="AE102" s="43">
        <f t="shared" si="261"/>
        <v>0</v>
      </c>
      <c r="AF102" s="20">
        <v>349.16910000000001</v>
      </c>
      <c r="AG102" s="20">
        <f>AF102*0.9</f>
        <v>314.25218999999998</v>
      </c>
      <c r="AH102" s="20"/>
      <c r="AI102" s="20"/>
      <c r="AJ102" s="20"/>
      <c r="AK102" s="20"/>
      <c r="AL102" s="20">
        <v>483.55</v>
      </c>
      <c r="AM102" s="20">
        <f t="shared" si="262"/>
        <v>314.25218999999998</v>
      </c>
      <c r="AN102" s="20">
        <f t="shared" si="237"/>
        <v>254.54427390000001</v>
      </c>
      <c r="AO102" s="20">
        <f t="shared" si="263"/>
        <v>282.82697100000001</v>
      </c>
      <c r="AP102" s="20">
        <f t="shared" si="238"/>
        <v>229.08984651</v>
      </c>
      <c r="AQ102" s="20">
        <f t="shared" si="239"/>
        <v>0</v>
      </c>
      <c r="AR102" s="20">
        <f t="shared" si="264"/>
        <v>0</v>
      </c>
      <c r="AS102" s="20">
        <f t="shared" si="265"/>
        <v>355.40924999999999</v>
      </c>
      <c r="AT102" s="20"/>
      <c r="AU102" s="20">
        <f t="shared" si="266"/>
        <v>0</v>
      </c>
      <c r="AV102" s="20"/>
      <c r="AW102" s="20">
        <f t="shared" si="267"/>
        <v>0</v>
      </c>
      <c r="AX102" s="20">
        <v>513</v>
      </c>
      <c r="AY102" s="20">
        <v>513</v>
      </c>
      <c r="AZ102" s="20"/>
      <c r="BA102" s="20"/>
      <c r="BB102" s="20"/>
      <c r="BC102" s="43">
        <f t="shared" si="268"/>
        <v>319.86832500000003</v>
      </c>
      <c r="BD102" s="44">
        <f t="shared" si="240"/>
        <v>259.09334324999998</v>
      </c>
      <c r="BE102" s="44">
        <f t="shared" si="269"/>
        <v>0</v>
      </c>
      <c r="BF102" s="44">
        <f t="shared" si="241"/>
        <v>0</v>
      </c>
      <c r="BG102" s="44">
        <f t="shared" si="242"/>
        <v>0</v>
      </c>
      <c r="BH102" s="43">
        <f t="shared" si="270"/>
        <v>0</v>
      </c>
      <c r="BI102" s="20">
        <f>AX102*0.7*1.05</f>
        <v>377.05500000000001</v>
      </c>
      <c r="BJ102" s="20">
        <f t="shared" si="243"/>
        <v>274.87309499999998</v>
      </c>
      <c r="BK102" s="20">
        <f t="shared" si="272"/>
        <v>377.05500000000001</v>
      </c>
      <c r="BL102" s="20">
        <f t="shared" si="244"/>
        <v>274.87309499999998</v>
      </c>
      <c r="BM102" s="20">
        <f t="shared" si="245"/>
        <v>0</v>
      </c>
      <c r="BN102" s="20">
        <f t="shared" si="253"/>
        <v>0</v>
      </c>
      <c r="BO102" s="20"/>
      <c r="BP102" s="20"/>
      <c r="BQ102" s="20"/>
      <c r="BR102" s="20"/>
      <c r="BS102" s="20"/>
      <c r="BT102" s="43">
        <v>540</v>
      </c>
      <c r="BU102" s="44">
        <f t="shared" si="246"/>
        <v>321.48899999999998</v>
      </c>
      <c r="BV102" s="44">
        <v>540</v>
      </c>
      <c r="BW102" s="44">
        <f t="shared" si="247"/>
        <v>321.48899999999998</v>
      </c>
      <c r="BX102" s="44">
        <f t="shared" si="248"/>
        <v>0</v>
      </c>
      <c r="BY102" s="43"/>
      <c r="BZ102" s="20">
        <v>532.98</v>
      </c>
      <c r="CA102" s="19">
        <f t="shared" si="249"/>
        <v>317.30964299999999</v>
      </c>
      <c r="CB102" s="20">
        <v>532.98</v>
      </c>
      <c r="CC102" s="19">
        <f t="shared" si="250"/>
        <v>317.30964299999999</v>
      </c>
      <c r="CD102" s="20"/>
      <c r="CE102" s="19">
        <f t="shared" si="251"/>
        <v>0</v>
      </c>
      <c r="CF102" s="66">
        <f t="shared" si="275"/>
        <v>289.34010000000001</v>
      </c>
      <c r="CG102" s="44"/>
      <c r="CH102" s="66">
        <f t="shared" si="276"/>
        <v>289.34010000000001</v>
      </c>
      <c r="CI102" s="44"/>
      <c r="CJ102" s="66">
        <f t="shared" si="277"/>
        <v>0</v>
      </c>
      <c r="CK102" s="69"/>
      <c r="CL102" s="66">
        <v>540</v>
      </c>
      <c r="CM102" s="44">
        <v>532.98</v>
      </c>
      <c r="CN102" s="66">
        <v>540</v>
      </c>
      <c r="CO102" s="44"/>
      <c r="CP102" s="66">
        <v>0</v>
      </c>
      <c r="CQ102" s="69">
        <v>657</v>
      </c>
      <c r="CR102" s="69">
        <v>803</v>
      </c>
      <c r="CS102" s="69"/>
      <c r="CT102" s="69">
        <f t="shared" si="278"/>
        <v>391.14494999999999</v>
      </c>
      <c r="CU102" s="69">
        <f t="shared" si="279"/>
        <v>478.06605000000002</v>
      </c>
      <c r="CV102" s="69">
        <f t="shared" si="280"/>
        <v>0</v>
      </c>
      <c r="CW102" s="74">
        <v>716.68</v>
      </c>
      <c r="CX102" s="74">
        <v>716.68</v>
      </c>
      <c r="CY102" s="74">
        <v>0</v>
      </c>
      <c r="CZ102" s="83">
        <f t="shared" si="281"/>
        <v>451.50839999999999</v>
      </c>
      <c r="DA102" s="83">
        <f t="shared" si="283"/>
        <v>451.50839999999999</v>
      </c>
      <c r="DB102" s="83">
        <f t="shared" si="286"/>
        <v>0</v>
      </c>
      <c r="DC102" s="21">
        <f t="shared" si="287"/>
        <v>365.72180400000002</v>
      </c>
      <c r="DD102" s="21">
        <v>0</v>
      </c>
      <c r="DE102" s="21">
        <v>0</v>
      </c>
      <c r="DF102" s="85">
        <v>715</v>
      </c>
      <c r="DG102" s="85">
        <v>715</v>
      </c>
      <c r="DH102" s="85">
        <v>0</v>
      </c>
      <c r="DI102" s="85">
        <v>715</v>
      </c>
      <c r="DJ102" s="85">
        <v>715</v>
      </c>
      <c r="DK102" s="85">
        <v>0</v>
      </c>
      <c r="DL102" s="69">
        <f t="shared" si="230"/>
        <v>643.5</v>
      </c>
      <c r="DM102" s="69">
        <f t="shared" si="284"/>
        <v>643.5</v>
      </c>
      <c r="DN102" s="69">
        <f t="shared" si="285"/>
        <v>0</v>
      </c>
    </row>
    <row r="103" spans="1:118" ht="26">
      <c r="A103" s="19" t="s">
        <v>118</v>
      </c>
      <c r="B103" s="19" t="s">
        <v>52</v>
      </c>
      <c r="C103" s="19" t="s">
        <v>52</v>
      </c>
      <c r="D103" s="19" t="s">
        <v>168</v>
      </c>
      <c r="E103" s="20">
        <v>283.5</v>
      </c>
      <c r="F103" s="20"/>
      <c r="G103" s="20"/>
      <c r="H103" s="20"/>
      <c r="I103" s="20">
        <v>198.45</v>
      </c>
      <c r="J103" s="20">
        <f t="shared" si="273"/>
        <v>0</v>
      </c>
      <c r="K103" s="22"/>
      <c r="L103" s="22">
        <v>198.45</v>
      </c>
      <c r="M103" s="20"/>
      <c r="N103" s="20"/>
      <c r="O103" s="20"/>
      <c r="P103" s="20"/>
      <c r="Q103" s="20">
        <f t="shared" si="256"/>
        <v>0</v>
      </c>
      <c r="R103" s="20">
        <f t="shared" si="231"/>
        <v>0</v>
      </c>
      <c r="S103" s="20">
        <f t="shared" si="257"/>
        <v>0</v>
      </c>
      <c r="T103" s="20">
        <f t="shared" si="232"/>
        <v>0</v>
      </c>
      <c r="U103" s="20">
        <f t="shared" si="233"/>
        <v>0</v>
      </c>
      <c r="V103" s="20">
        <f t="shared" si="258"/>
        <v>0</v>
      </c>
      <c r="W103" s="20"/>
      <c r="X103" s="20"/>
      <c r="Y103" s="20"/>
      <c r="Z103" s="43">
        <f t="shared" si="259"/>
        <v>0</v>
      </c>
      <c r="AA103" s="44">
        <f t="shared" si="234"/>
        <v>0</v>
      </c>
      <c r="AB103" s="44">
        <f t="shared" si="260"/>
        <v>0</v>
      </c>
      <c r="AC103" s="44">
        <f t="shared" si="235"/>
        <v>0</v>
      </c>
      <c r="AD103" s="44">
        <f t="shared" si="236"/>
        <v>0</v>
      </c>
      <c r="AE103" s="43">
        <f t="shared" si="261"/>
        <v>0</v>
      </c>
      <c r="AF103" s="20"/>
      <c r="AG103" s="20"/>
      <c r="AH103" s="20"/>
      <c r="AI103" s="20"/>
      <c r="AJ103" s="20"/>
      <c r="AK103" s="20"/>
      <c r="AL103" s="20"/>
      <c r="AM103" s="20">
        <f t="shared" si="262"/>
        <v>0</v>
      </c>
      <c r="AN103" s="20">
        <f t="shared" si="237"/>
        <v>0</v>
      </c>
      <c r="AO103" s="20">
        <f t="shared" si="263"/>
        <v>0</v>
      </c>
      <c r="AP103" s="20">
        <f t="shared" si="238"/>
        <v>0</v>
      </c>
      <c r="AQ103" s="20">
        <f t="shared" si="239"/>
        <v>0</v>
      </c>
      <c r="AR103" s="20">
        <f t="shared" si="264"/>
        <v>0</v>
      </c>
      <c r="AS103" s="20">
        <f t="shared" si="265"/>
        <v>0</v>
      </c>
      <c r="AT103" s="22"/>
      <c r="AU103" s="20">
        <f t="shared" si="266"/>
        <v>0</v>
      </c>
      <c r="AV103" s="20"/>
      <c r="AW103" s="20">
        <f t="shared" si="267"/>
        <v>0</v>
      </c>
      <c r="AX103" s="20"/>
      <c r="AY103" s="22"/>
      <c r="AZ103" s="20"/>
      <c r="BA103" s="20"/>
      <c r="BB103" s="20"/>
      <c r="BC103" s="43">
        <f t="shared" si="268"/>
        <v>0</v>
      </c>
      <c r="BD103" s="44">
        <f t="shared" si="240"/>
        <v>0</v>
      </c>
      <c r="BE103" s="44">
        <f t="shared" si="269"/>
        <v>0</v>
      </c>
      <c r="BF103" s="44">
        <f t="shared" si="241"/>
        <v>0</v>
      </c>
      <c r="BG103" s="44">
        <f t="shared" si="242"/>
        <v>0</v>
      </c>
      <c r="BH103" s="43">
        <f t="shared" si="270"/>
        <v>0</v>
      </c>
      <c r="BI103" s="20">
        <f>AX103*0.7*1.05</f>
        <v>0</v>
      </c>
      <c r="BJ103" s="20">
        <f t="shared" si="243"/>
        <v>0</v>
      </c>
      <c r="BK103" s="20">
        <f t="shared" si="272"/>
        <v>0</v>
      </c>
      <c r="BL103" s="20">
        <f t="shared" si="244"/>
        <v>0</v>
      </c>
      <c r="BM103" s="20">
        <f t="shared" si="245"/>
        <v>0</v>
      </c>
      <c r="BN103" s="20">
        <f t="shared" si="253"/>
        <v>0</v>
      </c>
      <c r="BO103" s="20"/>
      <c r="BP103" s="20"/>
      <c r="BQ103" s="20"/>
      <c r="BR103" s="20"/>
      <c r="BS103" s="20"/>
      <c r="BT103" s="43"/>
      <c r="BU103" s="44">
        <f t="shared" si="246"/>
        <v>0</v>
      </c>
      <c r="BV103" s="44"/>
      <c r="BW103" s="44">
        <f t="shared" si="247"/>
        <v>0</v>
      </c>
      <c r="BX103" s="44">
        <f t="shared" si="248"/>
        <v>0</v>
      </c>
      <c r="BY103" s="43"/>
      <c r="BZ103" s="20"/>
      <c r="CA103" s="19">
        <f t="shared" si="249"/>
        <v>0</v>
      </c>
      <c r="CB103" s="20"/>
      <c r="CC103" s="19">
        <f t="shared" si="250"/>
        <v>0</v>
      </c>
      <c r="CD103" s="20"/>
      <c r="CE103" s="19">
        <f t="shared" si="251"/>
        <v>0</v>
      </c>
      <c r="CF103" s="66">
        <f t="shared" si="275"/>
        <v>0</v>
      </c>
      <c r="CG103" s="44"/>
      <c r="CH103" s="66">
        <f t="shared" si="276"/>
        <v>0</v>
      </c>
      <c r="CI103" s="44"/>
      <c r="CJ103" s="66">
        <f t="shared" si="277"/>
        <v>0</v>
      </c>
      <c r="CK103" s="69"/>
      <c r="CL103" s="66">
        <v>0</v>
      </c>
      <c r="CM103" s="44"/>
      <c r="CN103" s="66">
        <v>0</v>
      </c>
      <c r="CO103" s="44"/>
      <c r="CP103" s="66">
        <v>0</v>
      </c>
      <c r="CQ103" s="69"/>
      <c r="CR103" s="69"/>
      <c r="CS103" s="69"/>
      <c r="CT103" s="69">
        <f t="shared" si="278"/>
        <v>0</v>
      </c>
      <c r="CU103" s="69">
        <f t="shared" si="279"/>
        <v>0</v>
      </c>
      <c r="CV103" s="69">
        <f t="shared" si="280"/>
        <v>0</v>
      </c>
      <c r="CW103" s="69">
        <v>0</v>
      </c>
      <c r="CX103" s="69">
        <v>0</v>
      </c>
      <c r="CY103" s="69">
        <v>0</v>
      </c>
      <c r="CZ103" s="83">
        <f t="shared" si="281"/>
        <v>0</v>
      </c>
      <c r="DA103" s="83">
        <f t="shared" si="283"/>
        <v>0</v>
      </c>
      <c r="DB103" s="83">
        <f t="shared" si="286"/>
        <v>0</v>
      </c>
      <c r="DC103" s="21">
        <f t="shared" si="287"/>
        <v>0</v>
      </c>
      <c r="DD103" s="21">
        <v>0</v>
      </c>
      <c r="DE103" s="21">
        <v>0</v>
      </c>
      <c r="DF103" s="85">
        <v>0</v>
      </c>
      <c r="DG103" s="85">
        <v>0</v>
      </c>
      <c r="DH103" s="85">
        <v>0</v>
      </c>
      <c r="DI103" s="85">
        <v>0</v>
      </c>
      <c r="DJ103" s="85">
        <v>0</v>
      </c>
      <c r="DK103" s="85">
        <v>0</v>
      </c>
      <c r="DL103" s="69">
        <f t="shared" ref="DL103:DL149" si="289">DI103*0.9</f>
        <v>0</v>
      </c>
      <c r="DM103" s="69">
        <f t="shared" si="284"/>
        <v>0</v>
      </c>
      <c r="DN103" s="69">
        <f t="shared" si="285"/>
        <v>0</v>
      </c>
    </row>
    <row r="104" spans="1:118" ht="52">
      <c r="A104" s="19" t="s">
        <v>118</v>
      </c>
      <c r="B104" s="19" t="s">
        <v>169</v>
      </c>
      <c r="C104" s="19" t="s">
        <v>169</v>
      </c>
      <c r="D104" s="19" t="s">
        <v>170</v>
      </c>
      <c r="E104" s="20">
        <v>350</v>
      </c>
      <c r="F104" s="20">
        <v>395.5</v>
      </c>
      <c r="G104" s="20"/>
      <c r="H104" s="20">
        <f t="shared" ref="H104:I108" si="290">E104*0.7</f>
        <v>245</v>
      </c>
      <c r="I104" s="20">
        <f t="shared" si="290"/>
        <v>276.85000000000002</v>
      </c>
      <c r="J104" s="20">
        <f t="shared" si="273"/>
        <v>0</v>
      </c>
      <c r="K104" s="20">
        <v>235.18</v>
      </c>
      <c r="L104" s="20"/>
      <c r="M104" s="20"/>
      <c r="N104" s="20">
        <v>258.25</v>
      </c>
      <c r="O104" s="20">
        <v>349.27</v>
      </c>
      <c r="P104" s="20"/>
      <c r="Q104" s="20">
        <f t="shared" si="256"/>
        <v>232.42500000000001</v>
      </c>
      <c r="R104" s="20">
        <f t="shared" si="231"/>
        <v>209.1825</v>
      </c>
      <c r="S104" s="20">
        <f t="shared" si="257"/>
        <v>314.34300000000002</v>
      </c>
      <c r="T104" s="20">
        <f t="shared" si="232"/>
        <v>282.90870000000001</v>
      </c>
      <c r="U104" s="20">
        <f t="shared" si="233"/>
        <v>0</v>
      </c>
      <c r="V104" s="20">
        <f t="shared" si="258"/>
        <v>0</v>
      </c>
      <c r="W104" s="20">
        <f>276*0.9*0.9</f>
        <v>223.56</v>
      </c>
      <c r="X104" s="20">
        <f>342*0.9*0.9</f>
        <v>277.02</v>
      </c>
      <c r="Y104" s="20"/>
      <c r="Z104" s="43">
        <f t="shared" si="259"/>
        <v>201.20400000000001</v>
      </c>
      <c r="AA104" s="44">
        <f t="shared" si="234"/>
        <v>181.08359999999999</v>
      </c>
      <c r="AB104" s="44">
        <f t="shared" si="260"/>
        <v>249.31800000000001</v>
      </c>
      <c r="AC104" s="44">
        <f t="shared" si="235"/>
        <v>224.3862</v>
      </c>
      <c r="AD104" s="44">
        <f t="shared" si="236"/>
        <v>0</v>
      </c>
      <c r="AE104" s="43">
        <f t="shared" si="261"/>
        <v>0</v>
      </c>
      <c r="AF104" s="20">
        <v>302.52600000000001</v>
      </c>
      <c r="AG104" s="20">
        <f>AF104*0.9</f>
        <v>272.27339999999998</v>
      </c>
      <c r="AH104" s="20"/>
      <c r="AI104" s="20"/>
      <c r="AJ104" s="20"/>
      <c r="AK104" s="20"/>
      <c r="AL104" s="20">
        <v>418.95</v>
      </c>
      <c r="AM104" s="20">
        <f t="shared" si="262"/>
        <v>272.27339999999998</v>
      </c>
      <c r="AN104" s="20">
        <f t="shared" si="237"/>
        <v>220.54145399999999</v>
      </c>
      <c r="AO104" s="20">
        <f t="shared" si="263"/>
        <v>245.04606000000001</v>
      </c>
      <c r="AP104" s="20">
        <f t="shared" si="238"/>
        <v>198.48730860000001</v>
      </c>
      <c r="AQ104" s="20">
        <f t="shared" si="239"/>
        <v>0</v>
      </c>
      <c r="AR104" s="20">
        <f t="shared" si="264"/>
        <v>0</v>
      </c>
      <c r="AS104" s="20">
        <f t="shared" si="265"/>
        <v>307.92824999999999</v>
      </c>
      <c r="AT104" s="20">
        <v>494</v>
      </c>
      <c r="AU104" s="20">
        <f t="shared" si="266"/>
        <v>363.09</v>
      </c>
      <c r="AV104" s="20">
        <v>855</v>
      </c>
      <c r="AW104" s="20">
        <f t="shared" si="267"/>
        <v>628.42499999999995</v>
      </c>
      <c r="AX104" s="20"/>
      <c r="AY104" s="20"/>
      <c r="AZ104" s="20"/>
      <c r="BA104" s="20"/>
      <c r="BB104" s="20"/>
      <c r="BC104" s="43">
        <f t="shared" si="268"/>
        <v>277.135425</v>
      </c>
      <c r="BD104" s="44">
        <f t="shared" si="240"/>
        <v>224.47969424999999</v>
      </c>
      <c r="BE104" s="44">
        <f t="shared" si="269"/>
        <v>326.78100000000001</v>
      </c>
      <c r="BF104" s="44">
        <f t="shared" si="241"/>
        <v>264.69261</v>
      </c>
      <c r="BG104" s="44">
        <f t="shared" si="242"/>
        <v>458.121825</v>
      </c>
      <c r="BH104" s="43">
        <f t="shared" si="270"/>
        <v>565.58249999999998</v>
      </c>
      <c r="BI104" s="20">
        <v>307.92824999999999</v>
      </c>
      <c r="BJ104" s="20">
        <f t="shared" si="243"/>
        <v>224.47969424999999</v>
      </c>
      <c r="BK104" s="20">
        <v>307.92824999999999</v>
      </c>
      <c r="BL104" s="20">
        <f t="shared" si="244"/>
        <v>224.47969424999999</v>
      </c>
      <c r="BM104" s="20">
        <f t="shared" si="245"/>
        <v>224.47969424999999</v>
      </c>
      <c r="BN104" s="20">
        <v>307.92824999999999</v>
      </c>
      <c r="BO104" s="20"/>
      <c r="BP104" s="20"/>
      <c r="BQ104" s="20"/>
      <c r="BR104" s="20"/>
      <c r="BS104" s="20"/>
      <c r="BT104" s="43">
        <v>441</v>
      </c>
      <c r="BU104" s="44">
        <f t="shared" si="246"/>
        <v>262.54935</v>
      </c>
      <c r="BV104" s="44">
        <v>520</v>
      </c>
      <c r="BW104" s="44">
        <f t="shared" si="247"/>
        <v>309.58199999999999</v>
      </c>
      <c r="BX104" s="44">
        <f t="shared" si="248"/>
        <v>535.81500000000005</v>
      </c>
      <c r="BY104" s="43">
        <v>900</v>
      </c>
      <c r="BZ104" s="20">
        <v>507.6</v>
      </c>
      <c r="CA104" s="19">
        <f t="shared" si="249"/>
        <v>302.19965999999999</v>
      </c>
      <c r="CB104" s="20">
        <v>507.6</v>
      </c>
      <c r="CC104" s="19">
        <f t="shared" si="250"/>
        <v>302.19965999999999</v>
      </c>
      <c r="CD104" s="20">
        <v>634.5</v>
      </c>
      <c r="CE104" s="19">
        <f t="shared" si="251"/>
        <v>377.74957499999999</v>
      </c>
      <c r="CF104" s="66">
        <f t="shared" si="275"/>
        <v>236.29441499999999</v>
      </c>
      <c r="CG104" s="44"/>
      <c r="CH104" s="66">
        <f t="shared" si="276"/>
        <v>278.62380000000002</v>
      </c>
      <c r="CI104" s="44"/>
      <c r="CJ104" s="66">
        <f t="shared" si="277"/>
        <v>249.88134386249999</v>
      </c>
      <c r="CK104" s="69"/>
      <c r="CL104" s="66">
        <v>441</v>
      </c>
      <c r="CM104" s="44">
        <v>507.6</v>
      </c>
      <c r="CN104" s="66">
        <v>520</v>
      </c>
      <c r="CO104" s="44">
        <v>634.5</v>
      </c>
      <c r="CP104" s="66">
        <v>466.35750000000002</v>
      </c>
      <c r="CQ104" s="69">
        <v>657</v>
      </c>
      <c r="CR104" s="69">
        <v>657</v>
      </c>
      <c r="CS104" s="69">
        <v>803</v>
      </c>
      <c r="CT104" s="69">
        <f t="shared" si="278"/>
        <v>391.14494999999999</v>
      </c>
      <c r="CU104" s="69">
        <f t="shared" si="279"/>
        <v>391.14494999999999</v>
      </c>
      <c r="CV104" s="69">
        <f t="shared" si="280"/>
        <v>478.06605000000002</v>
      </c>
      <c r="CW104" s="74">
        <v>586.37</v>
      </c>
      <c r="CX104" s="74">
        <v>586.37</v>
      </c>
      <c r="CY104" s="74">
        <v>716.68</v>
      </c>
      <c r="CZ104" s="83">
        <f t="shared" si="281"/>
        <v>369.41309999999999</v>
      </c>
      <c r="DA104" s="83">
        <f t="shared" si="283"/>
        <v>369.41309999999999</v>
      </c>
      <c r="DB104" s="83">
        <f t="shared" si="286"/>
        <v>387.23350049999999</v>
      </c>
      <c r="DC104" s="21">
        <f t="shared" si="287"/>
        <v>299.22461099999998</v>
      </c>
      <c r="DD104" s="21">
        <v>0</v>
      </c>
      <c r="DE104" s="21">
        <v>0</v>
      </c>
      <c r="DF104" s="85">
        <v>587</v>
      </c>
      <c r="DG104" s="85">
        <v>587</v>
      </c>
      <c r="DH104" s="85">
        <v>587</v>
      </c>
      <c r="DI104" s="85">
        <v>587</v>
      </c>
      <c r="DJ104" s="85">
        <v>587</v>
      </c>
      <c r="DK104" s="85">
        <v>587</v>
      </c>
      <c r="DL104" s="69">
        <f t="shared" si="289"/>
        <v>528.29999999999995</v>
      </c>
      <c r="DM104" s="69">
        <f t="shared" si="284"/>
        <v>528.29999999999995</v>
      </c>
      <c r="DN104" s="69">
        <f t="shared" si="285"/>
        <v>528.29999999999995</v>
      </c>
    </row>
    <row r="105" spans="1:118" ht="39">
      <c r="A105" s="19" t="s">
        <v>118</v>
      </c>
      <c r="B105" s="19" t="s">
        <v>171</v>
      </c>
      <c r="C105" s="19" t="s">
        <v>171</v>
      </c>
      <c r="D105" s="19" t="s">
        <v>172</v>
      </c>
      <c r="E105" s="20">
        <v>278.39999999999998</v>
      </c>
      <c r="F105" s="20"/>
      <c r="G105" s="20"/>
      <c r="H105" s="20">
        <f t="shared" si="290"/>
        <v>194.88</v>
      </c>
      <c r="I105" s="20">
        <f t="shared" si="290"/>
        <v>0</v>
      </c>
      <c r="J105" s="20">
        <f t="shared" si="273"/>
        <v>0</v>
      </c>
      <c r="K105" s="20">
        <v>215</v>
      </c>
      <c r="L105" s="20">
        <v>215</v>
      </c>
      <c r="M105" s="20"/>
      <c r="N105" s="20">
        <v>256.13</v>
      </c>
      <c r="O105" s="20">
        <v>256.13</v>
      </c>
      <c r="P105" s="20"/>
      <c r="Q105" s="20">
        <f t="shared" si="256"/>
        <v>230.517</v>
      </c>
      <c r="R105" s="20">
        <f t="shared" si="231"/>
        <v>207.46530000000001</v>
      </c>
      <c r="S105" s="20">
        <f t="shared" si="257"/>
        <v>230.517</v>
      </c>
      <c r="T105" s="20">
        <f t="shared" si="232"/>
        <v>207.46530000000001</v>
      </c>
      <c r="U105" s="20">
        <f t="shared" si="233"/>
        <v>0</v>
      </c>
      <c r="V105" s="20">
        <f t="shared" si="258"/>
        <v>0</v>
      </c>
      <c r="W105" s="20">
        <f>276*0.9*0.9</f>
        <v>223.56</v>
      </c>
      <c r="X105" s="20">
        <f>276*0.9*0.9</f>
        <v>223.56</v>
      </c>
      <c r="Y105" s="20"/>
      <c r="Z105" s="43">
        <f t="shared" si="259"/>
        <v>201.20400000000001</v>
      </c>
      <c r="AA105" s="44">
        <f t="shared" si="234"/>
        <v>181.08359999999999</v>
      </c>
      <c r="AB105" s="44">
        <f t="shared" si="260"/>
        <v>201.20400000000001</v>
      </c>
      <c r="AC105" s="44">
        <f t="shared" si="235"/>
        <v>181.08359999999999</v>
      </c>
      <c r="AD105" s="44">
        <f t="shared" si="236"/>
        <v>0</v>
      </c>
      <c r="AE105" s="43">
        <f t="shared" si="261"/>
        <v>0</v>
      </c>
      <c r="AF105" s="20">
        <v>302.52600000000001</v>
      </c>
      <c r="AG105" s="20">
        <f>AF105*0.9</f>
        <v>272.27339999999998</v>
      </c>
      <c r="AH105" s="20">
        <v>302.52999999999997</v>
      </c>
      <c r="AI105" s="20">
        <f>AH105*0.9</f>
        <v>272.27699999999999</v>
      </c>
      <c r="AJ105" s="20"/>
      <c r="AK105" s="20"/>
      <c r="AL105" s="20">
        <v>418.95</v>
      </c>
      <c r="AM105" s="20">
        <f t="shared" si="262"/>
        <v>272.27339999999998</v>
      </c>
      <c r="AN105" s="20">
        <f t="shared" si="237"/>
        <v>220.54145399999999</v>
      </c>
      <c r="AO105" s="20">
        <f t="shared" si="263"/>
        <v>245.04606000000001</v>
      </c>
      <c r="AP105" s="20">
        <f t="shared" si="238"/>
        <v>198.48730860000001</v>
      </c>
      <c r="AQ105" s="20">
        <f t="shared" si="239"/>
        <v>198.48993300000001</v>
      </c>
      <c r="AR105" s="20">
        <f t="shared" si="264"/>
        <v>245.04929999999999</v>
      </c>
      <c r="AS105" s="20">
        <f t="shared" si="265"/>
        <v>307.92824999999999</v>
      </c>
      <c r="AT105" s="20">
        <v>418.95</v>
      </c>
      <c r="AU105" s="20">
        <f t="shared" si="266"/>
        <v>307.92824999999999</v>
      </c>
      <c r="AV105" s="20">
        <v>855</v>
      </c>
      <c r="AW105" s="20">
        <f t="shared" si="267"/>
        <v>628.42499999999995</v>
      </c>
      <c r="AX105" s="20">
        <v>513</v>
      </c>
      <c r="AY105" s="20">
        <v>439.85</v>
      </c>
      <c r="AZ105" s="20"/>
      <c r="BA105" s="20"/>
      <c r="BB105" s="20"/>
      <c r="BC105" s="43">
        <f t="shared" si="268"/>
        <v>277.135425</v>
      </c>
      <c r="BD105" s="44">
        <f t="shared" si="240"/>
        <v>224.47969424999999</v>
      </c>
      <c r="BE105" s="44">
        <f t="shared" si="269"/>
        <v>277.135425</v>
      </c>
      <c r="BF105" s="44">
        <f t="shared" si="241"/>
        <v>224.47969424999999</v>
      </c>
      <c r="BG105" s="44">
        <f t="shared" si="242"/>
        <v>458.121825</v>
      </c>
      <c r="BH105" s="43">
        <f t="shared" si="270"/>
        <v>565.58249999999998</v>
      </c>
      <c r="BI105" s="20">
        <f>AX105*0.7*1.05</f>
        <v>377.05500000000001</v>
      </c>
      <c r="BJ105" s="20">
        <f t="shared" si="243"/>
        <v>274.87309499999998</v>
      </c>
      <c r="BK105" s="20">
        <f>AY105*0.7*1.05</f>
        <v>323.28975000000003</v>
      </c>
      <c r="BL105" s="20">
        <f t="shared" si="244"/>
        <v>235.67822774999999</v>
      </c>
      <c r="BM105" s="20">
        <f t="shared" si="245"/>
        <v>458.121825</v>
      </c>
      <c r="BN105" s="20">
        <v>628.42499999999995</v>
      </c>
      <c r="BO105" s="20"/>
      <c r="BP105" s="20"/>
      <c r="BQ105" s="20"/>
      <c r="BR105" s="20"/>
      <c r="BS105" s="20"/>
      <c r="BT105" s="43">
        <v>463</v>
      </c>
      <c r="BU105" s="44">
        <f t="shared" si="246"/>
        <v>275.64704999999998</v>
      </c>
      <c r="BV105" s="44">
        <v>540</v>
      </c>
      <c r="BW105" s="44">
        <f t="shared" si="247"/>
        <v>321.48899999999998</v>
      </c>
      <c r="BX105" s="44">
        <f t="shared" si="248"/>
        <v>0</v>
      </c>
      <c r="BY105" s="43"/>
      <c r="BZ105" s="20">
        <v>528.75</v>
      </c>
      <c r="CA105" s="19">
        <f t="shared" si="249"/>
        <v>314.7913125</v>
      </c>
      <c r="CB105" s="20">
        <v>528.75</v>
      </c>
      <c r="CC105" s="19">
        <f t="shared" si="250"/>
        <v>314.7913125</v>
      </c>
      <c r="CD105" s="20">
        <v>634.5</v>
      </c>
      <c r="CE105" s="19">
        <f t="shared" si="251"/>
        <v>377.74957499999999</v>
      </c>
      <c r="CF105" s="66">
        <f t="shared" si="275"/>
        <v>289.34010000000001</v>
      </c>
      <c r="CG105" s="44"/>
      <c r="CH105" s="66">
        <f t="shared" si="276"/>
        <v>248.082345</v>
      </c>
      <c r="CI105" s="44"/>
      <c r="CJ105" s="66">
        <f t="shared" si="277"/>
        <v>482.23349999999999</v>
      </c>
      <c r="CK105" s="69"/>
      <c r="CL105" s="66">
        <v>540</v>
      </c>
      <c r="CM105" s="44">
        <v>528.75</v>
      </c>
      <c r="CN105" s="66">
        <v>463</v>
      </c>
      <c r="CO105" s="44">
        <v>634.5</v>
      </c>
      <c r="CP105" s="66">
        <v>900</v>
      </c>
      <c r="CQ105" s="69"/>
      <c r="CR105" s="69"/>
      <c r="CS105" s="69"/>
      <c r="CT105" s="69">
        <f t="shared" si="278"/>
        <v>0</v>
      </c>
      <c r="CU105" s="69">
        <f t="shared" si="279"/>
        <v>0</v>
      </c>
      <c r="CV105" s="69">
        <f t="shared" si="280"/>
        <v>0</v>
      </c>
      <c r="CW105" s="74">
        <v>535.5</v>
      </c>
      <c r="CX105" s="74">
        <v>535.5</v>
      </c>
      <c r="CY105" s="74">
        <v>0</v>
      </c>
      <c r="CZ105" s="83">
        <f t="shared" si="281"/>
        <v>337.36500000000001</v>
      </c>
      <c r="DA105" s="83">
        <f t="shared" si="283"/>
        <v>337.36500000000001</v>
      </c>
      <c r="DB105" s="83">
        <f t="shared" si="286"/>
        <v>0</v>
      </c>
      <c r="DC105" s="21">
        <f t="shared" si="287"/>
        <v>273.26564999999999</v>
      </c>
      <c r="DD105" s="21">
        <v>0</v>
      </c>
      <c r="DE105" s="21">
        <v>0</v>
      </c>
      <c r="DF105" s="85">
        <v>542</v>
      </c>
      <c r="DG105" s="85">
        <v>542</v>
      </c>
      <c r="DH105" s="85">
        <v>0</v>
      </c>
      <c r="DI105" s="85">
        <v>542</v>
      </c>
      <c r="DJ105" s="85">
        <v>542</v>
      </c>
      <c r="DK105" s="85">
        <v>0</v>
      </c>
      <c r="DL105" s="69">
        <f t="shared" si="289"/>
        <v>487.8</v>
      </c>
      <c r="DM105" s="69">
        <f t="shared" si="284"/>
        <v>487.8</v>
      </c>
      <c r="DN105" s="69">
        <f t="shared" si="285"/>
        <v>0</v>
      </c>
    </row>
    <row r="106" spans="1:118" ht="26">
      <c r="A106" s="19" t="s">
        <v>118</v>
      </c>
      <c r="B106" s="19" t="s">
        <v>53</v>
      </c>
      <c r="C106" s="19" t="s">
        <v>53</v>
      </c>
      <c r="D106" s="19" t="s">
        <v>173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>
        <f t="shared" si="256"/>
        <v>0</v>
      </c>
      <c r="R106" s="20">
        <f t="shared" si="231"/>
        <v>0</v>
      </c>
      <c r="S106" s="20">
        <f t="shared" si="257"/>
        <v>0</v>
      </c>
      <c r="T106" s="20">
        <f t="shared" si="232"/>
        <v>0</v>
      </c>
      <c r="U106" s="20">
        <f t="shared" si="233"/>
        <v>0</v>
      </c>
      <c r="V106" s="20">
        <f t="shared" si="258"/>
        <v>0</v>
      </c>
      <c r="W106" s="20">
        <f>221*0.9*0.9</f>
        <v>179.01</v>
      </c>
      <c r="X106" s="20"/>
      <c r="Y106" s="20"/>
      <c r="Z106" s="43">
        <f t="shared" si="259"/>
        <v>161.10900000000001</v>
      </c>
      <c r="AA106" s="44">
        <f t="shared" si="234"/>
        <v>144.99809999999999</v>
      </c>
      <c r="AB106" s="44">
        <f t="shared" si="260"/>
        <v>0</v>
      </c>
      <c r="AC106" s="44">
        <f t="shared" si="235"/>
        <v>0</v>
      </c>
      <c r="AD106" s="44">
        <f t="shared" si="236"/>
        <v>0</v>
      </c>
      <c r="AE106" s="43">
        <f t="shared" si="261"/>
        <v>0</v>
      </c>
      <c r="AF106" s="20">
        <v>72.507750000000001</v>
      </c>
      <c r="AG106" s="20">
        <f>AF106*0.9</f>
        <v>65.256974999999997</v>
      </c>
      <c r="AH106" s="20">
        <v>48.34</v>
      </c>
      <c r="AI106" s="20">
        <f>AH106*0.9</f>
        <v>43.506</v>
      </c>
      <c r="AJ106" s="20">
        <v>48.340949999999999</v>
      </c>
      <c r="AK106" s="20">
        <f>AJ106*0.9</f>
        <v>43.506855000000002</v>
      </c>
      <c r="AL106" s="22">
        <v>72.507750000000001</v>
      </c>
      <c r="AM106" s="20">
        <f t="shared" si="262"/>
        <v>65.256974999999997</v>
      </c>
      <c r="AN106" s="20">
        <f t="shared" si="237"/>
        <v>52.858149750000003</v>
      </c>
      <c r="AO106" s="20">
        <f t="shared" si="263"/>
        <v>58.731277499999997</v>
      </c>
      <c r="AP106" s="20">
        <f t="shared" si="238"/>
        <v>47.572334775000002</v>
      </c>
      <c r="AQ106" s="20">
        <f t="shared" si="239"/>
        <v>31.715873999999999</v>
      </c>
      <c r="AR106" s="20">
        <f t="shared" si="264"/>
        <v>39.1554</v>
      </c>
      <c r="AS106" s="20">
        <v>0</v>
      </c>
      <c r="AT106" s="22">
        <v>0</v>
      </c>
      <c r="AU106" s="20">
        <f t="shared" si="266"/>
        <v>0</v>
      </c>
      <c r="AV106" s="22">
        <v>0</v>
      </c>
      <c r="AW106" s="20">
        <f t="shared" si="267"/>
        <v>0</v>
      </c>
      <c r="AX106" s="20"/>
      <c r="AY106" s="22"/>
      <c r="AZ106" s="20"/>
      <c r="BA106" s="22"/>
      <c r="BB106" s="20"/>
      <c r="BC106" s="43">
        <f t="shared" si="268"/>
        <v>0</v>
      </c>
      <c r="BD106" s="44">
        <f t="shared" si="240"/>
        <v>0</v>
      </c>
      <c r="BE106" s="44">
        <f t="shared" si="269"/>
        <v>0</v>
      </c>
      <c r="BF106" s="44">
        <f t="shared" si="241"/>
        <v>0</v>
      </c>
      <c r="BG106" s="44">
        <f t="shared" si="242"/>
        <v>0</v>
      </c>
      <c r="BH106" s="43">
        <f t="shared" si="270"/>
        <v>0</v>
      </c>
      <c r="BI106" s="20">
        <f>AX106*0.7*1.05</f>
        <v>0</v>
      </c>
      <c r="BJ106" s="20">
        <f t="shared" si="243"/>
        <v>0</v>
      </c>
      <c r="BK106" s="20">
        <f>AY106*0.7*1.05</f>
        <v>0</v>
      </c>
      <c r="BL106" s="20">
        <f t="shared" si="244"/>
        <v>0</v>
      </c>
      <c r="BM106" s="20">
        <f t="shared" si="245"/>
        <v>0</v>
      </c>
      <c r="BN106" s="20">
        <f>AZ106*0.7*1.05</f>
        <v>0</v>
      </c>
      <c r="BO106" s="20"/>
      <c r="BP106" s="20"/>
      <c r="BQ106" s="20"/>
      <c r="BR106" s="20"/>
      <c r="BS106" s="20"/>
      <c r="BT106" s="43"/>
      <c r="BU106" s="44">
        <f t="shared" si="246"/>
        <v>0</v>
      </c>
      <c r="BV106" s="44"/>
      <c r="BW106" s="44">
        <f t="shared" si="247"/>
        <v>0</v>
      </c>
      <c r="BX106" s="44">
        <f t="shared" si="248"/>
        <v>0</v>
      </c>
      <c r="BY106" s="43"/>
      <c r="BZ106" s="20"/>
      <c r="CA106" s="19">
        <f t="shared" si="249"/>
        <v>0</v>
      </c>
      <c r="CB106" s="20"/>
      <c r="CC106" s="19">
        <f t="shared" si="250"/>
        <v>0</v>
      </c>
      <c r="CD106" s="20"/>
      <c r="CE106" s="19">
        <f t="shared" si="251"/>
        <v>0</v>
      </c>
      <c r="CF106" s="66">
        <f t="shared" si="275"/>
        <v>0</v>
      </c>
      <c r="CG106" s="44"/>
      <c r="CH106" s="66">
        <f t="shared" si="276"/>
        <v>0</v>
      </c>
      <c r="CI106" s="44"/>
      <c r="CJ106" s="66">
        <f t="shared" si="277"/>
        <v>0</v>
      </c>
      <c r="CK106" s="69"/>
      <c r="CL106" s="66">
        <v>0</v>
      </c>
      <c r="CM106" s="44"/>
      <c r="CN106" s="66">
        <v>0</v>
      </c>
      <c r="CO106" s="44"/>
      <c r="CP106" s="66">
        <v>0</v>
      </c>
      <c r="CQ106" s="69"/>
      <c r="CR106" s="69"/>
      <c r="CS106" s="69"/>
      <c r="CT106" s="69">
        <f t="shared" si="278"/>
        <v>0</v>
      </c>
      <c r="CU106" s="69">
        <f t="shared" si="279"/>
        <v>0</v>
      </c>
      <c r="CV106" s="69">
        <f t="shared" si="280"/>
        <v>0</v>
      </c>
      <c r="CW106" s="69">
        <v>0</v>
      </c>
      <c r="CX106" s="69">
        <v>0</v>
      </c>
      <c r="CY106" s="69">
        <v>0</v>
      </c>
      <c r="CZ106" s="83">
        <f t="shared" si="281"/>
        <v>0</v>
      </c>
      <c r="DA106" s="83">
        <f t="shared" si="283"/>
        <v>0</v>
      </c>
      <c r="DB106" s="83">
        <f t="shared" si="286"/>
        <v>0</v>
      </c>
      <c r="DC106" s="21">
        <f t="shared" si="287"/>
        <v>0</v>
      </c>
      <c r="DD106" s="21">
        <v>0</v>
      </c>
      <c r="DE106" s="21">
        <v>0</v>
      </c>
      <c r="DF106" s="85">
        <v>0</v>
      </c>
      <c r="DG106" s="85">
        <v>0</v>
      </c>
      <c r="DH106" s="85">
        <v>0</v>
      </c>
      <c r="DI106" s="85">
        <v>0</v>
      </c>
      <c r="DJ106" s="85">
        <v>0</v>
      </c>
      <c r="DK106" s="85">
        <v>0</v>
      </c>
      <c r="DL106" s="69">
        <f t="shared" si="289"/>
        <v>0</v>
      </c>
      <c r="DM106" s="69">
        <f t="shared" si="284"/>
        <v>0</v>
      </c>
      <c r="DN106" s="69">
        <f t="shared" si="285"/>
        <v>0</v>
      </c>
    </row>
    <row r="107" spans="1:118" ht="26">
      <c r="A107" s="19" t="s">
        <v>118</v>
      </c>
      <c r="B107" s="19" t="s">
        <v>174</v>
      </c>
      <c r="C107" s="19" t="s">
        <v>174</v>
      </c>
      <c r="D107" s="19" t="s">
        <v>175</v>
      </c>
      <c r="E107" s="20">
        <v>165.34</v>
      </c>
      <c r="F107" s="20">
        <v>214.7</v>
      </c>
      <c r="G107" s="20"/>
      <c r="H107" s="20">
        <f t="shared" si="290"/>
        <v>115.738</v>
      </c>
      <c r="I107" s="20">
        <f t="shared" si="290"/>
        <v>150.29</v>
      </c>
      <c r="J107" s="20">
        <f>G107*0.7</f>
        <v>0</v>
      </c>
      <c r="K107" s="22">
        <v>115.74</v>
      </c>
      <c r="L107" s="20">
        <v>150.29</v>
      </c>
      <c r="M107" s="20"/>
      <c r="N107" s="20"/>
      <c r="O107" s="20"/>
      <c r="P107" s="20"/>
      <c r="Q107" s="20">
        <f t="shared" si="256"/>
        <v>0</v>
      </c>
      <c r="R107" s="20">
        <f t="shared" si="231"/>
        <v>0</v>
      </c>
      <c r="S107" s="20">
        <f t="shared" si="257"/>
        <v>0</v>
      </c>
      <c r="T107" s="20">
        <f t="shared" si="232"/>
        <v>0</v>
      </c>
      <c r="U107" s="20">
        <f t="shared" si="233"/>
        <v>0</v>
      </c>
      <c r="V107" s="20">
        <f t="shared" si="258"/>
        <v>0</v>
      </c>
      <c r="W107" s="20">
        <f>138*0.9*0.9</f>
        <v>111.78</v>
      </c>
      <c r="X107" s="20"/>
      <c r="Y107" s="20"/>
      <c r="Z107" s="43">
        <f t="shared" si="259"/>
        <v>100.602</v>
      </c>
      <c r="AA107" s="44">
        <f t="shared" si="234"/>
        <v>90.541799999999995</v>
      </c>
      <c r="AB107" s="44">
        <f t="shared" si="260"/>
        <v>0</v>
      </c>
      <c r="AC107" s="44">
        <f t="shared" si="235"/>
        <v>0</v>
      </c>
      <c r="AD107" s="44">
        <f t="shared" si="236"/>
        <v>0</v>
      </c>
      <c r="AE107" s="43">
        <f t="shared" si="261"/>
        <v>0</v>
      </c>
      <c r="AF107" s="20"/>
      <c r="AG107" s="20"/>
      <c r="AH107" s="20"/>
      <c r="AI107" s="20"/>
      <c r="AJ107" s="20"/>
      <c r="AK107" s="20"/>
      <c r="AL107" s="22"/>
      <c r="AM107" s="20">
        <f t="shared" si="262"/>
        <v>0</v>
      </c>
      <c r="AN107" s="20">
        <f t="shared" si="237"/>
        <v>0</v>
      </c>
      <c r="AO107" s="20">
        <f t="shared" si="263"/>
        <v>0</v>
      </c>
      <c r="AP107" s="20">
        <f t="shared" si="238"/>
        <v>0</v>
      </c>
      <c r="AQ107" s="20">
        <f t="shared" si="239"/>
        <v>0</v>
      </c>
      <c r="AR107" s="20">
        <f t="shared" si="264"/>
        <v>0</v>
      </c>
      <c r="AS107" s="20">
        <f>AL107*1.05*0.7</f>
        <v>0</v>
      </c>
      <c r="AT107" s="20"/>
      <c r="AU107" s="20">
        <f t="shared" si="266"/>
        <v>0</v>
      </c>
      <c r="AV107" s="20"/>
      <c r="AW107" s="20">
        <f t="shared" si="267"/>
        <v>0</v>
      </c>
      <c r="AX107" s="20"/>
      <c r="AY107" s="20"/>
      <c r="AZ107" s="20"/>
      <c r="BA107" s="20"/>
      <c r="BB107" s="20"/>
      <c r="BC107" s="43">
        <f t="shared" si="268"/>
        <v>0</v>
      </c>
      <c r="BD107" s="44">
        <f t="shared" si="240"/>
        <v>0</v>
      </c>
      <c r="BE107" s="44">
        <f t="shared" si="269"/>
        <v>0</v>
      </c>
      <c r="BF107" s="44">
        <f t="shared" si="241"/>
        <v>0</v>
      </c>
      <c r="BG107" s="44">
        <f t="shared" si="242"/>
        <v>0</v>
      </c>
      <c r="BH107" s="43">
        <f t="shared" si="270"/>
        <v>0</v>
      </c>
      <c r="BI107" s="20">
        <f>AX107*0.7*1.05</f>
        <v>0</v>
      </c>
      <c r="BJ107" s="20">
        <f t="shared" si="243"/>
        <v>0</v>
      </c>
      <c r="BK107" s="20">
        <f>AY107*0.7*1.05</f>
        <v>0</v>
      </c>
      <c r="BL107" s="20">
        <f t="shared" si="244"/>
        <v>0</v>
      </c>
      <c r="BM107" s="20">
        <f t="shared" si="245"/>
        <v>0</v>
      </c>
      <c r="BN107" s="20">
        <f>AZ107*0.7*1.05</f>
        <v>0</v>
      </c>
      <c r="BO107" s="20"/>
      <c r="BP107" s="20"/>
      <c r="BQ107" s="20"/>
      <c r="BR107" s="20"/>
      <c r="BS107" s="20"/>
      <c r="BT107" s="43"/>
      <c r="BU107" s="44">
        <f t="shared" si="246"/>
        <v>0</v>
      </c>
      <c r="BV107" s="44"/>
      <c r="BW107" s="44">
        <f t="shared" si="247"/>
        <v>0</v>
      </c>
      <c r="BX107" s="44">
        <f t="shared" si="248"/>
        <v>0</v>
      </c>
      <c r="BY107" s="43"/>
      <c r="BZ107" s="20"/>
      <c r="CA107" s="19">
        <f t="shared" si="249"/>
        <v>0</v>
      </c>
      <c r="CB107" s="20"/>
      <c r="CC107" s="19">
        <f t="shared" si="250"/>
        <v>0</v>
      </c>
      <c r="CD107" s="20"/>
      <c r="CE107" s="19">
        <f t="shared" si="251"/>
        <v>0</v>
      </c>
      <c r="CF107" s="66">
        <f t="shared" si="275"/>
        <v>0</v>
      </c>
      <c r="CG107" s="44"/>
      <c r="CH107" s="66">
        <f t="shared" si="276"/>
        <v>0</v>
      </c>
      <c r="CI107" s="44"/>
      <c r="CJ107" s="66">
        <f t="shared" si="277"/>
        <v>0</v>
      </c>
      <c r="CK107" s="69"/>
      <c r="CL107" s="66">
        <v>0</v>
      </c>
      <c r="CM107" s="44"/>
      <c r="CN107" s="66">
        <v>0</v>
      </c>
      <c r="CO107" s="44"/>
      <c r="CP107" s="66">
        <v>0</v>
      </c>
      <c r="CQ107" s="69"/>
      <c r="CR107" s="69"/>
      <c r="CS107" s="69"/>
      <c r="CT107" s="69">
        <f t="shared" si="278"/>
        <v>0</v>
      </c>
      <c r="CU107" s="69">
        <f t="shared" si="279"/>
        <v>0</v>
      </c>
      <c r="CV107" s="69">
        <f t="shared" si="280"/>
        <v>0</v>
      </c>
      <c r="CW107" s="69">
        <v>0</v>
      </c>
      <c r="CX107" s="69">
        <v>0</v>
      </c>
      <c r="CY107" s="69">
        <v>0</v>
      </c>
      <c r="CZ107" s="83">
        <f t="shared" si="281"/>
        <v>0</v>
      </c>
      <c r="DA107" s="83">
        <f t="shared" si="283"/>
        <v>0</v>
      </c>
      <c r="DB107" s="83">
        <f t="shared" si="286"/>
        <v>0</v>
      </c>
      <c r="DC107" s="21">
        <f t="shared" si="287"/>
        <v>0</v>
      </c>
      <c r="DD107" s="21">
        <v>0</v>
      </c>
      <c r="DE107" s="21">
        <v>0</v>
      </c>
      <c r="DF107" s="85">
        <v>0</v>
      </c>
      <c r="DG107" s="85">
        <v>0</v>
      </c>
      <c r="DH107" s="85">
        <v>0</v>
      </c>
      <c r="DI107" s="85">
        <v>0</v>
      </c>
      <c r="DJ107" s="85">
        <v>0</v>
      </c>
      <c r="DK107" s="85">
        <v>0</v>
      </c>
      <c r="DL107" s="69">
        <f t="shared" si="289"/>
        <v>0</v>
      </c>
      <c r="DM107" s="69">
        <f t="shared" si="284"/>
        <v>0</v>
      </c>
      <c r="DN107" s="69">
        <f t="shared" si="285"/>
        <v>0</v>
      </c>
    </row>
    <row r="108" spans="1:118" ht="26">
      <c r="A108" s="19" t="s">
        <v>118</v>
      </c>
      <c r="B108" s="19" t="s">
        <v>174</v>
      </c>
      <c r="C108" s="19" t="s">
        <v>174</v>
      </c>
      <c r="D108" s="19" t="s">
        <v>176</v>
      </c>
      <c r="E108" s="20">
        <v>230</v>
      </c>
      <c r="F108" s="20"/>
      <c r="G108" s="20"/>
      <c r="H108" s="20">
        <f t="shared" si="290"/>
        <v>161</v>
      </c>
      <c r="I108" s="20">
        <f t="shared" si="290"/>
        <v>0</v>
      </c>
      <c r="J108" s="20">
        <f>G108*0.7</f>
        <v>0</v>
      </c>
      <c r="K108" s="20">
        <v>192.86</v>
      </c>
      <c r="L108" s="20">
        <v>192.86</v>
      </c>
      <c r="M108" s="20"/>
      <c r="N108" s="20"/>
      <c r="O108" s="20"/>
      <c r="P108" s="20"/>
      <c r="Q108" s="20">
        <f t="shared" si="256"/>
        <v>0</v>
      </c>
      <c r="R108" s="20">
        <f t="shared" si="231"/>
        <v>0</v>
      </c>
      <c r="S108" s="20">
        <f t="shared" si="257"/>
        <v>0</v>
      </c>
      <c r="T108" s="20">
        <f t="shared" si="232"/>
        <v>0</v>
      </c>
      <c r="U108" s="20">
        <f t="shared" si="233"/>
        <v>0</v>
      </c>
      <c r="V108" s="20">
        <f t="shared" si="258"/>
        <v>0</v>
      </c>
      <c r="W108" s="20"/>
      <c r="X108" s="20"/>
      <c r="Y108" s="20"/>
      <c r="Z108" s="43">
        <f t="shared" si="259"/>
        <v>0</v>
      </c>
      <c r="AA108" s="44">
        <f t="shared" si="234"/>
        <v>0</v>
      </c>
      <c r="AB108" s="44">
        <f t="shared" si="260"/>
        <v>0</v>
      </c>
      <c r="AC108" s="44">
        <f t="shared" si="235"/>
        <v>0</v>
      </c>
      <c r="AD108" s="44">
        <f t="shared" si="236"/>
        <v>0</v>
      </c>
      <c r="AE108" s="43">
        <f t="shared" si="261"/>
        <v>0</v>
      </c>
      <c r="AF108" s="20"/>
      <c r="AG108" s="20"/>
      <c r="AH108" s="20"/>
      <c r="AI108" s="20"/>
      <c r="AJ108" s="20"/>
      <c r="AK108" s="20"/>
      <c r="AL108" s="22"/>
      <c r="AM108" s="20">
        <f t="shared" si="262"/>
        <v>0</v>
      </c>
      <c r="AN108" s="20">
        <f t="shared" si="237"/>
        <v>0</v>
      </c>
      <c r="AO108" s="20">
        <f t="shared" si="263"/>
        <v>0</v>
      </c>
      <c r="AP108" s="20">
        <f t="shared" si="238"/>
        <v>0</v>
      </c>
      <c r="AQ108" s="20">
        <f t="shared" si="239"/>
        <v>0</v>
      </c>
      <c r="AR108" s="20">
        <f t="shared" si="264"/>
        <v>0</v>
      </c>
      <c r="AS108" s="20">
        <f>AL108*1.05*0.7</f>
        <v>0</v>
      </c>
      <c r="AT108" s="20"/>
      <c r="AU108" s="20">
        <f t="shared" si="266"/>
        <v>0</v>
      </c>
      <c r="AV108" s="20"/>
      <c r="AW108" s="20">
        <f t="shared" si="267"/>
        <v>0</v>
      </c>
      <c r="AX108" s="20"/>
      <c r="AY108" s="20"/>
      <c r="AZ108" s="20"/>
      <c r="BA108" s="20"/>
      <c r="BB108" s="20"/>
      <c r="BC108" s="43">
        <f t="shared" si="268"/>
        <v>0</v>
      </c>
      <c r="BD108" s="44">
        <f t="shared" si="240"/>
        <v>0</v>
      </c>
      <c r="BE108" s="44">
        <f t="shared" si="269"/>
        <v>0</v>
      </c>
      <c r="BF108" s="44">
        <f t="shared" si="241"/>
        <v>0</v>
      </c>
      <c r="BG108" s="44">
        <f t="shared" si="242"/>
        <v>0</v>
      </c>
      <c r="BH108" s="43">
        <f t="shared" si="270"/>
        <v>0</v>
      </c>
      <c r="BI108" s="20">
        <f>AX108*0.7*1.05</f>
        <v>0</v>
      </c>
      <c r="BJ108" s="20">
        <f t="shared" si="243"/>
        <v>0</v>
      </c>
      <c r="BK108" s="20">
        <f>AY108*0.7*1.05</f>
        <v>0</v>
      </c>
      <c r="BL108" s="20">
        <f t="shared" si="244"/>
        <v>0</v>
      </c>
      <c r="BM108" s="20">
        <f t="shared" si="245"/>
        <v>0</v>
      </c>
      <c r="BN108" s="20">
        <f>AZ108*0.7*1.05</f>
        <v>0</v>
      </c>
      <c r="BO108" s="20"/>
      <c r="BP108" s="20"/>
      <c r="BQ108" s="20"/>
      <c r="BR108" s="20"/>
      <c r="BS108" s="20"/>
      <c r="BT108" s="43"/>
      <c r="BU108" s="44">
        <f t="shared" si="246"/>
        <v>0</v>
      </c>
      <c r="BV108" s="44"/>
      <c r="BW108" s="44">
        <f t="shared" si="247"/>
        <v>0</v>
      </c>
      <c r="BX108" s="44">
        <f t="shared" si="248"/>
        <v>0</v>
      </c>
      <c r="BY108" s="43"/>
      <c r="BZ108" s="20"/>
      <c r="CA108" s="19">
        <f t="shared" si="249"/>
        <v>0</v>
      </c>
      <c r="CB108" s="20"/>
      <c r="CC108" s="19">
        <f t="shared" si="250"/>
        <v>0</v>
      </c>
      <c r="CD108" s="20"/>
      <c r="CE108" s="19">
        <f t="shared" si="251"/>
        <v>0</v>
      </c>
      <c r="CF108" s="66">
        <f t="shared" si="275"/>
        <v>0</v>
      </c>
      <c r="CG108" s="44"/>
      <c r="CH108" s="66">
        <f t="shared" si="276"/>
        <v>0</v>
      </c>
      <c r="CI108" s="44"/>
      <c r="CJ108" s="66">
        <f t="shared" si="277"/>
        <v>0</v>
      </c>
      <c r="CK108" s="69"/>
      <c r="CL108" s="66">
        <v>0</v>
      </c>
      <c r="CM108" s="44"/>
      <c r="CN108" s="66">
        <v>0</v>
      </c>
      <c r="CO108" s="44"/>
      <c r="CP108" s="66">
        <v>0</v>
      </c>
      <c r="CQ108" s="69"/>
      <c r="CR108" s="69"/>
      <c r="CS108" s="69"/>
      <c r="CT108" s="69">
        <f t="shared" si="278"/>
        <v>0</v>
      </c>
      <c r="CU108" s="69">
        <f t="shared" si="279"/>
        <v>0</v>
      </c>
      <c r="CV108" s="69">
        <f t="shared" si="280"/>
        <v>0</v>
      </c>
      <c r="CW108" s="69">
        <v>0</v>
      </c>
      <c r="CX108" s="69">
        <v>0</v>
      </c>
      <c r="CY108" s="69">
        <v>0</v>
      </c>
      <c r="CZ108" s="83">
        <f t="shared" si="281"/>
        <v>0</v>
      </c>
      <c r="DA108" s="83">
        <f t="shared" si="283"/>
        <v>0</v>
      </c>
      <c r="DB108" s="83">
        <f t="shared" si="286"/>
        <v>0</v>
      </c>
      <c r="DC108" s="21">
        <f t="shared" si="287"/>
        <v>0</v>
      </c>
      <c r="DD108" s="21">
        <v>0</v>
      </c>
      <c r="DE108" s="21">
        <v>0</v>
      </c>
      <c r="DF108" s="85">
        <v>0</v>
      </c>
      <c r="DG108" s="85">
        <v>0</v>
      </c>
      <c r="DH108" s="85">
        <v>0</v>
      </c>
      <c r="DI108" s="85">
        <v>0</v>
      </c>
      <c r="DJ108" s="85">
        <v>0</v>
      </c>
      <c r="DK108" s="85">
        <v>0</v>
      </c>
      <c r="DL108" s="69">
        <f t="shared" si="289"/>
        <v>0</v>
      </c>
      <c r="DM108" s="69">
        <f t="shared" si="284"/>
        <v>0</v>
      </c>
      <c r="DN108" s="69">
        <f t="shared" si="285"/>
        <v>0</v>
      </c>
    </row>
    <row r="109" spans="1:118" ht="26">
      <c r="A109" s="19" t="s">
        <v>118</v>
      </c>
      <c r="B109" s="19" t="s">
        <v>177</v>
      </c>
      <c r="C109" s="19" t="s">
        <v>177</v>
      </c>
      <c r="D109" s="19"/>
      <c r="E109" s="20"/>
      <c r="F109" s="20"/>
      <c r="G109" s="20"/>
      <c r="H109" s="20"/>
      <c r="I109" s="20"/>
      <c r="J109" s="20"/>
      <c r="K109" s="20"/>
      <c r="L109" s="20"/>
      <c r="M109" s="20"/>
      <c r="N109" s="20">
        <f>519.2*1.05*70%</f>
        <v>381.61200000000002</v>
      </c>
      <c r="O109" s="20">
        <f>519.2*1.05*70%</f>
        <v>381.61200000000002</v>
      </c>
      <c r="P109" s="20">
        <f>519.2*1.05*70%</f>
        <v>381.61200000000002</v>
      </c>
      <c r="Q109" s="20">
        <f t="shared" si="256"/>
        <v>343.45080000000002</v>
      </c>
      <c r="R109" s="20">
        <f t="shared" si="231"/>
        <v>309.10572000000002</v>
      </c>
      <c r="S109" s="20">
        <f t="shared" si="257"/>
        <v>343.45080000000002</v>
      </c>
      <c r="T109" s="20">
        <f t="shared" si="232"/>
        <v>309.10572000000002</v>
      </c>
      <c r="U109" s="20">
        <f t="shared" si="233"/>
        <v>309.10572000000002</v>
      </c>
      <c r="V109" s="20">
        <f t="shared" si="258"/>
        <v>343.45080000000002</v>
      </c>
      <c r="W109" s="20">
        <f>519.2*1.05*70%*0.9*0.9</f>
        <v>309.10572000000002</v>
      </c>
      <c r="X109" s="20">
        <f>519.2*1.05*70%*0.9*0.9</f>
        <v>309.10572000000002</v>
      </c>
      <c r="Y109" s="20">
        <f>519.2*1.05*70%*0.9*0.9</f>
        <v>309.10572000000002</v>
      </c>
      <c r="Z109" s="43">
        <f t="shared" si="259"/>
        <v>278.19514800000002</v>
      </c>
      <c r="AA109" s="44">
        <f t="shared" si="234"/>
        <v>250.37563320000001</v>
      </c>
      <c r="AB109" s="44">
        <f t="shared" si="260"/>
        <v>278.19514800000002</v>
      </c>
      <c r="AC109" s="44">
        <f t="shared" si="235"/>
        <v>250.37563320000001</v>
      </c>
      <c r="AD109" s="44">
        <f t="shared" si="236"/>
        <v>250.37563320000001</v>
      </c>
      <c r="AE109" s="43">
        <f t="shared" si="261"/>
        <v>278.19514800000002</v>
      </c>
      <c r="AF109" s="20">
        <v>122.70825000000001</v>
      </c>
      <c r="AG109" s="20">
        <f>AF109*0.9</f>
        <v>110.437425</v>
      </c>
      <c r="AH109" s="20">
        <v>122.71</v>
      </c>
      <c r="AI109" s="20">
        <f>AH109*0.9</f>
        <v>110.43899999999999</v>
      </c>
      <c r="AJ109" s="20">
        <v>122.70825000000001</v>
      </c>
      <c r="AK109" s="20">
        <f>AJ109*0.9</f>
        <v>110.437425</v>
      </c>
      <c r="AL109" s="22">
        <v>0</v>
      </c>
      <c r="AM109" s="20">
        <f t="shared" si="262"/>
        <v>110.437425</v>
      </c>
      <c r="AN109" s="20">
        <f t="shared" si="237"/>
        <v>89.454314249999996</v>
      </c>
      <c r="AO109" s="20">
        <f t="shared" si="263"/>
        <v>99.393682499999997</v>
      </c>
      <c r="AP109" s="20">
        <f t="shared" si="238"/>
        <v>80.508882825000001</v>
      </c>
      <c r="AQ109" s="20">
        <f t="shared" si="239"/>
        <v>80.510030999999998</v>
      </c>
      <c r="AR109" s="20">
        <f t="shared" si="264"/>
        <v>99.395099999999999</v>
      </c>
      <c r="AS109" s="20">
        <f>AL109*1.05*0.7</f>
        <v>0</v>
      </c>
      <c r="AT109" s="22">
        <v>0</v>
      </c>
      <c r="AU109" s="20">
        <f t="shared" si="266"/>
        <v>0</v>
      </c>
      <c r="AV109" s="22">
        <v>0</v>
      </c>
      <c r="AW109" s="20">
        <f t="shared" si="267"/>
        <v>0</v>
      </c>
      <c r="AX109" s="20"/>
      <c r="AY109" s="22"/>
      <c r="AZ109" s="20"/>
      <c r="BA109" s="22"/>
      <c r="BB109" s="20"/>
      <c r="BC109" s="43">
        <f t="shared" si="268"/>
        <v>0</v>
      </c>
      <c r="BD109" s="44">
        <f t="shared" si="240"/>
        <v>0</v>
      </c>
      <c r="BE109" s="44">
        <f t="shared" si="269"/>
        <v>0</v>
      </c>
      <c r="BF109" s="44">
        <f t="shared" si="241"/>
        <v>0</v>
      </c>
      <c r="BG109" s="44">
        <f t="shared" si="242"/>
        <v>0</v>
      </c>
      <c r="BH109" s="43">
        <f t="shared" si="270"/>
        <v>0</v>
      </c>
      <c r="BI109" s="20">
        <f>AX109*0.7*1.05</f>
        <v>0</v>
      </c>
      <c r="BJ109" s="20">
        <f t="shared" si="243"/>
        <v>0</v>
      </c>
      <c r="BK109" s="20">
        <f>AY109*0.7*1.05</f>
        <v>0</v>
      </c>
      <c r="BL109" s="20">
        <f t="shared" si="244"/>
        <v>0</v>
      </c>
      <c r="BM109" s="20">
        <f t="shared" si="245"/>
        <v>0</v>
      </c>
      <c r="BN109" s="20">
        <f>AZ109*0.7*1.05</f>
        <v>0</v>
      </c>
      <c r="BO109" s="20"/>
      <c r="BP109" s="20"/>
      <c r="BQ109" s="20"/>
      <c r="BR109" s="20"/>
      <c r="BS109" s="20"/>
      <c r="BT109" s="43"/>
      <c r="BU109" s="44">
        <f t="shared" si="246"/>
        <v>0</v>
      </c>
      <c r="BV109" s="44"/>
      <c r="BW109" s="44">
        <f t="shared" si="247"/>
        <v>0</v>
      </c>
      <c r="BX109" s="44">
        <f t="shared" si="248"/>
        <v>0</v>
      </c>
      <c r="BY109" s="43"/>
      <c r="BZ109" s="20"/>
      <c r="CA109" s="19">
        <f t="shared" si="249"/>
        <v>0</v>
      </c>
      <c r="CB109" s="20"/>
      <c r="CC109" s="19">
        <f t="shared" si="250"/>
        <v>0</v>
      </c>
      <c r="CD109" s="20"/>
      <c r="CE109" s="19">
        <f t="shared" si="251"/>
        <v>0</v>
      </c>
      <c r="CF109" s="66">
        <f t="shared" si="275"/>
        <v>0</v>
      </c>
      <c r="CG109" s="44"/>
      <c r="CH109" s="66">
        <f t="shared" si="276"/>
        <v>0</v>
      </c>
      <c r="CI109" s="44"/>
      <c r="CJ109" s="66">
        <f t="shared" si="277"/>
        <v>0</v>
      </c>
      <c r="CK109" s="69"/>
      <c r="CL109" s="66">
        <v>0</v>
      </c>
      <c r="CM109" s="44"/>
      <c r="CN109" s="66">
        <v>0</v>
      </c>
      <c r="CO109" s="44"/>
      <c r="CP109" s="66">
        <v>0</v>
      </c>
      <c r="CQ109" s="69"/>
      <c r="CR109" s="69"/>
      <c r="CS109" s="69"/>
      <c r="CT109" s="69">
        <f t="shared" si="278"/>
        <v>0</v>
      </c>
      <c r="CU109" s="69">
        <f t="shared" si="279"/>
        <v>0</v>
      </c>
      <c r="CV109" s="69">
        <f t="shared" si="280"/>
        <v>0</v>
      </c>
      <c r="CW109" s="69">
        <v>0</v>
      </c>
      <c r="CX109" s="69">
        <v>0</v>
      </c>
      <c r="CY109" s="69">
        <v>0</v>
      </c>
      <c r="CZ109" s="83">
        <f t="shared" si="281"/>
        <v>0</v>
      </c>
      <c r="DA109" s="83">
        <f t="shared" si="283"/>
        <v>0</v>
      </c>
      <c r="DB109" s="83">
        <f t="shared" si="286"/>
        <v>0</v>
      </c>
      <c r="DC109" s="21">
        <f t="shared" si="287"/>
        <v>0</v>
      </c>
      <c r="DD109" s="21">
        <v>0</v>
      </c>
      <c r="DE109" s="21">
        <v>0</v>
      </c>
      <c r="DF109" s="85">
        <v>0</v>
      </c>
      <c r="DG109" s="85">
        <v>0</v>
      </c>
      <c r="DH109" s="85">
        <v>0</v>
      </c>
      <c r="DI109" s="85">
        <v>0</v>
      </c>
      <c r="DJ109" s="85">
        <v>0</v>
      </c>
      <c r="DK109" s="85">
        <v>0</v>
      </c>
      <c r="DL109" s="69">
        <f t="shared" si="289"/>
        <v>0</v>
      </c>
      <c r="DM109" s="69">
        <f t="shared" si="284"/>
        <v>0</v>
      </c>
      <c r="DN109" s="69">
        <f t="shared" si="285"/>
        <v>0</v>
      </c>
    </row>
    <row r="110" spans="1:118">
      <c r="A110" s="19"/>
      <c r="B110" s="120" t="s">
        <v>178</v>
      </c>
      <c r="C110" s="120"/>
      <c r="D110" s="120"/>
      <c r="E110" s="86" t="s">
        <v>26</v>
      </c>
      <c r="F110" s="86" t="s">
        <v>27</v>
      </c>
      <c r="G110" s="86" t="s">
        <v>28</v>
      </c>
      <c r="H110" s="86" t="s">
        <v>26</v>
      </c>
      <c r="I110" s="86" t="s">
        <v>27</v>
      </c>
      <c r="J110" s="86" t="s">
        <v>28</v>
      </c>
      <c r="K110" s="86" t="s">
        <v>26</v>
      </c>
      <c r="L110" s="86" t="s">
        <v>27</v>
      </c>
      <c r="M110" s="86" t="s">
        <v>28</v>
      </c>
      <c r="N110" s="26" t="s">
        <v>26</v>
      </c>
      <c r="O110" s="26" t="s">
        <v>27</v>
      </c>
      <c r="P110" s="26" t="s">
        <v>28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0">
        <f t="shared" si="237"/>
        <v>0</v>
      </c>
      <c r="AO110" s="26"/>
      <c r="AP110" s="20">
        <f t="shared" si="238"/>
        <v>0</v>
      </c>
      <c r="AQ110" s="20">
        <f t="shared" si="239"/>
        <v>0</v>
      </c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44">
        <f t="shared" si="240"/>
        <v>0</v>
      </c>
      <c r="BE110" s="26"/>
      <c r="BF110" s="44">
        <f t="shared" si="241"/>
        <v>0</v>
      </c>
      <c r="BG110" s="44">
        <f t="shared" si="242"/>
        <v>0</v>
      </c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5"/>
      <c r="CB110" s="26"/>
      <c r="CC110" s="25"/>
      <c r="CD110" s="26"/>
      <c r="CE110" s="25"/>
      <c r="CF110" s="66">
        <f t="shared" si="275"/>
        <v>0</v>
      </c>
      <c r="CG110" s="26"/>
      <c r="CH110" s="66">
        <f t="shared" si="276"/>
        <v>0</v>
      </c>
      <c r="CI110" s="26"/>
      <c r="CJ110" s="66">
        <f t="shared" si="277"/>
        <v>0</v>
      </c>
      <c r="CK110" s="74"/>
      <c r="CL110" s="25"/>
      <c r="CM110" s="26"/>
      <c r="CN110" s="25"/>
      <c r="CO110" s="26"/>
      <c r="CP110" s="25"/>
      <c r="CQ110" s="74"/>
      <c r="CR110" s="74"/>
      <c r="CS110" s="74"/>
      <c r="CT110" s="69">
        <f t="shared" si="278"/>
        <v>0</v>
      </c>
      <c r="CU110" s="69">
        <f t="shared" si="279"/>
        <v>0</v>
      </c>
      <c r="CV110" s="69">
        <f t="shared" si="280"/>
        <v>0</v>
      </c>
      <c r="CW110" s="74"/>
      <c r="CX110" s="74"/>
      <c r="CY110" s="74"/>
      <c r="CZ110" s="83">
        <f t="shared" si="281"/>
        <v>0</v>
      </c>
      <c r="DA110" s="83">
        <f t="shared" si="283"/>
        <v>0</v>
      </c>
      <c r="DB110" s="83">
        <f t="shared" si="286"/>
        <v>0</v>
      </c>
      <c r="DC110" s="21">
        <f t="shared" si="287"/>
        <v>0</v>
      </c>
      <c r="DD110" s="25"/>
      <c r="DE110" s="25"/>
      <c r="DF110" s="85">
        <v>0</v>
      </c>
      <c r="DG110" s="85">
        <v>0</v>
      </c>
      <c r="DH110" s="85">
        <v>0</v>
      </c>
      <c r="DI110" s="85">
        <v>0</v>
      </c>
      <c r="DJ110" s="85">
        <v>0</v>
      </c>
      <c r="DK110" s="85">
        <v>0</v>
      </c>
      <c r="DL110" s="69">
        <f t="shared" si="289"/>
        <v>0</v>
      </c>
      <c r="DM110" s="69">
        <f t="shared" si="284"/>
        <v>0</v>
      </c>
      <c r="DN110" s="69">
        <f t="shared" si="285"/>
        <v>0</v>
      </c>
    </row>
    <row r="111" spans="1:118" ht="39">
      <c r="A111" s="19" t="s">
        <v>178</v>
      </c>
      <c r="B111" s="19" t="s">
        <v>34</v>
      </c>
      <c r="C111" s="19" t="s">
        <v>34</v>
      </c>
      <c r="D111" s="19" t="s">
        <v>179</v>
      </c>
      <c r="E111" s="20">
        <v>380</v>
      </c>
      <c r="F111" s="20"/>
      <c r="G111" s="20"/>
      <c r="H111" s="20">
        <f t="shared" ref="H111:J114" si="291">E111*0.7</f>
        <v>266</v>
      </c>
      <c r="I111" s="20">
        <f t="shared" si="291"/>
        <v>0</v>
      </c>
      <c r="J111" s="20">
        <f t="shared" si="291"/>
        <v>0</v>
      </c>
      <c r="K111" s="20">
        <v>282.24</v>
      </c>
      <c r="L111" s="20"/>
      <c r="M111" s="20"/>
      <c r="N111" s="20"/>
      <c r="O111" s="20"/>
      <c r="P111" s="20"/>
      <c r="Q111" s="20">
        <f t="shared" ref="Q111:Q118" si="292">N111*0.9</f>
        <v>0</v>
      </c>
      <c r="R111" s="20">
        <f t="shared" ref="R111:R118" si="293">Q111*0.9</f>
        <v>0</v>
      </c>
      <c r="S111" s="20">
        <f t="shared" ref="S111:S118" si="294">O111*0.9</f>
        <v>0</v>
      </c>
      <c r="T111" s="20">
        <f t="shared" ref="T111:T118" si="295">S111*0.9</f>
        <v>0</v>
      </c>
      <c r="U111" s="20">
        <f t="shared" ref="U111:U118" si="296">V111*0.9</f>
        <v>0</v>
      </c>
      <c r="V111" s="20">
        <f t="shared" ref="V111:V118" si="297">P111*0.9</f>
        <v>0</v>
      </c>
      <c r="W111" s="20">
        <f>319*0.9*0.9</f>
        <v>258.39</v>
      </c>
      <c r="X111" s="20"/>
      <c r="Y111" s="20"/>
      <c r="Z111" s="43">
        <f t="shared" ref="Z111:Z118" si="298">W111*0.9</f>
        <v>232.55099999999999</v>
      </c>
      <c r="AA111" s="44">
        <f t="shared" ref="AA111:AA118" si="299">Z111*0.9</f>
        <v>209.29589999999999</v>
      </c>
      <c r="AB111" s="44">
        <f t="shared" ref="AB111:AB118" si="300">X111*0.9</f>
        <v>0</v>
      </c>
      <c r="AC111" s="44">
        <f t="shared" ref="AC111:AC118" si="301">AB111*0.9</f>
        <v>0</v>
      </c>
      <c r="AD111" s="44">
        <f t="shared" ref="AD111:AD118" si="302">AE111*0.9</f>
        <v>0</v>
      </c>
      <c r="AE111" s="43">
        <f t="shared" ref="AE111:AE118" si="303">Y111*0.9</f>
        <v>0</v>
      </c>
      <c r="AF111" s="20">
        <v>0</v>
      </c>
      <c r="AG111" s="20"/>
      <c r="AH111" s="20"/>
      <c r="AI111" s="20"/>
      <c r="AJ111" s="20"/>
      <c r="AK111" s="20"/>
      <c r="AL111" s="22">
        <v>0</v>
      </c>
      <c r="AM111" s="20">
        <f t="shared" ref="AM111:AM118" si="304">AF111*0.9</f>
        <v>0</v>
      </c>
      <c r="AN111" s="20">
        <f t="shared" si="237"/>
        <v>0</v>
      </c>
      <c r="AO111" s="20">
        <f t="shared" ref="AO111:AO118" si="305">AG111*0.9</f>
        <v>0</v>
      </c>
      <c r="AP111" s="20">
        <f t="shared" si="238"/>
        <v>0</v>
      </c>
      <c r="AQ111" s="20">
        <f t="shared" si="239"/>
        <v>0</v>
      </c>
      <c r="AR111" s="20">
        <f t="shared" ref="AR111:AR118" si="306">AI111*0.9</f>
        <v>0</v>
      </c>
      <c r="AS111" s="20">
        <f t="shared" ref="AS111:AS118" si="307">AL111*1.05*0.7</f>
        <v>0</v>
      </c>
      <c r="AT111" s="20"/>
      <c r="AU111" s="20">
        <f t="shared" ref="AU111:AU118" si="308">AT111*1.05*0.7</f>
        <v>0</v>
      </c>
      <c r="AV111" s="20">
        <v>0</v>
      </c>
      <c r="AW111" s="20">
        <f t="shared" ref="AW111:AW118" si="309">AV111*1.05*0.7</f>
        <v>0</v>
      </c>
      <c r="AX111" s="20"/>
      <c r="AY111" s="20"/>
      <c r="AZ111" s="20"/>
      <c r="BA111" s="20"/>
      <c r="BB111" s="20"/>
      <c r="BC111" s="43">
        <f t="shared" ref="BC111:BC118" si="310">AS111*0.9</f>
        <v>0</v>
      </c>
      <c r="BD111" s="44">
        <f t="shared" si="240"/>
        <v>0</v>
      </c>
      <c r="BE111" s="44">
        <f t="shared" ref="BE111:BE118" si="311">AU111*0.9</f>
        <v>0</v>
      </c>
      <c r="BF111" s="44">
        <f t="shared" si="241"/>
        <v>0</v>
      </c>
      <c r="BG111" s="44">
        <f t="shared" si="242"/>
        <v>0</v>
      </c>
      <c r="BH111" s="43">
        <f t="shared" ref="BH111:BH118" si="312">AW111*0.9</f>
        <v>0</v>
      </c>
      <c r="BI111" s="20">
        <f t="shared" ref="BI111:BI118" si="313">AX111*0.7*1.05</f>
        <v>0</v>
      </c>
      <c r="BJ111" s="20">
        <f t="shared" ref="BJ111:BJ119" si="314">BI111*0.9*0.9*0.9</f>
        <v>0</v>
      </c>
      <c r="BK111" s="20">
        <f t="shared" ref="BK111:BK118" si="315">AY111*0.7*1.05</f>
        <v>0</v>
      </c>
      <c r="BL111" s="20">
        <f t="shared" ref="BL111:BL119" si="316">BK111*0.9*0.9*0.9</f>
        <v>0</v>
      </c>
      <c r="BM111" s="20">
        <f t="shared" ref="BM111:BM119" si="317">BN111*0.9*0.9*0.9</f>
        <v>0</v>
      </c>
      <c r="BN111" s="20">
        <f t="shared" ref="BN111:BN118" si="318">AZ111*0.7*1.05</f>
        <v>0</v>
      </c>
      <c r="BO111" s="20"/>
      <c r="BP111" s="20"/>
      <c r="BQ111" s="20"/>
      <c r="BR111" s="20"/>
      <c r="BS111" s="20"/>
      <c r="BT111" s="43">
        <v>390</v>
      </c>
      <c r="BU111" s="44">
        <f t="shared" ref="BU111:BU119" si="319">BT111*0.7*1.05*0.9*0.9</f>
        <v>232.1865</v>
      </c>
      <c r="BV111" s="44"/>
      <c r="BW111" s="44">
        <f t="shared" ref="BW111:BW119" si="320">BV111*0.7*1.05*0.9*0.9</f>
        <v>0</v>
      </c>
      <c r="BX111" s="44">
        <f t="shared" ref="BX111:BX119" si="321">BY111*0.7*1.05*0.9*0.9</f>
        <v>0</v>
      </c>
      <c r="BY111" s="43"/>
      <c r="BZ111" s="20">
        <v>398.25</v>
      </c>
      <c r="CA111" s="19">
        <f t="shared" ref="CA111:CA119" si="322">BZ111*0.7*1.05*0.9*0.9</f>
        <v>237.09813750000001</v>
      </c>
      <c r="CB111" s="20"/>
      <c r="CC111" s="19">
        <f t="shared" ref="CC111:CC119" si="323">CB111*0.7*1.05*0.9*0.9</f>
        <v>0</v>
      </c>
      <c r="CD111" s="20"/>
      <c r="CE111" s="19">
        <f t="shared" ref="CE111:CE119" si="324">CD111*0.7*1.05*0.9*0.9</f>
        <v>0</v>
      </c>
      <c r="CF111" s="66">
        <f t="shared" si="275"/>
        <v>262.54935</v>
      </c>
      <c r="CG111" s="44"/>
      <c r="CH111" s="66">
        <f t="shared" si="276"/>
        <v>0</v>
      </c>
      <c r="CI111" s="44"/>
      <c r="CJ111" s="66">
        <f t="shared" si="277"/>
        <v>0</v>
      </c>
      <c r="CK111" s="69"/>
      <c r="CL111" s="73">
        <v>490</v>
      </c>
      <c r="CM111" s="44"/>
      <c r="CN111" s="66"/>
      <c r="CO111" s="44"/>
      <c r="CP111" s="66"/>
      <c r="CQ111" s="69">
        <v>600</v>
      </c>
      <c r="CR111" s="69"/>
      <c r="CS111" s="69"/>
      <c r="CT111" s="69">
        <f t="shared" si="278"/>
        <v>357.21</v>
      </c>
      <c r="CU111" s="69">
        <f t="shared" si="279"/>
        <v>0</v>
      </c>
      <c r="CV111" s="69">
        <f t="shared" si="280"/>
        <v>0</v>
      </c>
      <c r="CW111" s="74">
        <v>840.71</v>
      </c>
      <c r="CX111" s="74">
        <v>0</v>
      </c>
      <c r="CY111" s="74">
        <v>0</v>
      </c>
      <c r="CZ111" s="83">
        <f t="shared" si="281"/>
        <v>529.64729999999997</v>
      </c>
      <c r="DA111" s="83">
        <f t="shared" si="283"/>
        <v>0</v>
      </c>
      <c r="DB111" s="83">
        <f t="shared" si="286"/>
        <v>0</v>
      </c>
      <c r="DC111" s="21">
        <f t="shared" si="287"/>
        <v>429.01431300000002</v>
      </c>
      <c r="DD111" s="21">
        <v>0</v>
      </c>
      <c r="DE111" s="21">
        <v>0</v>
      </c>
      <c r="DF111" s="85">
        <v>645</v>
      </c>
      <c r="DG111" s="85">
        <v>0</v>
      </c>
      <c r="DH111" s="85">
        <v>0</v>
      </c>
      <c r="DI111" s="85">
        <v>645</v>
      </c>
      <c r="DJ111" s="85">
        <v>0</v>
      </c>
      <c r="DK111" s="85">
        <v>0</v>
      </c>
      <c r="DL111" s="69">
        <f t="shared" si="289"/>
        <v>580.5</v>
      </c>
      <c r="DM111" s="69">
        <f t="shared" si="284"/>
        <v>0</v>
      </c>
      <c r="DN111" s="69">
        <f t="shared" si="285"/>
        <v>0</v>
      </c>
    </row>
    <row r="112" spans="1:118" ht="78">
      <c r="A112" s="19" t="s">
        <v>178</v>
      </c>
      <c r="B112" s="19" t="s">
        <v>34</v>
      </c>
      <c r="C112" s="19" t="s">
        <v>34</v>
      </c>
      <c r="D112" s="19" t="s">
        <v>180</v>
      </c>
      <c r="E112" s="20">
        <v>348</v>
      </c>
      <c r="F112" s="20"/>
      <c r="G112" s="20"/>
      <c r="H112" s="20">
        <f t="shared" si="291"/>
        <v>243.6</v>
      </c>
      <c r="I112" s="20">
        <f t="shared" si="291"/>
        <v>0</v>
      </c>
      <c r="J112" s="20">
        <f t="shared" si="291"/>
        <v>0</v>
      </c>
      <c r="K112" s="20">
        <v>268.83</v>
      </c>
      <c r="L112" s="20"/>
      <c r="M112" s="20"/>
      <c r="N112" s="20">
        <v>295.64999999999998</v>
      </c>
      <c r="O112" s="20"/>
      <c r="P112" s="20"/>
      <c r="Q112" s="20">
        <f t="shared" si="292"/>
        <v>266.08499999999998</v>
      </c>
      <c r="R112" s="20">
        <f t="shared" si="293"/>
        <v>239.47649999999999</v>
      </c>
      <c r="S112" s="20">
        <f t="shared" si="294"/>
        <v>0</v>
      </c>
      <c r="T112" s="20">
        <f t="shared" si="295"/>
        <v>0</v>
      </c>
      <c r="U112" s="20">
        <f t="shared" si="296"/>
        <v>0</v>
      </c>
      <c r="V112" s="20">
        <f t="shared" si="297"/>
        <v>0</v>
      </c>
      <c r="W112" s="20"/>
      <c r="X112" s="20"/>
      <c r="Y112" s="20"/>
      <c r="Z112" s="43">
        <f t="shared" si="298"/>
        <v>0</v>
      </c>
      <c r="AA112" s="44">
        <f t="shared" si="299"/>
        <v>0</v>
      </c>
      <c r="AB112" s="44">
        <f t="shared" si="300"/>
        <v>0</v>
      </c>
      <c r="AC112" s="44">
        <f t="shared" si="301"/>
        <v>0</v>
      </c>
      <c r="AD112" s="44">
        <f t="shared" si="302"/>
        <v>0</v>
      </c>
      <c r="AE112" s="43">
        <f t="shared" si="303"/>
        <v>0</v>
      </c>
      <c r="AF112" s="20">
        <v>349.16910000000001</v>
      </c>
      <c r="AG112" s="20">
        <f>AF112*0.9</f>
        <v>314.25218999999998</v>
      </c>
      <c r="AH112" s="20"/>
      <c r="AI112" s="20"/>
      <c r="AJ112" s="20"/>
      <c r="AK112" s="20"/>
      <c r="AL112" s="20">
        <v>483.55</v>
      </c>
      <c r="AM112" s="20">
        <f t="shared" si="304"/>
        <v>314.25218999999998</v>
      </c>
      <c r="AN112" s="20">
        <f t="shared" si="237"/>
        <v>254.54427390000001</v>
      </c>
      <c r="AO112" s="20">
        <f t="shared" si="305"/>
        <v>282.82697100000001</v>
      </c>
      <c r="AP112" s="20">
        <f t="shared" si="238"/>
        <v>229.08984651</v>
      </c>
      <c r="AQ112" s="20">
        <f t="shared" si="239"/>
        <v>0</v>
      </c>
      <c r="AR112" s="20">
        <f t="shared" si="306"/>
        <v>0</v>
      </c>
      <c r="AS112" s="20">
        <f t="shared" si="307"/>
        <v>355.40924999999999</v>
      </c>
      <c r="AT112" s="20"/>
      <c r="AU112" s="20">
        <f t="shared" si="308"/>
        <v>0</v>
      </c>
      <c r="AV112" s="20">
        <v>0</v>
      </c>
      <c r="AW112" s="20">
        <f t="shared" si="309"/>
        <v>0</v>
      </c>
      <c r="AX112" s="23">
        <v>513</v>
      </c>
      <c r="AY112" s="20"/>
      <c r="AZ112" s="20"/>
      <c r="BA112" s="20"/>
      <c r="BB112" s="20"/>
      <c r="BC112" s="43">
        <f t="shared" si="310"/>
        <v>319.86832500000003</v>
      </c>
      <c r="BD112" s="44">
        <f t="shared" si="240"/>
        <v>259.09334324999998</v>
      </c>
      <c r="BE112" s="44">
        <f t="shared" si="311"/>
        <v>0</v>
      </c>
      <c r="BF112" s="44">
        <f t="shared" si="241"/>
        <v>0</v>
      </c>
      <c r="BG112" s="44">
        <f t="shared" si="242"/>
        <v>0</v>
      </c>
      <c r="BH112" s="43">
        <f t="shared" si="312"/>
        <v>0</v>
      </c>
      <c r="BI112" s="20">
        <f t="shared" si="313"/>
        <v>377.05500000000001</v>
      </c>
      <c r="BJ112" s="20">
        <f t="shared" si="314"/>
        <v>274.87309499999998</v>
      </c>
      <c r="BK112" s="20">
        <f t="shared" si="315"/>
        <v>0</v>
      </c>
      <c r="BL112" s="20">
        <f t="shared" si="316"/>
        <v>0</v>
      </c>
      <c r="BM112" s="20">
        <f t="shared" si="317"/>
        <v>0</v>
      </c>
      <c r="BN112" s="20">
        <f t="shared" si="318"/>
        <v>0</v>
      </c>
      <c r="BO112" s="20"/>
      <c r="BP112" s="20"/>
      <c r="BQ112" s="20"/>
      <c r="BR112" s="20"/>
      <c r="BS112" s="20"/>
      <c r="BT112" s="43">
        <v>540</v>
      </c>
      <c r="BU112" s="44">
        <f t="shared" si="319"/>
        <v>321.48899999999998</v>
      </c>
      <c r="BV112" s="44"/>
      <c r="BW112" s="44">
        <f t="shared" si="320"/>
        <v>0</v>
      </c>
      <c r="BX112" s="44">
        <f t="shared" si="321"/>
        <v>0</v>
      </c>
      <c r="BY112" s="43"/>
      <c r="BZ112" s="20">
        <v>528.75</v>
      </c>
      <c r="CA112" s="19">
        <f t="shared" si="322"/>
        <v>314.7913125</v>
      </c>
      <c r="CB112" s="20"/>
      <c r="CC112" s="19">
        <f t="shared" si="323"/>
        <v>0</v>
      </c>
      <c r="CD112" s="20"/>
      <c r="CE112" s="19">
        <f t="shared" si="324"/>
        <v>0</v>
      </c>
      <c r="CF112" s="66">
        <f t="shared" si="275"/>
        <v>289.34010000000001</v>
      </c>
      <c r="CG112" s="44"/>
      <c r="CH112" s="66">
        <f t="shared" si="276"/>
        <v>0</v>
      </c>
      <c r="CI112" s="44"/>
      <c r="CJ112" s="66">
        <f t="shared" si="277"/>
        <v>0</v>
      </c>
      <c r="CK112" s="69"/>
      <c r="CL112" s="66">
        <v>540</v>
      </c>
      <c r="CM112" s="44"/>
      <c r="CN112" s="66">
        <v>0</v>
      </c>
      <c r="CO112" s="44"/>
      <c r="CP112" s="66">
        <v>0</v>
      </c>
      <c r="CQ112" s="69">
        <v>584</v>
      </c>
      <c r="CR112" s="69"/>
      <c r="CS112" s="69"/>
      <c r="CT112" s="69">
        <f t="shared" si="278"/>
        <v>347.68439999999998</v>
      </c>
      <c r="CU112" s="69">
        <f t="shared" si="279"/>
        <v>0</v>
      </c>
      <c r="CV112" s="69">
        <f t="shared" si="280"/>
        <v>0</v>
      </c>
      <c r="CW112" s="74">
        <v>624.75</v>
      </c>
      <c r="CX112" s="74">
        <v>0</v>
      </c>
      <c r="CY112" s="74">
        <v>0</v>
      </c>
      <c r="CZ112" s="83">
        <f t="shared" si="281"/>
        <v>393.59249999999997</v>
      </c>
      <c r="DA112" s="83">
        <f t="shared" si="283"/>
        <v>0</v>
      </c>
      <c r="DB112" s="83">
        <f t="shared" si="286"/>
        <v>0</v>
      </c>
      <c r="DC112" s="21">
        <f t="shared" si="287"/>
        <v>318.80992500000002</v>
      </c>
      <c r="DD112" s="21">
        <v>0</v>
      </c>
      <c r="DE112" s="21">
        <v>0</v>
      </c>
      <c r="DF112" s="85">
        <v>639</v>
      </c>
      <c r="DG112" s="85">
        <v>0</v>
      </c>
      <c r="DH112" s="85">
        <v>0</v>
      </c>
      <c r="DI112" s="85">
        <v>639</v>
      </c>
      <c r="DJ112" s="85">
        <v>0</v>
      </c>
      <c r="DK112" s="85">
        <v>0</v>
      </c>
      <c r="DL112" s="69">
        <f t="shared" si="289"/>
        <v>575.1</v>
      </c>
      <c r="DM112" s="69">
        <f t="shared" si="284"/>
        <v>0</v>
      </c>
      <c r="DN112" s="69">
        <f t="shared" si="285"/>
        <v>0</v>
      </c>
    </row>
    <row r="113" spans="1:118" ht="39">
      <c r="A113" s="19" t="s">
        <v>178</v>
      </c>
      <c r="B113" s="19" t="s">
        <v>181</v>
      </c>
      <c r="C113" s="19" t="s">
        <v>181</v>
      </c>
      <c r="D113" s="19" t="s">
        <v>182</v>
      </c>
      <c r="E113" s="20">
        <v>261</v>
      </c>
      <c r="F113" s="20"/>
      <c r="G113" s="20"/>
      <c r="H113" s="20">
        <f t="shared" si="291"/>
        <v>182.7</v>
      </c>
      <c r="I113" s="20">
        <f t="shared" si="291"/>
        <v>0</v>
      </c>
      <c r="J113" s="20">
        <f t="shared" si="291"/>
        <v>0</v>
      </c>
      <c r="K113" s="20">
        <v>201.59</v>
      </c>
      <c r="L113" s="20"/>
      <c r="M113" s="20"/>
      <c r="N113" s="20">
        <v>221.56</v>
      </c>
      <c r="O113" s="20"/>
      <c r="P113" s="20"/>
      <c r="Q113" s="20">
        <f t="shared" si="292"/>
        <v>199.404</v>
      </c>
      <c r="R113" s="20">
        <f t="shared" si="293"/>
        <v>179.46360000000001</v>
      </c>
      <c r="S113" s="20">
        <f t="shared" si="294"/>
        <v>0</v>
      </c>
      <c r="T113" s="20">
        <f t="shared" si="295"/>
        <v>0</v>
      </c>
      <c r="U113" s="20">
        <f t="shared" si="296"/>
        <v>0</v>
      </c>
      <c r="V113" s="20">
        <f t="shared" si="297"/>
        <v>0</v>
      </c>
      <c r="W113" s="20">
        <f>237*0.9*0.9</f>
        <v>191.97</v>
      </c>
      <c r="X113" s="20"/>
      <c r="Y113" s="20"/>
      <c r="Z113" s="43">
        <f t="shared" si="298"/>
        <v>172.773</v>
      </c>
      <c r="AA113" s="44">
        <f t="shared" si="299"/>
        <v>155.4957</v>
      </c>
      <c r="AB113" s="44">
        <f t="shared" si="300"/>
        <v>0</v>
      </c>
      <c r="AC113" s="44">
        <f t="shared" si="301"/>
        <v>0</v>
      </c>
      <c r="AD113" s="44">
        <f t="shared" si="302"/>
        <v>0</v>
      </c>
      <c r="AE113" s="43">
        <f t="shared" si="303"/>
        <v>0</v>
      </c>
      <c r="AF113" s="20">
        <v>259.30799999999999</v>
      </c>
      <c r="AG113" s="20">
        <f>AF113*0.9</f>
        <v>233.37719999999999</v>
      </c>
      <c r="AH113" s="20"/>
      <c r="AI113" s="20"/>
      <c r="AJ113" s="20"/>
      <c r="AK113" s="20"/>
      <c r="AL113" s="20">
        <v>359.1</v>
      </c>
      <c r="AM113" s="20">
        <f t="shared" si="304"/>
        <v>233.37719999999999</v>
      </c>
      <c r="AN113" s="20">
        <f t="shared" si="237"/>
        <v>189.03553199999999</v>
      </c>
      <c r="AO113" s="20">
        <f t="shared" si="305"/>
        <v>210.03948</v>
      </c>
      <c r="AP113" s="20">
        <f t="shared" si="238"/>
        <v>170.13197880000001</v>
      </c>
      <c r="AQ113" s="20">
        <f t="shared" si="239"/>
        <v>0</v>
      </c>
      <c r="AR113" s="20">
        <f t="shared" si="306"/>
        <v>0</v>
      </c>
      <c r="AS113" s="20">
        <f t="shared" si="307"/>
        <v>263.93849999999998</v>
      </c>
      <c r="AT113" s="20"/>
      <c r="AU113" s="20">
        <f t="shared" si="308"/>
        <v>0</v>
      </c>
      <c r="AV113" s="20">
        <v>0</v>
      </c>
      <c r="AW113" s="20">
        <f t="shared" si="309"/>
        <v>0</v>
      </c>
      <c r="AX113" s="23">
        <v>380</v>
      </c>
      <c r="AY113" s="20"/>
      <c r="AZ113" s="20"/>
      <c r="BA113" s="20"/>
      <c r="BB113" s="20"/>
      <c r="BC113" s="43">
        <f t="shared" si="310"/>
        <v>237.54464999999999</v>
      </c>
      <c r="BD113" s="44">
        <f t="shared" si="240"/>
        <v>192.41116650000001</v>
      </c>
      <c r="BE113" s="44">
        <f t="shared" si="311"/>
        <v>0</v>
      </c>
      <c r="BF113" s="44">
        <f t="shared" si="241"/>
        <v>0</v>
      </c>
      <c r="BG113" s="44">
        <f t="shared" si="242"/>
        <v>0</v>
      </c>
      <c r="BH113" s="43">
        <f t="shared" si="312"/>
        <v>0</v>
      </c>
      <c r="BI113" s="20">
        <f t="shared" si="313"/>
        <v>279.3</v>
      </c>
      <c r="BJ113" s="20">
        <f t="shared" si="314"/>
        <v>203.6097</v>
      </c>
      <c r="BK113" s="20">
        <f t="shared" si="315"/>
        <v>0</v>
      </c>
      <c r="BL113" s="20">
        <f t="shared" si="316"/>
        <v>0</v>
      </c>
      <c r="BM113" s="20">
        <f t="shared" si="317"/>
        <v>0</v>
      </c>
      <c r="BN113" s="20">
        <f t="shared" si="318"/>
        <v>0</v>
      </c>
      <c r="BO113" s="20"/>
      <c r="BP113" s="20"/>
      <c r="BQ113" s="20"/>
      <c r="BR113" s="20"/>
      <c r="BS113" s="20"/>
      <c r="BT113" s="43">
        <v>400</v>
      </c>
      <c r="BU113" s="44">
        <f t="shared" si="319"/>
        <v>238.14</v>
      </c>
      <c r="BV113" s="44"/>
      <c r="BW113" s="44">
        <f t="shared" si="320"/>
        <v>0</v>
      </c>
      <c r="BX113" s="44">
        <f t="shared" si="321"/>
        <v>0</v>
      </c>
      <c r="BY113" s="43"/>
      <c r="BZ113" s="20">
        <v>394.8</v>
      </c>
      <c r="CA113" s="19">
        <f t="shared" si="322"/>
        <v>235.04418000000001</v>
      </c>
      <c r="CB113" s="20"/>
      <c r="CC113" s="19">
        <f t="shared" si="323"/>
        <v>0</v>
      </c>
      <c r="CD113" s="20"/>
      <c r="CE113" s="19">
        <f t="shared" si="324"/>
        <v>0</v>
      </c>
      <c r="CF113" s="66">
        <f t="shared" si="275"/>
        <v>214.32599999999999</v>
      </c>
      <c r="CG113" s="44"/>
      <c r="CH113" s="66">
        <f t="shared" si="276"/>
        <v>0</v>
      </c>
      <c r="CI113" s="44"/>
      <c r="CJ113" s="66">
        <f t="shared" si="277"/>
        <v>0</v>
      </c>
      <c r="CK113" s="69"/>
      <c r="CL113" s="66">
        <v>400</v>
      </c>
      <c r="CM113" s="44"/>
      <c r="CN113" s="66">
        <v>0</v>
      </c>
      <c r="CO113" s="44"/>
      <c r="CP113" s="66">
        <v>0</v>
      </c>
      <c r="CQ113" s="69">
        <v>584</v>
      </c>
      <c r="CR113" s="69"/>
      <c r="CS113" s="69"/>
      <c r="CT113" s="69">
        <f t="shared" si="278"/>
        <v>347.68439999999998</v>
      </c>
      <c r="CU113" s="69">
        <f t="shared" si="279"/>
        <v>0</v>
      </c>
      <c r="CV113" s="69">
        <f t="shared" si="280"/>
        <v>0</v>
      </c>
      <c r="CW113" s="74">
        <v>535.5</v>
      </c>
      <c r="CX113" s="74">
        <v>0</v>
      </c>
      <c r="CY113" s="74">
        <v>0</v>
      </c>
      <c r="CZ113" s="83">
        <f t="shared" si="281"/>
        <v>337.36500000000001</v>
      </c>
      <c r="DA113" s="83">
        <f t="shared" si="283"/>
        <v>0</v>
      </c>
      <c r="DB113" s="83">
        <f t="shared" si="286"/>
        <v>0</v>
      </c>
      <c r="DC113" s="21">
        <f t="shared" si="287"/>
        <v>273.26564999999999</v>
      </c>
      <c r="DD113" s="21">
        <v>0</v>
      </c>
      <c r="DE113" s="21">
        <v>0</v>
      </c>
      <c r="DF113" s="85">
        <v>542</v>
      </c>
      <c r="DG113" s="85">
        <v>0</v>
      </c>
      <c r="DH113" s="85">
        <v>0</v>
      </c>
      <c r="DI113" s="85">
        <v>542</v>
      </c>
      <c r="DJ113" s="85">
        <v>0</v>
      </c>
      <c r="DK113" s="85">
        <v>0</v>
      </c>
      <c r="DL113" s="69">
        <f t="shared" si="289"/>
        <v>487.8</v>
      </c>
      <c r="DM113" s="69">
        <f t="shared" si="284"/>
        <v>0</v>
      </c>
      <c r="DN113" s="69">
        <f t="shared" si="285"/>
        <v>0</v>
      </c>
    </row>
    <row r="114" spans="1:118" ht="52">
      <c r="A114" s="19" t="s">
        <v>178</v>
      </c>
      <c r="B114" s="19" t="s">
        <v>181</v>
      </c>
      <c r="C114" s="19" t="s">
        <v>181</v>
      </c>
      <c r="D114" s="19" t="s">
        <v>183</v>
      </c>
      <c r="E114" s="20">
        <v>176.4</v>
      </c>
      <c r="F114" s="20"/>
      <c r="G114" s="20"/>
      <c r="H114" s="20">
        <f t="shared" si="291"/>
        <v>123.48</v>
      </c>
      <c r="I114" s="20">
        <f t="shared" si="291"/>
        <v>0</v>
      </c>
      <c r="J114" s="20">
        <f t="shared" si="291"/>
        <v>0</v>
      </c>
      <c r="K114" s="22">
        <v>147.036</v>
      </c>
      <c r="L114" s="20"/>
      <c r="M114" s="20"/>
      <c r="N114" s="20">
        <v>147.37</v>
      </c>
      <c r="O114" s="20"/>
      <c r="P114" s="20"/>
      <c r="Q114" s="20">
        <f t="shared" si="292"/>
        <v>132.63300000000001</v>
      </c>
      <c r="R114" s="20">
        <f t="shared" si="293"/>
        <v>119.36969999999999</v>
      </c>
      <c r="S114" s="20">
        <f t="shared" si="294"/>
        <v>0</v>
      </c>
      <c r="T114" s="20">
        <f t="shared" si="295"/>
        <v>0</v>
      </c>
      <c r="U114" s="20">
        <f t="shared" si="296"/>
        <v>0</v>
      </c>
      <c r="V114" s="20">
        <f t="shared" si="297"/>
        <v>0</v>
      </c>
      <c r="W114" s="20">
        <f>140*0.9*0.9</f>
        <v>113.4</v>
      </c>
      <c r="X114" s="20"/>
      <c r="Y114" s="20"/>
      <c r="Z114" s="43">
        <f t="shared" si="298"/>
        <v>102.06</v>
      </c>
      <c r="AA114" s="44">
        <f t="shared" si="299"/>
        <v>91.853999999999999</v>
      </c>
      <c r="AB114" s="44">
        <f t="shared" si="300"/>
        <v>0</v>
      </c>
      <c r="AC114" s="44">
        <f t="shared" si="301"/>
        <v>0</v>
      </c>
      <c r="AD114" s="44">
        <f t="shared" si="302"/>
        <v>0</v>
      </c>
      <c r="AE114" s="43">
        <f t="shared" si="303"/>
        <v>0</v>
      </c>
      <c r="AF114" s="20">
        <v>140.00280000000001</v>
      </c>
      <c r="AG114" s="20">
        <f>AF114*0.9</f>
        <v>126.00252</v>
      </c>
      <c r="AH114" s="20"/>
      <c r="AI114" s="20"/>
      <c r="AJ114" s="20"/>
      <c r="AK114" s="20"/>
      <c r="AL114" s="20">
        <v>299.52</v>
      </c>
      <c r="AM114" s="20">
        <f t="shared" si="304"/>
        <v>126.00252</v>
      </c>
      <c r="AN114" s="20">
        <f t="shared" si="237"/>
        <v>102.0620412</v>
      </c>
      <c r="AO114" s="20">
        <f t="shared" si="305"/>
        <v>113.40226800000001</v>
      </c>
      <c r="AP114" s="20">
        <f t="shared" si="238"/>
        <v>91.855837080000001</v>
      </c>
      <c r="AQ114" s="20">
        <f t="shared" si="239"/>
        <v>0</v>
      </c>
      <c r="AR114" s="20">
        <f t="shared" si="306"/>
        <v>0</v>
      </c>
      <c r="AS114" s="20">
        <f t="shared" si="307"/>
        <v>220.1472</v>
      </c>
      <c r="AT114" s="20"/>
      <c r="AU114" s="20">
        <f t="shared" si="308"/>
        <v>0</v>
      </c>
      <c r="AV114" s="20">
        <v>0</v>
      </c>
      <c r="AW114" s="20">
        <f t="shared" si="309"/>
        <v>0</v>
      </c>
      <c r="AX114" s="89">
        <v>394.2</v>
      </c>
      <c r="AY114" s="20"/>
      <c r="AZ114" s="20"/>
      <c r="BA114" s="20"/>
      <c r="BB114" s="20"/>
      <c r="BC114" s="43">
        <f t="shared" si="310"/>
        <v>198.13247999999999</v>
      </c>
      <c r="BD114" s="44">
        <f t="shared" si="240"/>
        <v>160.48730879999999</v>
      </c>
      <c r="BE114" s="44">
        <f t="shared" si="311"/>
        <v>0</v>
      </c>
      <c r="BF114" s="44">
        <f t="shared" si="241"/>
        <v>0</v>
      </c>
      <c r="BG114" s="44">
        <f t="shared" si="242"/>
        <v>0</v>
      </c>
      <c r="BH114" s="43">
        <f t="shared" si="312"/>
        <v>0</v>
      </c>
      <c r="BI114" s="20">
        <f t="shared" si="313"/>
        <v>289.73700000000002</v>
      </c>
      <c r="BJ114" s="20">
        <f t="shared" si="314"/>
        <v>211.21827300000001</v>
      </c>
      <c r="BK114" s="20">
        <f t="shared" si="315"/>
        <v>0</v>
      </c>
      <c r="BL114" s="20">
        <f t="shared" si="316"/>
        <v>0</v>
      </c>
      <c r="BM114" s="20">
        <f t="shared" si="317"/>
        <v>0</v>
      </c>
      <c r="BN114" s="20">
        <f t="shared" si="318"/>
        <v>0</v>
      </c>
      <c r="BO114" s="20"/>
      <c r="BP114" s="20"/>
      <c r="BQ114" s="20"/>
      <c r="BR114" s="20"/>
      <c r="BS114" s="20"/>
      <c r="BT114" s="43">
        <v>527.79999999999995</v>
      </c>
      <c r="BU114" s="44">
        <f t="shared" si="319"/>
        <v>314.22573</v>
      </c>
      <c r="BV114" s="44"/>
      <c r="BW114" s="44">
        <f t="shared" si="320"/>
        <v>0</v>
      </c>
      <c r="BX114" s="44">
        <f t="shared" si="321"/>
        <v>0</v>
      </c>
      <c r="BY114" s="43"/>
      <c r="BZ114" s="20"/>
      <c r="CA114" s="19">
        <f t="shared" si="322"/>
        <v>0</v>
      </c>
      <c r="CB114" s="20"/>
      <c r="CC114" s="19">
        <f t="shared" si="323"/>
        <v>0</v>
      </c>
      <c r="CD114" s="20"/>
      <c r="CE114" s="19">
        <f t="shared" si="324"/>
        <v>0</v>
      </c>
      <c r="CF114" s="66">
        <f t="shared" si="275"/>
        <v>400.20022349999999</v>
      </c>
      <c r="CG114" s="44"/>
      <c r="CH114" s="66">
        <f t="shared" si="276"/>
        <v>0</v>
      </c>
      <c r="CI114" s="44"/>
      <c r="CJ114" s="66">
        <f t="shared" si="277"/>
        <v>0</v>
      </c>
      <c r="CK114" s="69"/>
      <c r="CL114" s="73">
        <v>746.9</v>
      </c>
      <c r="CM114" s="44"/>
      <c r="CN114" s="66"/>
      <c r="CO114" s="44"/>
      <c r="CP114" s="66"/>
      <c r="CQ114" s="69">
        <v>843.9</v>
      </c>
      <c r="CR114" s="69"/>
      <c r="CS114" s="69"/>
      <c r="CT114" s="69">
        <f t="shared" si="278"/>
        <v>502.415865</v>
      </c>
      <c r="CU114" s="69">
        <f t="shared" si="279"/>
        <v>0</v>
      </c>
      <c r="CV114" s="69">
        <f t="shared" si="280"/>
        <v>0</v>
      </c>
      <c r="CW114" s="69">
        <v>620.27</v>
      </c>
      <c r="CX114" s="69">
        <v>0</v>
      </c>
      <c r="CY114" s="69">
        <v>0</v>
      </c>
      <c r="CZ114" s="83">
        <f t="shared" si="281"/>
        <v>390.77010000000001</v>
      </c>
      <c r="DA114" s="83">
        <f t="shared" si="283"/>
        <v>0</v>
      </c>
      <c r="DB114" s="83">
        <f t="shared" si="286"/>
        <v>0</v>
      </c>
      <c r="DC114" s="21">
        <f t="shared" si="287"/>
        <v>316.52378099999999</v>
      </c>
      <c r="DD114" s="21">
        <v>0</v>
      </c>
      <c r="DE114" s="21">
        <v>0</v>
      </c>
      <c r="DF114" s="85">
        <v>0</v>
      </c>
      <c r="DG114" s="85">
        <v>0</v>
      </c>
      <c r="DH114" s="85">
        <v>0</v>
      </c>
      <c r="DI114" s="85">
        <v>0</v>
      </c>
      <c r="DJ114" s="85">
        <v>0</v>
      </c>
      <c r="DK114" s="85">
        <v>0</v>
      </c>
      <c r="DL114" s="69">
        <f t="shared" si="289"/>
        <v>0</v>
      </c>
      <c r="DM114" s="69">
        <f t="shared" si="284"/>
        <v>0</v>
      </c>
      <c r="DN114" s="69">
        <f t="shared" si="285"/>
        <v>0</v>
      </c>
    </row>
    <row r="115" spans="1:118" ht="52">
      <c r="A115" s="19" t="s">
        <v>178</v>
      </c>
      <c r="B115" s="19" t="s">
        <v>37</v>
      </c>
      <c r="C115" s="19" t="s">
        <v>37</v>
      </c>
      <c r="D115" s="19" t="s">
        <v>184</v>
      </c>
      <c r="E115" s="20">
        <v>362.5</v>
      </c>
      <c r="F115" s="20"/>
      <c r="G115" s="20"/>
      <c r="H115" s="20"/>
      <c r="I115" s="20">
        <v>253.75</v>
      </c>
      <c r="J115" s="20">
        <f>G115*0.7</f>
        <v>0</v>
      </c>
      <c r="K115" s="20"/>
      <c r="L115" s="20">
        <v>350.01</v>
      </c>
      <c r="M115" s="20"/>
      <c r="N115" s="20"/>
      <c r="O115" s="20">
        <v>368.86</v>
      </c>
      <c r="P115" s="20"/>
      <c r="Q115" s="20">
        <f t="shared" si="292"/>
        <v>0</v>
      </c>
      <c r="R115" s="20">
        <f t="shared" si="293"/>
        <v>0</v>
      </c>
      <c r="S115" s="20">
        <f t="shared" si="294"/>
        <v>331.97399999999999</v>
      </c>
      <c r="T115" s="20">
        <f t="shared" si="295"/>
        <v>298.77659999999997</v>
      </c>
      <c r="U115" s="20">
        <f t="shared" si="296"/>
        <v>0</v>
      </c>
      <c r="V115" s="20">
        <f t="shared" si="297"/>
        <v>0</v>
      </c>
      <c r="W115" s="20">
        <f>425*0.9*0.9</f>
        <v>344.25</v>
      </c>
      <c r="X115" s="20"/>
      <c r="Y115" s="20"/>
      <c r="Z115" s="43">
        <f t="shared" si="298"/>
        <v>309.82499999999999</v>
      </c>
      <c r="AA115" s="44">
        <f t="shared" si="299"/>
        <v>278.84249999999997</v>
      </c>
      <c r="AB115" s="44">
        <f t="shared" si="300"/>
        <v>0</v>
      </c>
      <c r="AC115" s="44">
        <f t="shared" si="301"/>
        <v>0</v>
      </c>
      <c r="AD115" s="44">
        <f t="shared" si="302"/>
        <v>0</v>
      </c>
      <c r="AE115" s="43">
        <f t="shared" si="303"/>
        <v>0</v>
      </c>
      <c r="AF115" s="20"/>
      <c r="AG115" s="20"/>
      <c r="AH115" s="20">
        <v>450.45</v>
      </c>
      <c r="AI115" s="20">
        <f>AH115*0.9</f>
        <v>405.40499999999997</v>
      </c>
      <c r="AJ115" s="20"/>
      <c r="AK115" s="20"/>
      <c r="AL115" s="20"/>
      <c r="AM115" s="20">
        <f t="shared" si="304"/>
        <v>0</v>
      </c>
      <c r="AN115" s="20">
        <f t="shared" si="237"/>
        <v>0</v>
      </c>
      <c r="AO115" s="20">
        <f t="shared" si="305"/>
        <v>0</v>
      </c>
      <c r="AP115" s="20">
        <f t="shared" si="238"/>
        <v>0</v>
      </c>
      <c r="AQ115" s="20">
        <f t="shared" si="239"/>
        <v>295.54024500000003</v>
      </c>
      <c r="AR115" s="20">
        <f t="shared" si="306"/>
        <v>364.86450000000002</v>
      </c>
      <c r="AS115" s="20">
        <f t="shared" si="307"/>
        <v>0</v>
      </c>
      <c r="AT115" s="20">
        <v>649.49</v>
      </c>
      <c r="AU115" s="20">
        <f t="shared" si="308"/>
        <v>477.37515000000002</v>
      </c>
      <c r="AV115" s="20"/>
      <c r="AW115" s="20">
        <f t="shared" si="309"/>
        <v>0</v>
      </c>
      <c r="AX115" s="20"/>
      <c r="AY115" s="20">
        <v>633.6</v>
      </c>
      <c r="AZ115" s="20"/>
      <c r="BA115" s="20"/>
      <c r="BB115" s="20"/>
      <c r="BC115" s="43">
        <f t="shared" si="310"/>
        <v>0</v>
      </c>
      <c r="BD115" s="44">
        <f t="shared" si="240"/>
        <v>0</v>
      </c>
      <c r="BE115" s="44">
        <f t="shared" si="311"/>
        <v>429.63763499999999</v>
      </c>
      <c r="BF115" s="44">
        <f t="shared" si="241"/>
        <v>348.00648434999999</v>
      </c>
      <c r="BG115" s="44">
        <f t="shared" si="242"/>
        <v>0</v>
      </c>
      <c r="BH115" s="43">
        <f t="shared" si="312"/>
        <v>0</v>
      </c>
      <c r="BI115" s="20">
        <f t="shared" si="313"/>
        <v>0</v>
      </c>
      <c r="BJ115" s="20">
        <f t="shared" si="314"/>
        <v>0</v>
      </c>
      <c r="BK115" s="20">
        <f t="shared" si="315"/>
        <v>465.69600000000003</v>
      </c>
      <c r="BL115" s="20">
        <f t="shared" si="316"/>
        <v>339.49238400000002</v>
      </c>
      <c r="BM115" s="20">
        <f t="shared" si="317"/>
        <v>0</v>
      </c>
      <c r="BN115" s="20">
        <f t="shared" si="318"/>
        <v>0</v>
      </c>
      <c r="BO115" s="20"/>
      <c r="BP115" s="20"/>
      <c r="BQ115" s="20"/>
      <c r="BR115" s="20"/>
      <c r="BS115" s="20"/>
      <c r="BT115" s="43"/>
      <c r="BU115" s="44">
        <f t="shared" si="319"/>
        <v>0</v>
      </c>
      <c r="BV115" s="44">
        <v>693</v>
      </c>
      <c r="BW115" s="44">
        <f t="shared" si="320"/>
        <v>412.57754999999997</v>
      </c>
      <c r="BX115" s="44">
        <f t="shared" si="321"/>
        <v>0</v>
      </c>
      <c r="BY115" s="43"/>
      <c r="BZ115" s="20"/>
      <c r="CA115" s="19">
        <f t="shared" si="322"/>
        <v>0</v>
      </c>
      <c r="CB115" s="20">
        <v>735</v>
      </c>
      <c r="CC115" s="19">
        <f t="shared" si="323"/>
        <v>437.58224999999999</v>
      </c>
      <c r="CD115" s="20"/>
      <c r="CE115" s="19">
        <f t="shared" si="324"/>
        <v>0</v>
      </c>
      <c r="CF115" s="66">
        <f t="shared" si="275"/>
        <v>0</v>
      </c>
      <c r="CG115" s="44"/>
      <c r="CH115" s="66">
        <f t="shared" si="276"/>
        <v>446.38211834999998</v>
      </c>
      <c r="CI115" s="44"/>
      <c r="CJ115" s="66">
        <f t="shared" si="277"/>
        <v>0</v>
      </c>
      <c r="CK115" s="69"/>
      <c r="CL115" s="66"/>
      <c r="CM115" s="44"/>
      <c r="CN115" s="73">
        <v>833.09</v>
      </c>
      <c r="CO115" s="44"/>
      <c r="CP115" s="66"/>
      <c r="CQ115" s="69"/>
      <c r="CR115" s="69">
        <v>1176</v>
      </c>
      <c r="CS115" s="69"/>
      <c r="CT115" s="69">
        <f t="shared" si="278"/>
        <v>0</v>
      </c>
      <c r="CU115" s="69">
        <f t="shared" si="279"/>
        <v>700.13160000000005</v>
      </c>
      <c r="CV115" s="69">
        <f t="shared" si="280"/>
        <v>0</v>
      </c>
      <c r="CW115" s="74">
        <v>0</v>
      </c>
      <c r="CX115" s="74">
        <v>1227</v>
      </c>
      <c r="CY115" s="74">
        <v>0</v>
      </c>
      <c r="CZ115" s="83">
        <f t="shared" si="281"/>
        <v>0</v>
      </c>
      <c r="DA115" s="83">
        <f t="shared" si="283"/>
        <v>773.01</v>
      </c>
      <c r="DB115" s="83">
        <f t="shared" si="286"/>
        <v>0</v>
      </c>
      <c r="DC115" s="21">
        <f t="shared" si="287"/>
        <v>0</v>
      </c>
      <c r="DD115" s="21">
        <v>0</v>
      </c>
      <c r="DE115" s="21">
        <v>0</v>
      </c>
      <c r="DF115" s="85">
        <v>0</v>
      </c>
      <c r="DG115" s="85">
        <v>1008</v>
      </c>
      <c r="DH115" s="85">
        <v>0</v>
      </c>
      <c r="DI115" s="85">
        <v>0</v>
      </c>
      <c r="DJ115" s="85">
        <v>1008</v>
      </c>
      <c r="DK115" s="85">
        <v>0</v>
      </c>
      <c r="DL115" s="69">
        <f t="shared" si="289"/>
        <v>0</v>
      </c>
      <c r="DM115" s="69">
        <f t="shared" si="284"/>
        <v>907.2</v>
      </c>
      <c r="DN115" s="69">
        <f t="shared" si="285"/>
        <v>0</v>
      </c>
    </row>
    <row r="116" spans="1:118" ht="26">
      <c r="A116" s="19" t="s">
        <v>178</v>
      </c>
      <c r="B116" s="19" t="s">
        <v>37</v>
      </c>
      <c r="C116" s="19" t="s">
        <v>37</v>
      </c>
      <c r="D116" s="19" t="s">
        <v>185</v>
      </c>
      <c r="E116" s="20">
        <v>316</v>
      </c>
      <c r="F116" s="20"/>
      <c r="G116" s="20"/>
      <c r="H116" s="20"/>
      <c r="I116" s="20">
        <v>221.2</v>
      </c>
      <c r="J116" s="20">
        <f>G116*0.7</f>
        <v>0</v>
      </c>
      <c r="K116" s="22"/>
      <c r="L116" s="22">
        <v>221.2</v>
      </c>
      <c r="M116" s="20"/>
      <c r="N116" s="20"/>
      <c r="O116" s="20">
        <v>332.34</v>
      </c>
      <c r="P116" s="20"/>
      <c r="Q116" s="20">
        <f t="shared" si="292"/>
        <v>0</v>
      </c>
      <c r="R116" s="20">
        <f t="shared" si="293"/>
        <v>0</v>
      </c>
      <c r="S116" s="20">
        <f t="shared" si="294"/>
        <v>299.10599999999999</v>
      </c>
      <c r="T116" s="20">
        <f t="shared" si="295"/>
        <v>269.19540000000001</v>
      </c>
      <c r="U116" s="20">
        <f t="shared" si="296"/>
        <v>0</v>
      </c>
      <c r="V116" s="20">
        <f t="shared" si="297"/>
        <v>0</v>
      </c>
      <c r="W116" s="20"/>
      <c r="X116" s="20">
        <f>359*0.9*0.9</f>
        <v>290.79000000000002</v>
      </c>
      <c r="Y116" s="20"/>
      <c r="Z116" s="43">
        <f t="shared" si="298"/>
        <v>0</v>
      </c>
      <c r="AA116" s="44">
        <f t="shared" si="299"/>
        <v>0</v>
      </c>
      <c r="AB116" s="44">
        <f t="shared" si="300"/>
        <v>261.71100000000001</v>
      </c>
      <c r="AC116" s="44">
        <f t="shared" si="301"/>
        <v>235.53989999999999</v>
      </c>
      <c r="AD116" s="44">
        <f t="shared" si="302"/>
        <v>0</v>
      </c>
      <c r="AE116" s="43">
        <f t="shared" si="303"/>
        <v>0</v>
      </c>
      <c r="AF116" s="20"/>
      <c r="AG116" s="20"/>
      <c r="AH116" s="20">
        <v>392.39</v>
      </c>
      <c r="AI116" s="20">
        <f>AH116*0.9</f>
        <v>353.15100000000001</v>
      </c>
      <c r="AJ116" s="20"/>
      <c r="AK116" s="20"/>
      <c r="AL116" s="20"/>
      <c r="AM116" s="20">
        <f t="shared" si="304"/>
        <v>0</v>
      </c>
      <c r="AN116" s="20">
        <f t="shared" si="237"/>
        <v>0</v>
      </c>
      <c r="AO116" s="20">
        <f t="shared" si="305"/>
        <v>0</v>
      </c>
      <c r="AP116" s="20">
        <f t="shared" si="238"/>
        <v>0</v>
      </c>
      <c r="AQ116" s="20">
        <f t="shared" si="239"/>
        <v>257.44707899999997</v>
      </c>
      <c r="AR116" s="20">
        <f t="shared" si="306"/>
        <v>317.83589999999998</v>
      </c>
      <c r="AS116" s="20">
        <f t="shared" si="307"/>
        <v>0</v>
      </c>
      <c r="AT116" s="20">
        <v>543.4</v>
      </c>
      <c r="AU116" s="20">
        <f t="shared" si="308"/>
        <v>399.399</v>
      </c>
      <c r="AV116" s="20"/>
      <c r="AW116" s="20">
        <f t="shared" si="309"/>
        <v>0</v>
      </c>
      <c r="AX116" s="20"/>
      <c r="AY116" s="20">
        <v>543.4</v>
      </c>
      <c r="AZ116" s="20"/>
      <c r="BA116" s="20"/>
      <c r="BB116" s="20"/>
      <c r="BC116" s="43">
        <f t="shared" si="310"/>
        <v>0</v>
      </c>
      <c r="BD116" s="44">
        <f t="shared" si="240"/>
        <v>0</v>
      </c>
      <c r="BE116" s="44">
        <f t="shared" si="311"/>
        <v>359.45909999999998</v>
      </c>
      <c r="BF116" s="44">
        <f t="shared" si="241"/>
        <v>291.16187100000002</v>
      </c>
      <c r="BG116" s="44">
        <f t="shared" si="242"/>
        <v>0</v>
      </c>
      <c r="BH116" s="43">
        <f t="shared" si="312"/>
        <v>0</v>
      </c>
      <c r="BI116" s="20">
        <f t="shared" si="313"/>
        <v>0</v>
      </c>
      <c r="BJ116" s="20">
        <f t="shared" si="314"/>
        <v>0</v>
      </c>
      <c r="BK116" s="20">
        <f t="shared" si="315"/>
        <v>399.399</v>
      </c>
      <c r="BL116" s="20">
        <f t="shared" si="316"/>
        <v>291.16187100000002</v>
      </c>
      <c r="BM116" s="20">
        <f t="shared" si="317"/>
        <v>0</v>
      </c>
      <c r="BN116" s="20">
        <f t="shared" si="318"/>
        <v>0</v>
      </c>
      <c r="BO116" s="20"/>
      <c r="BP116" s="20"/>
      <c r="BQ116" s="20"/>
      <c r="BR116" s="20"/>
      <c r="BS116" s="20"/>
      <c r="BT116" s="43"/>
      <c r="BU116" s="44">
        <f t="shared" si="319"/>
        <v>0</v>
      </c>
      <c r="BV116" s="44"/>
      <c r="BW116" s="44">
        <f t="shared" si="320"/>
        <v>0</v>
      </c>
      <c r="BX116" s="44">
        <f t="shared" si="321"/>
        <v>0</v>
      </c>
      <c r="BY116" s="43"/>
      <c r="BZ116" s="20"/>
      <c r="CA116" s="19">
        <f t="shared" si="322"/>
        <v>0</v>
      </c>
      <c r="CB116" s="20">
        <v>564</v>
      </c>
      <c r="CC116" s="19">
        <f t="shared" si="323"/>
        <v>335.7774</v>
      </c>
      <c r="CD116" s="20"/>
      <c r="CE116" s="19">
        <f t="shared" si="324"/>
        <v>0</v>
      </c>
      <c r="CF116" s="66">
        <f t="shared" si="275"/>
        <v>0</v>
      </c>
      <c r="CG116" s="44"/>
      <c r="CH116" s="66">
        <f t="shared" si="276"/>
        <v>0</v>
      </c>
      <c r="CI116" s="44"/>
      <c r="CJ116" s="66">
        <f t="shared" si="277"/>
        <v>0</v>
      </c>
      <c r="CK116" s="69"/>
      <c r="CL116" s="66">
        <v>0</v>
      </c>
      <c r="CM116" s="44">
        <v>564</v>
      </c>
      <c r="CN116" s="66"/>
      <c r="CO116" s="44"/>
      <c r="CP116" s="66">
        <v>0</v>
      </c>
      <c r="CQ116" s="69"/>
      <c r="CR116" s="69">
        <v>803</v>
      </c>
      <c r="CS116" s="69"/>
      <c r="CT116" s="69">
        <f t="shared" si="278"/>
        <v>0</v>
      </c>
      <c r="CU116" s="69">
        <f t="shared" si="279"/>
        <v>478.06605000000002</v>
      </c>
      <c r="CV116" s="69">
        <f t="shared" si="280"/>
        <v>0</v>
      </c>
      <c r="CW116" s="74">
        <v>0</v>
      </c>
      <c r="CX116" s="74">
        <v>716.68</v>
      </c>
      <c r="CY116" s="74">
        <v>0</v>
      </c>
      <c r="CZ116" s="83">
        <f t="shared" si="281"/>
        <v>0</v>
      </c>
      <c r="DA116" s="83">
        <f t="shared" si="283"/>
        <v>451.50839999999999</v>
      </c>
      <c r="DB116" s="83">
        <f t="shared" si="286"/>
        <v>0</v>
      </c>
      <c r="DC116" s="21">
        <f t="shared" si="287"/>
        <v>0</v>
      </c>
      <c r="DD116" s="21">
        <v>0</v>
      </c>
      <c r="DE116" s="21">
        <v>0</v>
      </c>
      <c r="DF116" s="85">
        <v>0</v>
      </c>
      <c r="DG116" s="85">
        <v>677</v>
      </c>
      <c r="DH116" s="85">
        <v>0</v>
      </c>
      <c r="DI116" s="85">
        <v>0</v>
      </c>
      <c r="DJ116" s="85">
        <v>677</v>
      </c>
      <c r="DK116" s="85">
        <v>0</v>
      </c>
      <c r="DL116" s="69">
        <f t="shared" si="289"/>
        <v>0</v>
      </c>
      <c r="DM116" s="69">
        <f t="shared" si="284"/>
        <v>609.29999999999995</v>
      </c>
      <c r="DN116" s="69">
        <f t="shared" si="285"/>
        <v>0</v>
      </c>
    </row>
    <row r="117" spans="1:118" ht="39">
      <c r="A117" s="19" t="s">
        <v>178</v>
      </c>
      <c r="B117" s="21" t="s">
        <v>37</v>
      </c>
      <c r="C117" s="21" t="s">
        <v>37</v>
      </c>
      <c r="D117" s="21" t="s">
        <v>186</v>
      </c>
      <c r="E117" s="22">
        <v>316</v>
      </c>
      <c r="F117" s="22"/>
      <c r="G117" s="22"/>
      <c r="H117" s="22"/>
      <c r="I117" s="22">
        <v>221.2</v>
      </c>
      <c r="J117" s="22">
        <f>G117*0.7</f>
        <v>0</v>
      </c>
      <c r="K117" s="22"/>
      <c r="L117" s="22">
        <v>302.42</v>
      </c>
      <c r="M117" s="22"/>
      <c r="N117" s="20"/>
      <c r="O117" s="20">
        <v>332.34</v>
      </c>
      <c r="P117" s="20"/>
      <c r="Q117" s="20">
        <f t="shared" si="292"/>
        <v>0</v>
      </c>
      <c r="R117" s="20">
        <f t="shared" si="293"/>
        <v>0</v>
      </c>
      <c r="S117" s="20">
        <f t="shared" si="294"/>
        <v>299.10599999999999</v>
      </c>
      <c r="T117" s="20">
        <f t="shared" si="295"/>
        <v>269.19540000000001</v>
      </c>
      <c r="U117" s="20">
        <f t="shared" si="296"/>
        <v>0</v>
      </c>
      <c r="V117" s="20">
        <f t="shared" si="297"/>
        <v>0</v>
      </c>
      <c r="W117" s="20"/>
      <c r="X117" s="20"/>
      <c r="Y117" s="20"/>
      <c r="Z117" s="43">
        <f t="shared" si="298"/>
        <v>0</v>
      </c>
      <c r="AA117" s="44">
        <f t="shared" si="299"/>
        <v>0</v>
      </c>
      <c r="AB117" s="44">
        <f t="shared" si="300"/>
        <v>0</v>
      </c>
      <c r="AC117" s="44">
        <f t="shared" si="301"/>
        <v>0</v>
      </c>
      <c r="AD117" s="44">
        <f t="shared" si="302"/>
        <v>0</v>
      </c>
      <c r="AE117" s="43">
        <f t="shared" si="303"/>
        <v>0</v>
      </c>
      <c r="AF117" s="20"/>
      <c r="AG117" s="20"/>
      <c r="AH117" s="20">
        <v>392.39</v>
      </c>
      <c r="AI117" s="20">
        <f>AH117*0.9</f>
        <v>353.15100000000001</v>
      </c>
      <c r="AJ117" s="20"/>
      <c r="AK117" s="20"/>
      <c r="AL117" s="20"/>
      <c r="AM117" s="20">
        <f t="shared" si="304"/>
        <v>0</v>
      </c>
      <c r="AN117" s="20">
        <f t="shared" si="237"/>
        <v>0</v>
      </c>
      <c r="AO117" s="20">
        <f t="shared" si="305"/>
        <v>0</v>
      </c>
      <c r="AP117" s="20">
        <f t="shared" si="238"/>
        <v>0</v>
      </c>
      <c r="AQ117" s="20">
        <f t="shared" si="239"/>
        <v>257.44707899999997</v>
      </c>
      <c r="AR117" s="20">
        <f t="shared" si="306"/>
        <v>317.83589999999998</v>
      </c>
      <c r="AS117" s="20">
        <f t="shared" si="307"/>
        <v>0</v>
      </c>
      <c r="AT117" s="20">
        <v>543.4</v>
      </c>
      <c r="AU117" s="20">
        <f t="shared" si="308"/>
        <v>399.399</v>
      </c>
      <c r="AV117" s="20"/>
      <c r="AW117" s="20">
        <f t="shared" si="309"/>
        <v>0</v>
      </c>
      <c r="AX117" s="20"/>
      <c r="AY117" s="20">
        <v>543.4</v>
      </c>
      <c r="AZ117" s="20"/>
      <c r="BA117" s="20"/>
      <c r="BB117" s="20"/>
      <c r="BC117" s="43">
        <f t="shared" si="310"/>
        <v>0</v>
      </c>
      <c r="BD117" s="44">
        <f t="shared" si="240"/>
        <v>0</v>
      </c>
      <c r="BE117" s="44">
        <f t="shared" si="311"/>
        <v>359.45909999999998</v>
      </c>
      <c r="BF117" s="44">
        <f t="shared" si="241"/>
        <v>291.16187100000002</v>
      </c>
      <c r="BG117" s="44">
        <f t="shared" si="242"/>
        <v>0</v>
      </c>
      <c r="BH117" s="43">
        <f t="shared" si="312"/>
        <v>0</v>
      </c>
      <c r="BI117" s="20">
        <f t="shared" si="313"/>
        <v>0</v>
      </c>
      <c r="BJ117" s="20">
        <f t="shared" si="314"/>
        <v>0</v>
      </c>
      <c r="BK117" s="20">
        <f t="shared" si="315"/>
        <v>399.399</v>
      </c>
      <c r="BL117" s="20">
        <f t="shared" si="316"/>
        <v>291.16187100000002</v>
      </c>
      <c r="BM117" s="20">
        <f t="shared" si="317"/>
        <v>0</v>
      </c>
      <c r="BN117" s="20">
        <f t="shared" si="318"/>
        <v>0</v>
      </c>
      <c r="BO117" s="20"/>
      <c r="BP117" s="20"/>
      <c r="BQ117" s="20"/>
      <c r="BR117" s="20"/>
      <c r="BS117" s="20"/>
      <c r="BT117" s="43"/>
      <c r="BU117" s="44">
        <f t="shared" si="319"/>
        <v>0</v>
      </c>
      <c r="BV117" s="44">
        <v>572</v>
      </c>
      <c r="BW117" s="44">
        <f t="shared" si="320"/>
        <v>340.54020000000003</v>
      </c>
      <c r="BX117" s="44">
        <f t="shared" si="321"/>
        <v>0</v>
      </c>
      <c r="BY117" s="43"/>
      <c r="BZ117" s="20"/>
      <c r="CA117" s="19">
        <f t="shared" si="322"/>
        <v>0</v>
      </c>
      <c r="CB117" s="20">
        <v>564</v>
      </c>
      <c r="CC117" s="19">
        <f t="shared" si="323"/>
        <v>335.7774</v>
      </c>
      <c r="CD117" s="20"/>
      <c r="CE117" s="19">
        <f t="shared" si="324"/>
        <v>0</v>
      </c>
      <c r="CF117" s="66">
        <f t="shared" si="275"/>
        <v>0</v>
      </c>
      <c r="CG117" s="44"/>
      <c r="CH117" s="66">
        <f t="shared" si="276"/>
        <v>0</v>
      </c>
      <c r="CI117" s="44"/>
      <c r="CJ117" s="66">
        <f t="shared" si="277"/>
        <v>0</v>
      </c>
      <c r="CK117" s="69"/>
      <c r="CL117" s="66">
        <v>0</v>
      </c>
      <c r="CM117" s="44">
        <v>564</v>
      </c>
      <c r="CN117" s="66"/>
      <c r="CO117" s="44"/>
      <c r="CP117" s="66">
        <v>0</v>
      </c>
      <c r="CQ117" s="69"/>
      <c r="CR117" s="69">
        <v>803</v>
      </c>
      <c r="CS117" s="69"/>
      <c r="CT117" s="69">
        <f t="shared" si="278"/>
        <v>0</v>
      </c>
      <c r="CU117" s="69">
        <f t="shared" si="279"/>
        <v>478.06605000000002</v>
      </c>
      <c r="CV117" s="69">
        <f t="shared" si="280"/>
        <v>0</v>
      </c>
      <c r="CW117" s="69">
        <v>0</v>
      </c>
      <c r="CX117" s="69">
        <v>590.21</v>
      </c>
      <c r="CY117" s="69">
        <v>0</v>
      </c>
      <c r="CZ117" s="83">
        <f t="shared" si="281"/>
        <v>0</v>
      </c>
      <c r="DA117" s="83">
        <f t="shared" si="283"/>
        <v>371.83229999999998</v>
      </c>
      <c r="DB117" s="83">
        <f t="shared" si="286"/>
        <v>0</v>
      </c>
      <c r="DC117" s="21">
        <f t="shared" si="287"/>
        <v>0</v>
      </c>
      <c r="DD117" s="21">
        <v>0</v>
      </c>
      <c r="DE117" s="21">
        <v>0</v>
      </c>
      <c r="DF117" s="85">
        <v>0</v>
      </c>
      <c r="DG117" s="85">
        <v>623</v>
      </c>
      <c r="DH117" s="85">
        <v>0</v>
      </c>
      <c r="DI117" s="85">
        <v>0</v>
      </c>
      <c r="DJ117" s="85">
        <v>623</v>
      </c>
      <c r="DK117" s="85">
        <v>0</v>
      </c>
      <c r="DL117" s="69">
        <f t="shared" si="289"/>
        <v>0</v>
      </c>
      <c r="DM117" s="69">
        <f t="shared" si="284"/>
        <v>560.70000000000005</v>
      </c>
      <c r="DN117" s="69">
        <f t="shared" si="285"/>
        <v>0</v>
      </c>
    </row>
    <row r="118" spans="1:118" ht="26">
      <c r="A118" s="19" t="s">
        <v>178</v>
      </c>
      <c r="B118" s="19" t="s">
        <v>38</v>
      </c>
      <c r="C118" s="19" t="s">
        <v>38</v>
      </c>
      <c r="D118" s="19" t="s">
        <v>187</v>
      </c>
      <c r="E118" s="20">
        <v>521</v>
      </c>
      <c r="F118" s="20"/>
      <c r="G118" s="20"/>
      <c r="H118" s="20"/>
      <c r="I118" s="20">
        <f>F118*0.7</f>
        <v>0</v>
      </c>
      <c r="J118" s="20">
        <v>364.7</v>
      </c>
      <c r="K118" s="22"/>
      <c r="L118" s="20"/>
      <c r="M118" s="20">
        <v>402.19</v>
      </c>
      <c r="N118" s="20"/>
      <c r="O118" s="20"/>
      <c r="P118" s="20">
        <v>442.41</v>
      </c>
      <c r="Q118" s="20">
        <f t="shared" si="292"/>
        <v>0</v>
      </c>
      <c r="R118" s="20">
        <f t="shared" si="293"/>
        <v>0</v>
      </c>
      <c r="S118" s="20">
        <f t="shared" si="294"/>
        <v>0</v>
      </c>
      <c r="T118" s="20">
        <f t="shared" si="295"/>
        <v>0</v>
      </c>
      <c r="U118" s="20">
        <f t="shared" si="296"/>
        <v>358.35210000000001</v>
      </c>
      <c r="V118" s="20">
        <f t="shared" si="297"/>
        <v>398.16899999999998</v>
      </c>
      <c r="W118" s="20"/>
      <c r="X118" s="20"/>
      <c r="Y118" s="20">
        <f>477*0.9*0.9</f>
        <v>386.37</v>
      </c>
      <c r="Z118" s="43">
        <f t="shared" si="298"/>
        <v>0</v>
      </c>
      <c r="AA118" s="44">
        <f t="shared" si="299"/>
        <v>0</v>
      </c>
      <c r="AB118" s="44">
        <f t="shared" si="300"/>
        <v>0</v>
      </c>
      <c r="AC118" s="44">
        <f t="shared" si="301"/>
        <v>0</v>
      </c>
      <c r="AD118" s="44">
        <f t="shared" si="302"/>
        <v>312.9597</v>
      </c>
      <c r="AE118" s="43">
        <f t="shared" si="303"/>
        <v>347.733</v>
      </c>
      <c r="AF118" s="20"/>
      <c r="AG118" s="20"/>
      <c r="AH118" s="20"/>
      <c r="AI118" s="20"/>
      <c r="AJ118" s="20"/>
      <c r="AK118" s="20"/>
      <c r="AL118" s="20"/>
      <c r="AM118" s="20">
        <f t="shared" si="304"/>
        <v>0</v>
      </c>
      <c r="AN118" s="20">
        <f t="shared" si="237"/>
        <v>0</v>
      </c>
      <c r="AO118" s="20">
        <f t="shared" si="305"/>
        <v>0</v>
      </c>
      <c r="AP118" s="20">
        <f t="shared" si="238"/>
        <v>0</v>
      </c>
      <c r="AQ118" s="20">
        <f t="shared" si="239"/>
        <v>0</v>
      </c>
      <c r="AR118" s="20">
        <f t="shared" si="306"/>
        <v>0</v>
      </c>
      <c r="AS118" s="20">
        <f t="shared" si="307"/>
        <v>0</v>
      </c>
      <c r="AT118" s="20"/>
      <c r="AU118" s="20">
        <f t="shared" si="308"/>
        <v>0</v>
      </c>
      <c r="AV118" s="20">
        <v>688.75</v>
      </c>
      <c r="AW118" s="20">
        <f t="shared" si="309"/>
        <v>506.23124999999999</v>
      </c>
      <c r="AX118" s="20"/>
      <c r="AY118" s="20"/>
      <c r="AZ118" s="20">
        <v>730.55</v>
      </c>
      <c r="BA118" s="20"/>
      <c r="BB118" s="20"/>
      <c r="BC118" s="43">
        <f t="shared" si="310"/>
        <v>0</v>
      </c>
      <c r="BD118" s="44">
        <f t="shared" si="240"/>
        <v>0</v>
      </c>
      <c r="BE118" s="44">
        <f t="shared" si="311"/>
        <v>0</v>
      </c>
      <c r="BF118" s="44">
        <f t="shared" si="241"/>
        <v>0</v>
      </c>
      <c r="BG118" s="44">
        <f t="shared" si="242"/>
        <v>369.04258125000001</v>
      </c>
      <c r="BH118" s="43">
        <f t="shared" si="312"/>
        <v>455.60812499999997</v>
      </c>
      <c r="BI118" s="20">
        <f t="shared" si="313"/>
        <v>0</v>
      </c>
      <c r="BJ118" s="20">
        <f t="shared" si="314"/>
        <v>0</v>
      </c>
      <c r="BK118" s="20">
        <f t="shared" si="315"/>
        <v>0</v>
      </c>
      <c r="BL118" s="20">
        <f t="shared" si="316"/>
        <v>0</v>
      </c>
      <c r="BM118" s="20">
        <f t="shared" si="317"/>
        <v>391.43964825</v>
      </c>
      <c r="BN118" s="20">
        <f t="shared" si="318"/>
        <v>536.95425</v>
      </c>
      <c r="BO118" s="20"/>
      <c r="BP118" s="20"/>
      <c r="BQ118" s="20"/>
      <c r="BR118" s="20"/>
      <c r="BS118" s="20"/>
      <c r="BT118" s="43"/>
      <c r="BU118" s="44">
        <f t="shared" si="319"/>
        <v>0</v>
      </c>
      <c r="BV118" s="44"/>
      <c r="BW118" s="44">
        <f t="shared" si="320"/>
        <v>0</v>
      </c>
      <c r="BX118" s="44">
        <f t="shared" si="321"/>
        <v>457.82414999999997</v>
      </c>
      <c r="BY118" s="43">
        <v>769</v>
      </c>
      <c r="BZ118" s="20"/>
      <c r="CA118" s="19">
        <f t="shared" si="322"/>
        <v>0</v>
      </c>
      <c r="CB118" s="20"/>
      <c r="CC118" s="19">
        <f t="shared" si="323"/>
        <v>0</v>
      </c>
      <c r="CD118" s="20">
        <v>634.5</v>
      </c>
      <c r="CE118" s="19">
        <f t="shared" si="324"/>
        <v>377.74957499999999</v>
      </c>
      <c r="CF118" s="66">
        <f t="shared" ref="CF118:CF149" si="325">CL118*0.7*1.05*0.9*0.9*0.9</f>
        <v>0</v>
      </c>
      <c r="CG118" s="44"/>
      <c r="CH118" s="66">
        <f t="shared" ref="CH118:CH149" si="326">CN118*1.05*0.7*0.9*0.9*0.9</f>
        <v>0</v>
      </c>
      <c r="CI118" s="44"/>
      <c r="CJ118" s="66">
        <f t="shared" ref="CJ118:CJ149" si="327">CP118*0.7*1.05*0.9*0.9*0.9</f>
        <v>412.04173500000002</v>
      </c>
      <c r="CK118" s="69"/>
      <c r="CL118" s="66">
        <v>0</v>
      </c>
      <c r="CM118" s="44"/>
      <c r="CN118" s="66">
        <v>0</v>
      </c>
      <c r="CO118" s="44">
        <v>634.5</v>
      </c>
      <c r="CP118" s="66">
        <v>769</v>
      </c>
      <c r="CQ118" s="69"/>
      <c r="CR118" s="69"/>
      <c r="CS118" s="69">
        <v>803</v>
      </c>
      <c r="CT118" s="69">
        <f t="shared" ref="CT118:CT149" si="328">CQ118*0.7*1.05*0.9*0.9</f>
        <v>0</v>
      </c>
      <c r="CU118" s="69">
        <f t="shared" ref="CU118:CU149" si="329">CR118*0.7*1.05*0.9*0.9</f>
        <v>0</v>
      </c>
      <c r="CV118" s="69">
        <f t="shared" ref="CV118:CV149" si="330">CS118*0.7*1.05*0.9*0.9</f>
        <v>478.06605000000002</v>
      </c>
      <c r="CW118" s="74">
        <v>0</v>
      </c>
      <c r="CX118" s="74">
        <v>0</v>
      </c>
      <c r="CY118" s="74">
        <v>716.68</v>
      </c>
      <c r="CZ118" s="83">
        <f t="shared" ref="CZ118:CZ149" si="331">CW118*0.7*0.9</f>
        <v>0</v>
      </c>
      <c r="DA118" s="83">
        <f t="shared" si="283"/>
        <v>0</v>
      </c>
      <c r="DB118" s="83">
        <f t="shared" si="286"/>
        <v>387.23350049999999</v>
      </c>
      <c r="DC118" s="21">
        <f t="shared" si="287"/>
        <v>0</v>
      </c>
      <c r="DD118" s="21">
        <v>0</v>
      </c>
      <c r="DE118" s="21">
        <v>0</v>
      </c>
      <c r="DF118" s="85">
        <v>0</v>
      </c>
      <c r="DG118" s="85">
        <v>0</v>
      </c>
      <c r="DH118" s="85">
        <v>602</v>
      </c>
      <c r="DI118" s="85">
        <v>0</v>
      </c>
      <c r="DJ118" s="85">
        <v>0</v>
      </c>
      <c r="DK118" s="85">
        <v>602</v>
      </c>
      <c r="DL118" s="69">
        <f t="shared" si="289"/>
        <v>0</v>
      </c>
      <c r="DM118" s="69">
        <f t="shared" si="284"/>
        <v>0</v>
      </c>
      <c r="DN118" s="69">
        <f t="shared" si="285"/>
        <v>541.79999999999995</v>
      </c>
    </row>
    <row r="119" spans="1:118" ht="39">
      <c r="A119" s="19" t="s">
        <v>178</v>
      </c>
      <c r="B119" s="24" t="s">
        <v>188</v>
      </c>
      <c r="C119" s="23" t="s">
        <v>189</v>
      </c>
      <c r="D119" s="19" t="s">
        <v>190</v>
      </c>
      <c r="E119" s="20"/>
      <c r="F119" s="20"/>
      <c r="G119" s="20"/>
      <c r="H119" s="20"/>
      <c r="I119" s="20"/>
      <c r="J119" s="20"/>
      <c r="K119" s="22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43"/>
      <c r="AA119" s="44"/>
      <c r="AB119" s="44"/>
      <c r="AC119" s="44"/>
      <c r="AD119" s="44"/>
      <c r="AE119" s="43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43"/>
      <c r="BD119" s="44"/>
      <c r="BE119" s="44"/>
      <c r="BF119" s="44"/>
      <c r="BG119" s="44"/>
      <c r="BH119" s="43"/>
      <c r="BI119" s="20"/>
      <c r="BJ119" s="20">
        <f t="shared" si="314"/>
        <v>0</v>
      </c>
      <c r="BK119" s="20"/>
      <c r="BL119" s="20">
        <f t="shared" si="316"/>
        <v>0</v>
      </c>
      <c r="BM119" s="20">
        <f t="shared" si="317"/>
        <v>0</v>
      </c>
      <c r="BN119" s="20"/>
      <c r="BO119" s="20"/>
      <c r="BP119" s="20"/>
      <c r="BQ119" s="20"/>
      <c r="BR119" s="20"/>
      <c r="BS119" s="20"/>
      <c r="BT119" s="43"/>
      <c r="BU119" s="44">
        <f t="shared" si="319"/>
        <v>0</v>
      </c>
      <c r="BV119" s="44"/>
      <c r="BW119" s="44">
        <f t="shared" si="320"/>
        <v>0</v>
      </c>
      <c r="BX119" s="44">
        <f t="shared" si="321"/>
        <v>0</v>
      </c>
      <c r="BY119" s="43"/>
      <c r="BZ119" s="20">
        <v>972</v>
      </c>
      <c r="CA119" s="19">
        <f t="shared" si="322"/>
        <v>578.68020000000001</v>
      </c>
      <c r="CB119" s="20"/>
      <c r="CC119" s="19">
        <f t="shared" si="323"/>
        <v>0</v>
      </c>
      <c r="CD119" s="20"/>
      <c r="CE119" s="19">
        <f t="shared" si="324"/>
        <v>0</v>
      </c>
      <c r="CF119" s="66">
        <f t="shared" si="325"/>
        <v>526.84009875000004</v>
      </c>
      <c r="CG119" s="44"/>
      <c r="CH119" s="66">
        <f t="shared" si="326"/>
        <v>0</v>
      </c>
      <c r="CI119" s="44"/>
      <c r="CJ119" s="66">
        <f t="shared" si="327"/>
        <v>0</v>
      </c>
      <c r="CK119" s="69"/>
      <c r="CL119" s="73">
        <v>983.25</v>
      </c>
      <c r="CM119" s="44"/>
      <c r="CN119" s="66"/>
      <c r="CO119" s="44"/>
      <c r="CP119" s="66"/>
      <c r="CQ119" s="69">
        <v>1024.6500000000001</v>
      </c>
      <c r="CR119" s="69"/>
      <c r="CS119" s="69"/>
      <c r="CT119" s="69">
        <f t="shared" si="328"/>
        <v>610.02537749999999</v>
      </c>
      <c r="CU119" s="69">
        <f t="shared" si="329"/>
        <v>0</v>
      </c>
      <c r="CV119" s="69">
        <f t="shared" si="330"/>
        <v>0</v>
      </c>
      <c r="CW119" s="74">
        <v>1046.22</v>
      </c>
      <c r="CX119" s="74">
        <v>0</v>
      </c>
      <c r="CY119" s="74">
        <v>0</v>
      </c>
      <c r="CZ119" s="83">
        <f t="shared" si="331"/>
        <v>659.11860000000001</v>
      </c>
      <c r="DA119" s="83">
        <f t="shared" si="283"/>
        <v>0</v>
      </c>
      <c r="DB119" s="83">
        <f t="shared" si="286"/>
        <v>0</v>
      </c>
      <c r="DC119" s="21">
        <f t="shared" si="287"/>
        <v>533.88606600000003</v>
      </c>
      <c r="DD119" s="21">
        <v>0</v>
      </c>
      <c r="DE119" s="21">
        <v>0</v>
      </c>
      <c r="DF119" s="118">
        <v>990</v>
      </c>
      <c r="DG119" s="118"/>
      <c r="DH119" s="118"/>
      <c r="DI119" s="118">
        <v>990</v>
      </c>
      <c r="DJ119" s="118"/>
      <c r="DK119" s="118"/>
      <c r="DL119" s="69">
        <v>1039</v>
      </c>
      <c r="DM119" s="69">
        <f t="shared" si="284"/>
        <v>0</v>
      </c>
      <c r="DN119" s="69">
        <f t="shared" si="285"/>
        <v>0</v>
      </c>
    </row>
    <row r="120" spans="1:118" ht="39">
      <c r="A120" s="19" t="s">
        <v>178</v>
      </c>
      <c r="B120" s="87" t="s">
        <v>191</v>
      </c>
      <c r="C120" s="24" t="s">
        <v>192</v>
      </c>
      <c r="D120" s="19" t="s">
        <v>193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43"/>
      <c r="AA120" s="44"/>
      <c r="AB120" s="44"/>
      <c r="AC120" s="44"/>
      <c r="AD120" s="44"/>
      <c r="AE120" s="43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43"/>
      <c r="BD120" s="44"/>
      <c r="BE120" s="44"/>
      <c r="BF120" s="44"/>
      <c r="BG120" s="44"/>
      <c r="BH120" s="43"/>
      <c r="BI120" s="20"/>
      <c r="BJ120" s="20">
        <f t="shared" ref="BJ120:BJ141" si="332">BI120*0.9*0.9*0.9</f>
        <v>0</v>
      </c>
      <c r="BK120" s="20"/>
      <c r="BL120" s="20">
        <f t="shared" ref="BL120:BL141" si="333">BK120*0.9*0.9*0.9</f>
        <v>0</v>
      </c>
      <c r="BM120" s="20">
        <f t="shared" ref="BM120:BM141" si="334">BN120*0.9*0.9*0.9</f>
        <v>0</v>
      </c>
      <c r="BN120" s="20"/>
      <c r="BO120" s="20"/>
      <c r="BP120" s="20"/>
      <c r="BQ120" s="20"/>
      <c r="BR120" s="20"/>
      <c r="BS120" s="20"/>
      <c r="BT120" s="43"/>
      <c r="BU120" s="44">
        <f t="shared" ref="BU120:BU141" si="335">BT120*0.7*1.05*0.9*0.9</f>
        <v>0</v>
      </c>
      <c r="BV120" s="44"/>
      <c r="BW120" s="44">
        <f t="shared" ref="BW120:BW141" si="336">BV120*0.7*1.05*0.9*0.9</f>
        <v>0</v>
      </c>
      <c r="BX120" s="44">
        <f t="shared" ref="BX120:BX141" si="337">BY120*0.7*1.05*0.9*0.9</f>
        <v>0</v>
      </c>
      <c r="BY120" s="43"/>
      <c r="BZ120" s="20"/>
      <c r="CA120" s="19">
        <f t="shared" ref="CA120:CA141" si="338">BZ120*0.7*1.05*0.9*0.9</f>
        <v>0</v>
      </c>
      <c r="CB120" s="20"/>
      <c r="CC120" s="19">
        <f t="shared" ref="CC120:CC141" si="339">CB120*0.7*1.05*0.9*0.9</f>
        <v>0</v>
      </c>
      <c r="CD120" s="20"/>
      <c r="CE120" s="19">
        <f t="shared" ref="CE120:CE141" si="340">CD120*0.7*1.05*0.9*0.9</f>
        <v>0</v>
      </c>
      <c r="CF120" s="66">
        <f t="shared" si="325"/>
        <v>476.39311650000002</v>
      </c>
      <c r="CG120" s="44"/>
      <c r="CH120" s="66">
        <f t="shared" si="326"/>
        <v>0</v>
      </c>
      <c r="CI120" s="44"/>
      <c r="CJ120" s="66">
        <f t="shared" si="327"/>
        <v>0</v>
      </c>
      <c r="CK120" s="69"/>
      <c r="CL120" s="73">
        <v>889.1</v>
      </c>
      <c r="CM120" s="44"/>
      <c r="CN120" s="66"/>
      <c r="CO120" s="44"/>
      <c r="CP120" s="66"/>
      <c r="CQ120" s="69">
        <v>993.6</v>
      </c>
      <c r="CR120" s="69"/>
      <c r="CS120" s="69"/>
      <c r="CT120" s="69">
        <f t="shared" si="328"/>
        <v>591.53976</v>
      </c>
      <c r="CU120" s="69">
        <f t="shared" si="329"/>
        <v>0</v>
      </c>
      <c r="CV120" s="69">
        <f t="shared" si="330"/>
        <v>0</v>
      </c>
      <c r="CW120" s="74">
        <v>1033.26</v>
      </c>
      <c r="CX120" s="74">
        <v>0</v>
      </c>
      <c r="CY120" s="74">
        <v>0</v>
      </c>
      <c r="CZ120" s="83">
        <f t="shared" si="331"/>
        <v>650.9538</v>
      </c>
      <c r="DA120" s="83">
        <f t="shared" si="283"/>
        <v>0</v>
      </c>
      <c r="DB120" s="83">
        <f t="shared" si="286"/>
        <v>0</v>
      </c>
      <c r="DC120" s="21">
        <f t="shared" si="287"/>
        <v>527.27257799999995</v>
      </c>
      <c r="DD120" s="21">
        <v>0</v>
      </c>
      <c r="DE120" s="21">
        <v>0</v>
      </c>
      <c r="DF120" s="118">
        <v>853</v>
      </c>
      <c r="DG120" s="118"/>
      <c r="DH120" s="118"/>
      <c r="DI120" s="118">
        <v>853</v>
      </c>
      <c r="DJ120" s="118"/>
      <c r="DK120" s="118"/>
      <c r="DL120" s="69">
        <f t="shared" si="289"/>
        <v>767.7</v>
      </c>
      <c r="DM120" s="69">
        <f t="shared" si="284"/>
        <v>0</v>
      </c>
      <c r="DN120" s="69">
        <f t="shared" si="285"/>
        <v>0</v>
      </c>
    </row>
    <row r="121" spans="1:118" ht="52">
      <c r="A121" s="19" t="s">
        <v>178</v>
      </c>
      <c r="B121" s="87" t="s">
        <v>194</v>
      </c>
      <c r="C121" s="24" t="s">
        <v>195</v>
      </c>
      <c r="D121" s="87" t="s">
        <v>196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43"/>
      <c r="AA121" s="44"/>
      <c r="AB121" s="44"/>
      <c r="AC121" s="44"/>
      <c r="AD121" s="44"/>
      <c r="AE121" s="43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43"/>
      <c r="BD121" s="44"/>
      <c r="BE121" s="44"/>
      <c r="BF121" s="44"/>
      <c r="BG121" s="44"/>
      <c r="BH121" s="43"/>
      <c r="BI121" s="20"/>
      <c r="BJ121" s="20">
        <f t="shared" si="332"/>
        <v>0</v>
      </c>
      <c r="BK121" s="20"/>
      <c r="BL121" s="20">
        <f t="shared" si="333"/>
        <v>0</v>
      </c>
      <c r="BM121" s="20">
        <f t="shared" si="334"/>
        <v>0</v>
      </c>
      <c r="BN121" s="20"/>
      <c r="BO121" s="20"/>
      <c r="BP121" s="20"/>
      <c r="BQ121" s="20"/>
      <c r="BR121" s="20"/>
      <c r="BS121" s="20"/>
      <c r="BT121" s="43"/>
      <c r="BU121" s="44">
        <f t="shared" si="335"/>
        <v>0</v>
      </c>
      <c r="BV121" s="44"/>
      <c r="BW121" s="44">
        <f t="shared" si="336"/>
        <v>0</v>
      </c>
      <c r="BX121" s="44">
        <f t="shared" si="337"/>
        <v>0</v>
      </c>
      <c r="BY121" s="43"/>
      <c r="BZ121" s="20"/>
      <c r="CA121" s="19">
        <f t="shared" si="338"/>
        <v>0</v>
      </c>
      <c r="CB121" s="20"/>
      <c r="CC121" s="19">
        <f t="shared" si="339"/>
        <v>0</v>
      </c>
      <c r="CD121" s="20"/>
      <c r="CE121" s="19">
        <f t="shared" si="340"/>
        <v>0</v>
      </c>
      <c r="CF121" s="66">
        <f t="shared" si="325"/>
        <v>554.56852500000002</v>
      </c>
      <c r="CG121" s="44"/>
      <c r="CH121" s="66">
        <f t="shared" si="326"/>
        <v>0</v>
      </c>
      <c r="CI121" s="44"/>
      <c r="CJ121" s="66">
        <f t="shared" si="327"/>
        <v>0</v>
      </c>
      <c r="CK121" s="69"/>
      <c r="CL121" s="73">
        <v>1035</v>
      </c>
      <c r="CM121" s="44"/>
      <c r="CN121" s="66"/>
      <c r="CO121" s="44"/>
      <c r="CP121" s="66"/>
      <c r="CQ121" s="69">
        <v>1097.25</v>
      </c>
      <c r="CR121" s="69"/>
      <c r="CS121" s="69"/>
      <c r="CT121" s="69">
        <f t="shared" si="328"/>
        <v>653.24778749999996</v>
      </c>
      <c r="CU121" s="69">
        <f t="shared" si="329"/>
        <v>0</v>
      </c>
      <c r="CV121" s="69">
        <f t="shared" si="330"/>
        <v>0</v>
      </c>
      <c r="CW121" s="74">
        <v>1108.8</v>
      </c>
      <c r="CX121" s="74">
        <v>0</v>
      </c>
      <c r="CY121" s="74">
        <v>0</v>
      </c>
      <c r="CZ121" s="83">
        <f t="shared" si="331"/>
        <v>698.54399999999998</v>
      </c>
      <c r="DA121" s="83">
        <f t="shared" si="283"/>
        <v>0</v>
      </c>
      <c r="DB121" s="83">
        <f t="shared" si="286"/>
        <v>0</v>
      </c>
      <c r="DC121" s="21">
        <f t="shared" si="287"/>
        <v>565.82064000000003</v>
      </c>
      <c r="DD121" s="21">
        <v>0</v>
      </c>
      <c r="DE121" s="21">
        <v>0</v>
      </c>
      <c r="DF121" s="85">
        <v>0</v>
      </c>
      <c r="DG121" s="85">
        <v>0</v>
      </c>
      <c r="DH121" s="85">
        <v>0</v>
      </c>
      <c r="DI121" s="85">
        <v>0</v>
      </c>
      <c r="DJ121" s="85">
        <v>0</v>
      </c>
      <c r="DK121" s="85">
        <v>0</v>
      </c>
      <c r="DL121" s="90">
        <v>565.82000000000005</v>
      </c>
      <c r="DM121" s="69">
        <f t="shared" si="284"/>
        <v>0</v>
      </c>
      <c r="DN121" s="69">
        <f t="shared" si="285"/>
        <v>0</v>
      </c>
    </row>
    <row r="122" spans="1:118" ht="26">
      <c r="A122" s="19" t="s">
        <v>178</v>
      </c>
      <c r="B122" s="24" t="s">
        <v>78</v>
      </c>
      <c r="C122" s="24" t="s">
        <v>133</v>
      </c>
      <c r="D122" s="19" t="s">
        <v>134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43"/>
      <c r="AA122" s="44"/>
      <c r="AB122" s="44"/>
      <c r="AC122" s="44"/>
      <c r="AD122" s="44"/>
      <c r="AE122" s="43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43"/>
      <c r="BD122" s="44"/>
      <c r="BE122" s="44"/>
      <c r="BF122" s="44"/>
      <c r="BG122" s="44"/>
      <c r="BH122" s="43"/>
      <c r="BI122" s="20"/>
      <c r="BJ122" s="20">
        <f t="shared" si="332"/>
        <v>0</v>
      </c>
      <c r="BK122" s="20"/>
      <c r="BL122" s="20">
        <f t="shared" si="333"/>
        <v>0</v>
      </c>
      <c r="BM122" s="20">
        <f t="shared" si="334"/>
        <v>0</v>
      </c>
      <c r="BN122" s="20"/>
      <c r="BO122" s="20"/>
      <c r="BP122" s="20"/>
      <c r="BQ122" s="20"/>
      <c r="BR122" s="20"/>
      <c r="BS122" s="20"/>
      <c r="BT122" s="43"/>
      <c r="BU122" s="44">
        <f t="shared" si="335"/>
        <v>0</v>
      </c>
      <c r="BV122" s="44"/>
      <c r="BW122" s="44">
        <f t="shared" si="336"/>
        <v>0</v>
      </c>
      <c r="BX122" s="44">
        <f t="shared" si="337"/>
        <v>0</v>
      </c>
      <c r="BY122" s="43"/>
      <c r="BZ122" s="20"/>
      <c r="CA122" s="19">
        <f t="shared" si="338"/>
        <v>0</v>
      </c>
      <c r="CB122" s="20"/>
      <c r="CC122" s="19">
        <f t="shared" si="339"/>
        <v>0</v>
      </c>
      <c r="CD122" s="20"/>
      <c r="CE122" s="19">
        <f t="shared" si="340"/>
        <v>0</v>
      </c>
      <c r="CF122" s="66">
        <f t="shared" si="325"/>
        <v>580.68950625000002</v>
      </c>
      <c r="CG122" s="44"/>
      <c r="CH122" s="66">
        <f t="shared" si="326"/>
        <v>0</v>
      </c>
      <c r="CI122" s="44"/>
      <c r="CJ122" s="66">
        <f t="shared" si="327"/>
        <v>0</v>
      </c>
      <c r="CK122" s="69"/>
      <c r="CL122" s="73">
        <v>1083.75</v>
      </c>
      <c r="CM122" s="44"/>
      <c r="CN122" s="66"/>
      <c r="CO122" s="44"/>
      <c r="CP122" s="66"/>
      <c r="CQ122" s="69">
        <v>1275.1199999999999</v>
      </c>
      <c r="CR122" s="69"/>
      <c r="CS122" s="69"/>
      <c r="CT122" s="69">
        <f t="shared" si="328"/>
        <v>759.14269200000001</v>
      </c>
      <c r="CU122" s="69">
        <f t="shared" si="329"/>
        <v>0</v>
      </c>
      <c r="CV122" s="69">
        <f t="shared" si="330"/>
        <v>0</v>
      </c>
      <c r="CW122" s="74">
        <v>1325.36</v>
      </c>
      <c r="CX122" s="74">
        <v>0</v>
      </c>
      <c r="CY122" s="74">
        <v>0</v>
      </c>
      <c r="CZ122" s="83">
        <f t="shared" si="331"/>
        <v>834.97680000000003</v>
      </c>
      <c r="DA122" s="83">
        <f t="shared" ref="DA122:DA149" si="341">CX122*0.7*0.9</f>
        <v>0</v>
      </c>
      <c r="DB122" s="83">
        <f t="shared" si="286"/>
        <v>0</v>
      </c>
      <c r="DC122" s="21">
        <f t="shared" si="287"/>
        <v>676.33120799999995</v>
      </c>
      <c r="DD122" s="21">
        <v>0</v>
      </c>
      <c r="DE122" s="21">
        <v>0</v>
      </c>
      <c r="DF122" s="85">
        <v>0</v>
      </c>
      <c r="DG122" s="85">
        <v>0</v>
      </c>
      <c r="DH122" s="85">
        <v>0</v>
      </c>
      <c r="DI122" s="85">
        <v>0</v>
      </c>
      <c r="DJ122" s="85">
        <v>0</v>
      </c>
      <c r="DK122" s="85">
        <v>0</v>
      </c>
      <c r="DL122" s="90">
        <v>673.33</v>
      </c>
      <c r="DM122" s="69">
        <f t="shared" si="284"/>
        <v>0</v>
      </c>
      <c r="DN122" s="69">
        <f t="shared" si="285"/>
        <v>0</v>
      </c>
    </row>
    <row r="123" spans="1:118" ht="26">
      <c r="A123" s="19" t="s">
        <v>178</v>
      </c>
      <c r="B123" s="19" t="s">
        <v>44</v>
      </c>
      <c r="C123" s="19" t="s">
        <v>44</v>
      </c>
      <c r="D123" s="19" t="s">
        <v>197</v>
      </c>
      <c r="E123" s="20">
        <v>362.2</v>
      </c>
      <c r="F123" s="20"/>
      <c r="G123" s="20"/>
      <c r="H123" s="20">
        <f t="shared" ref="H123:H125" si="342">E123*0.7</f>
        <v>253.54</v>
      </c>
      <c r="I123" s="20">
        <f t="shared" ref="I123:J129" si="343">F123*0.7</f>
        <v>0</v>
      </c>
      <c r="J123" s="20">
        <f t="shared" si="343"/>
        <v>0</v>
      </c>
      <c r="K123" s="20">
        <v>303.74</v>
      </c>
      <c r="L123" s="20">
        <v>303.74</v>
      </c>
      <c r="M123" s="20"/>
      <c r="N123" s="20">
        <v>410.66</v>
      </c>
      <c r="O123" s="20">
        <v>410.66</v>
      </c>
      <c r="P123" s="20"/>
      <c r="Q123" s="20">
        <f t="shared" ref="Q123:Q149" si="344">N123*0.9</f>
        <v>369.59399999999999</v>
      </c>
      <c r="R123" s="20">
        <f t="shared" ref="R123:R149" si="345">Q123*0.9</f>
        <v>332.63459999999998</v>
      </c>
      <c r="S123" s="20">
        <f t="shared" ref="S123:S140" si="346">O123*0.9</f>
        <v>369.59399999999999</v>
      </c>
      <c r="T123" s="20">
        <f t="shared" ref="T123:T149" si="347">S123*0.9</f>
        <v>332.63459999999998</v>
      </c>
      <c r="U123" s="20">
        <f t="shared" ref="U123:U149" si="348">V123*0.9</f>
        <v>0</v>
      </c>
      <c r="V123" s="20">
        <f t="shared" ref="V123:V140" si="349">P123*0.9</f>
        <v>0</v>
      </c>
      <c r="W123" s="20">
        <f>416*0.9*0.9</f>
        <v>336.96</v>
      </c>
      <c r="X123" s="20">
        <f>416*0.9*0.9</f>
        <v>336.96</v>
      </c>
      <c r="Y123" s="20"/>
      <c r="Z123" s="43">
        <f t="shared" ref="Z123:Z149" si="350">W123*0.9</f>
        <v>303.26400000000001</v>
      </c>
      <c r="AA123" s="44">
        <f t="shared" ref="AA123:AA149" si="351">Z123*0.9</f>
        <v>272.93759999999997</v>
      </c>
      <c r="AB123" s="44">
        <f t="shared" ref="AB123:AB140" si="352">X123*0.9</f>
        <v>303.26400000000001</v>
      </c>
      <c r="AC123" s="44">
        <f t="shared" ref="AC123:AC149" si="353">AB123*0.9</f>
        <v>272.93759999999997</v>
      </c>
      <c r="AD123" s="44">
        <f t="shared" ref="AD123:AD149" si="354">AE123*0.9</f>
        <v>0</v>
      </c>
      <c r="AE123" s="43">
        <f t="shared" ref="AE123:AE140" si="355">Y123*0.9</f>
        <v>0</v>
      </c>
      <c r="AF123" s="20">
        <v>472.97250000000003</v>
      </c>
      <c r="AG123" s="20">
        <f>AF123*0.9</f>
        <v>425.67525000000001</v>
      </c>
      <c r="AH123" s="20">
        <v>427.97</v>
      </c>
      <c r="AI123" s="20">
        <f>AH123*0.9</f>
        <v>385.173</v>
      </c>
      <c r="AJ123" s="20"/>
      <c r="AK123" s="20">
        <f>AJ123*0.9</f>
        <v>0</v>
      </c>
      <c r="AL123" s="20">
        <v>677</v>
      </c>
      <c r="AM123" s="20">
        <f t="shared" ref="AM123:AM149" si="356">AF123*0.9</f>
        <v>425.67525000000001</v>
      </c>
      <c r="AN123" s="20">
        <f t="shared" ref="AN123:AN149" si="357">AM123*0.9*0.9</f>
        <v>344.79695249999997</v>
      </c>
      <c r="AO123" s="20">
        <f t="shared" ref="AO123:AO140" si="358">AG123*0.9</f>
        <v>383.10772500000002</v>
      </c>
      <c r="AP123" s="20">
        <f t="shared" ref="AP123:AP149" si="359">AO123*0.9*0.9</f>
        <v>310.31725725000001</v>
      </c>
      <c r="AQ123" s="20">
        <f t="shared" ref="AQ123:AQ149" si="360">AR123*0.9*0.9</f>
        <v>280.79111699999999</v>
      </c>
      <c r="AR123" s="20">
        <f t="shared" ref="AR123:AR149" si="361">AI123*0.9</f>
        <v>346.65570000000002</v>
      </c>
      <c r="AS123" s="20">
        <f t="shared" ref="AS123:AS149" si="362">AL123*1.05*0.7</f>
        <v>497.59500000000003</v>
      </c>
      <c r="AT123" s="20">
        <v>677</v>
      </c>
      <c r="AU123" s="20">
        <f t="shared" ref="AU123:AU149" si="363">AT123*1.05*0.7</f>
        <v>497.59500000000003</v>
      </c>
      <c r="AV123" s="20"/>
      <c r="AW123" s="20">
        <f t="shared" ref="AW123:AW149" si="364">AV123*1.05*0.7</f>
        <v>0</v>
      </c>
      <c r="AX123" s="20">
        <v>648</v>
      </c>
      <c r="AY123" s="20">
        <v>648</v>
      </c>
      <c r="AZ123" s="20"/>
      <c r="BA123" s="20"/>
      <c r="BB123" s="20"/>
      <c r="BC123" s="43">
        <f t="shared" ref="BC123:BC149" si="365">AS123*0.9</f>
        <v>447.83550000000002</v>
      </c>
      <c r="BD123" s="44">
        <f t="shared" ref="BD123:BD149" si="366">BC123*0.9*0.9</f>
        <v>362.74675500000001</v>
      </c>
      <c r="BE123" s="44">
        <f t="shared" ref="BE123:BE149" si="367">AU123*0.9</f>
        <v>447.83550000000002</v>
      </c>
      <c r="BF123" s="44">
        <f t="shared" ref="BF123:BF149" si="368">BE123*0.9*0.9</f>
        <v>362.74675500000001</v>
      </c>
      <c r="BG123" s="44">
        <f t="shared" ref="BG123:BG149" si="369">BH123*0.9*0.9</f>
        <v>0</v>
      </c>
      <c r="BH123" s="43">
        <f t="shared" ref="BH123:BH149" si="370">AW123*0.9</f>
        <v>0</v>
      </c>
      <c r="BI123" s="20">
        <f t="shared" ref="BI123:BI140" si="371">AX123*0.7*1.05</f>
        <v>476.28</v>
      </c>
      <c r="BJ123" s="20">
        <f t="shared" si="332"/>
        <v>347.20812000000001</v>
      </c>
      <c r="BK123" s="20">
        <f t="shared" ref="BK123:BK141" si="372">AY123*0.7*1.05</f>
        <v>476.28</v>
      </c>
      <c r="BL123" s="20">
        <f t="shared" si="333"/>
        <v>347.20812000000001</v>
      </c>
      <c r="BM123" s="20">
        <f t="shared" si="334"/>
        <v>0</v>
      </c>
      <c r="BN123" s="20">
        <f t="shared" ref="BN123:BN139" si="373">AZ123*0.7*1.05</f>
        <v>0</v>
      </c>
      <c r="BO123" s="20"/>
      <c r="BP123" s="20"/>
      <c r="BQ123" s="20"/>
      <c r="BR123" s="20"/>
      <c r="BS123" s="20"/>
      <c r="BT123" s="43">
        <v>715</v>
      </c>
      <c r="BU123" s="44">
        <f t="shared" si="335"/>
        <v>425.67525000000001</v>
      </c>
      <c r="BV123" s="44">
        <v>715</v>
      </c>
      <c r="BW123" s="44">
        <f t="shared" si="336"/>
        <v>425.67525000000001</v>
      </c>
      <c r="BX123" s="44">
        <f t="shared" si="337"/>
        <v>0</v>
      </c>
      <c r="BY123" s="43"/>
      <c r="BZ123" s="20">
        <v>722</v>
      </c>
      <c r="CA123" s="19">
        <f t="shared" si="338"/>
        <v>429.84269999999998</v>
      </c>
      <c r="CB123" s="20">
        <v>722</v>
      </c>
      <c r="CC123" s="19">
        <f t="shared" si="339"/>
        <v>429.84269999999998</v>
      </c>
      <c r="CD123" s="20"/>
      <c r="CE123" s="19">
        <f t="shared" si="340"/>
        <v>0</v>
      </c>
      <c r="CF123" s="66">
        <f t="shared" si="325"/>
        <v>435.16215225000002</v>
      </c>
      <c r="CG123" s="66">
        <f>CM123*0.7*1.05</f>
        <v>0</v>
      </c>
      <c r="CH123" s="66">
        <f t="shared" si="326"/>
        <v>435.16215225000002</v>
      </c>
      <c r="CI123" s="44"/>
      <c r="CJ123" s="66">
        <f t="shared" si="327"/>
        <v>0</v>
      </c>
      <c r="CK123" s="69"/>
      <c r="CL123" s="73">
        <v>812.15</v>
      </c>
      <c r="CM123" s="44"/>
      <c r="CN123" s="73">
        <v>812.15</v>
      </c>
      <c r="CO123" s="44"/>
      <c r="CP123" s="66"/>
      <c r="CQ123" s="69">
        <v>1092.5</v>
      </c>
      <c r="CR123" s="69">
        <v>1092.5</v>
      </c>
      <c r="CS123" s="69"/>
      <c r="CT123" s="69">
        <f t="shared" si="328"/>
        <v>650.41987500000005</v>
      </c>
      <c r="CU123" s="69">
        <f t="shared" si="329"/>
        <v>650.41987500000005</v>
      </c>
      <c r="CV123" s="69">
        <f t="shared" si="330"/>
        <v>0</v>
      </c>
      <c r="CW123" s="69">
        <v>802.99</v>
      </c>
      <c r="CX123" s="69">
        <v>802.99</v>
      </c>
      <c r="CY123" s="69">
        <v>0</v>
      </c>
      <c r="CZ123" s="83">
        <f t="shared" si="331"/>
        <v>505.88369999999998</v>
      </c>
      <c r="DA123" s="83">
        <f t="shared" si="341"/>
        <v>505.88369999999998</v>
      </c>
      <c r="DB123" s="83">
        <f t="shared" si="286"/>
        <v>0</v>
      </c>
      <c r="DC123" s="21">
        <f t="shared" si="287"/>
        <v>409.76579700000002</v>
      </c>
      <c r="DD123" s="21">
        <v>0</v>
      </c>
      <c r="DE123" s="21">
        <v>0</v>
      </c>
      <c r="DF123" s="85">
        <v>696</v>
      </c>
      <c r="DG123" s="85">
        <v>696</v>
      </c>
      <c r="DH123" s="85">
        <v>0</v>
      </c>
      <c r="DI123" s="85">
        <v>696</v>
      </c>
      <c r="DJ123" s="85">
        <v>696</v>
      </c>
      <c r="DK123" s="85">
        <v>0</v>
      </c>
      <c r="DL123" s="69">
        <f t="shared" si="289"/>
        <v>626.4</v>
      </c>
      <c r="DM123" s="69">
        <f t="shared" ref="DM123:DM149" si="374">DJ123*0.9</f>
        <v>626.4</v>
      </c>
      <c r="DN123" s="69">
        <f t="shared" ref="DN123:DN149" si="375">DK123*0.9</f>
        <v>0</v>
      </c>
    </row>
    <row r="124" spans="1:118" ht="65">
      <c r="A124" s="19" t="s">
        <v>178</v>
      </c>
      <c r="B124" s="19" t="s">
        <v>44</v>
      </c>
      <c r="C124" s="19" t="s">
        <v>44</v>
      </c>
      <c r="D124" s="19" t="s">
        <v>198</v>
      </c>
      <c r="E124" s="20">
        <v>348</v>
      </c>
      <c r="F124" s="20">
        <v>320</v>
      </c>
      <c r="G124" s="20"/>
      <c r="H124" s="20">
        <f t="shared" si="342"/>
        <v>243.6</v>
      </c>
      <c r="I124" s="20">
        <f t="shared" si="343"/>
        <v>224</v>
      </c>
      <c r="J124" s="20">
        <f t="shared" si="343"/>
        <v>0</v>
      </c>
      <c r="K124" s="20">
        <v>268.83</v>
      </c>
      <c r="L124" s="20"/>
      <c r="M124" s="20"/>
      <c r="N124" s="20">
        <v>295.64999999999998</v>
      </c>
      <c r="O124" s="20">
        <v>295.64999999999998</v>
      </c>
      <c r="P124" s="20"/>
      <c r="Q124" s="20">
        <f t="shared" si="344"/>
        <v>266.08499999999998</v>
      </c>
      <c r="R124" s="20">
        <f t="shared" si="345"/>
        <v>239.47649999999999</v>
      </c>
      <c r="S124" s="20">
        <f t="shared" si="346"/>
        <v>266.08499999999998</v>
      </c>
      <c r="T124" s="20">
        <f t="shared" si="347"/>
        <v>239.47649999999999</v>
      </c>
      <c r="U124" s="20">
        <f t="shared" si="348"/>
        <v>0</v>
      </c>
      <c r="V124" s="20">
        <f t="shared" si="349"/>
        <v>0</v>
      </c>
      <c r="W124" s="20">
        <f>319*0.9*0.9</f>
        <v>258.39</v>
      </c>
      <c r="X124" s="20"/>
      <c r="Y124" s="20"/>
      <c r="Z124" s="43">
        <f t="shared" si="350"/>
        <v>232.55099999999999</v>
      </c>
      <c r="AA124" s="44">
        <f t="shared" si="351"/>
        <v>209.29589999999999</v>
      </c>
      <c r="AB124" s="44">
        <f t="shared" si="352"/>
        <v>0</v>
      </c>
      <c r="AC124" s="44">
        <f t="shared" si="353"/>
        <v>0</v>
      </c>
      <c r="AD124" s="44">
        <f t="shared" si="354"/>
        <v>0</v>
      </c>
      <c r="AE124" s="43">
        <f t="shared" si="355"/>
        <v>0</v>
      </c>
      <c r="AF124" s="20">
        <v>349.16910000000001</v>
      </c>
      <c r="AG124" s="20">
        <f>AF124*0.9</f>
        <v>314.25218999999998</v>
      </c>
      <c r="AH124" s="20"/>
      <c r="AI124" s="20"/>
      <c r="AJ124" s="20"/>
      <c r="AK124" s="20"/>
      <c r="AL124" s="20">
        <v>904.4</v>
      </c>
      <c r="AM124" s="20">
        <f t="shared" si="356"/>
        <v>314.25218999999998</v>
      </c>
      <c r="AN124" s="20">
        <f t="shared" si="357"/>
        <v>254.54427390000001</v>
      </c>
      <c r="AO124" s="20">
        <f t="shared" si="358"/>
        <v>282.82697100000001</v>
      </c>
      <c r="AP124" s="20">
        <f t="shared" si="359"/>
        <v>229.08984651</v>
      </c>
      <c r="AQ124" s="20">
        <f t="shared" si="360"/>
        <v>0</v>
      </c>
      <c r="AR124" s="20">
        <f t="shared" si="361"/>
        <v>0</v>
      </c>
      <c r="AS124" s="20">
        <f t="shared" si="362"/>
        <v>664.73400000000004</v>
      </c>
      <c r="AT124" s="20"/>
      <c r="AU124" s="20">
        <f t="shared" si="363"/>
        <v>0</v>
      </c>
      <c r="AV124" s="20">
        <v>570</v>
      </c>
      <c r="AW124" s="20">
        <f t="shared" si="364"/>
        <v>418.95</v>
      </c>
      <c r="AX124" s="20">
        <v>958.55</v>
      </c>
      <c r="AY124" s="20">
        <v>958.55</v>
      </c>
      <c r="AZ124" s="20"/>
      <c r="BA124" s="20"/>
      <c r="BB124" s="20"/>
      <c r="BC124" s="43">
        <f t="shared" si="365"/>
        <v>598.26059999999995</v>
      </c>
      <c r="BD124" s="44">
        <f t="shared" si="366"/>
        <v>484.59108600000002</v>
      </c>
      <c r="BE124" s="44">
        <f t="shared" si="367"/>
        <v>0</v>
      </c>
      <c r="BF124" s="44">
        <f t="shared" si="368"/>
        <v>0</v>
      </c>
      <c r="BG124" s="44">
        <f t="shared" si="369"/>
        <v>305.41455000000002</v>
      </c>
      <c r="BH124" s="43">
        <f t="shared" si="370"/>
        <v>377.05500000000001</v>
      </c>
      <c r="BI124" s="20">
        <f t="shared" si="371"/>
        <v>704.53425000000004</v>
      </c>
      <c r="BJ124" s="20">
        <f t="shared" si="332"/>
        <v>513.60546824999994</v>
      </c>
      <c r="BK124" s="20">
        <f t="shared" si="372"/>
        <v>704.53425000000004</v>
      </c>
      <c r="BL124" s="20">
        <f t="shared" si="333"/>
        <v>513.60546824999994</v>
      </c>
      <c r="BM124" s="20">
        <f t="shared" si="334"/>
        <v>0</v>
      </c>
      <c r="BN124" s="20">
        <f t="shared" si="373"/>
        <v>0</v>
      </c>
      <c r="BO124" s="20"/>
      <c r="BP124" s="20"/>
      <c r="BQ124" s="20"/>
      <c r="BR124" s="20"/>
      <c r="BS124" s="20"/>
      <c r="BT124" s="43">
        <v>765</v>
      </c>
      <c r="BU124" s="44">
        <f t="shared" si="335"/>
        <v>455.44274999999999</v>
      </c>
      <c r="BV124" s="44"/>
      <c r="BW124" s="44">
        <f t="shared" si="336"/>
        <v>0</v>
      </c>
      <c r="BX124" s="44">
        <f t="shared" si="337"/>
        <v>357.21</v>
      </c>
      <c r="BY124" s="43">
        <v>600</v>
      </c>
      <c r="BZ124" s="20">
        <v>711.35</v>
      </c>
      <c r="CA124" s="19">
        <f t="shared" si="338"/>
        <v>423.50222250000002</v>
      </c>
      <c r="CB124" s="20">
        <v>711.35</v>
      </c>
      <c r="CC124" s="19">
        <f t="shared" si="339"/>
        <v>423.50222250000002</v>
      </c>
      <c r="CD124" s="20">
        <v>711.35</v>
      </c>
      <c r="CE124" s="19">
        <f t="shared" si="340"/>
        <v>423.50222250000002</v>
      </c>
      <c r="CF124" s="66">
        <f t="shared" si="325"/>
        <v>540.63733500000001</v>
      </c>
      <c r="CG124" s="44"/>
      <c r="CH124" s="66">
        <f t="shared" si="326"/>
        <v>0</v>
      </c>
      <c r="CI124" s="44"/>
      <c r="CJ124" s="66">
        <f t="shared" si="327"/>
        <v>321.48899999999998</v>
      </c>
      <c r="CK124" s="69"/>
      <c r="CL124" s="66">
        <v>1009</v>
      </c>
      <c r="CM124" s="44">
        <v>711.35</v>
      </c>
      <c r="CN124" s="66"/>
      <c r="CO124" s="44">
        <v>711.35</v>
      </c>
      <c r="CP124" s="66">
        <v>600</v>
      </c>
      <c r="CQ124" s="69">
        <v>736.57</v>
      </c>
      <c r="CR124" s="69">
        <v>803</v>
      </c>
      <c r="CS124" s="69">
        <v>803</v>
      </c>
      <c r="CT124" s="69">
        <f t="shared" si="328"/>
        <v>438.51694950000001</v>
      </c>
      <c r="CU124" s="69">
        <f t="shared" si="329"/>
        <v>478.06605000000002</v>
      </c>
      <c r="CV124" s="69">
        <f t="shared" si="330"/>
        <v>478.06605000000002</v>
      </c>
      <c r="CW124" s="74">
        <v>716.68</v>
      </c>
      <c r="CX124" s="74">
        <v>0</v>
      </c>
      <c r="CY124" s="74">
        <v>716.68</v>
      </c>
      <c r="CZ124" s="83">
        <f t="shared" si="331"/>
        <v>451.50839999999999</v>
      </c>
      <c r="DA124" s="83">
        <f t="shared" si="341"/>
        <v>0</v>
      </c>
      <c r="DB124" s="83">
        <f t="shared" si="286"/>
        <v>387.23350049999999</v>
      </c>
      <c r="DC124" s="21">
        <f t="shared" si="287"/>
        <v>365.72180400000002</v>
      </c>
      <c r="DD124" s="21">
        <v>0</v>
      </c>
      <c r="DE124" s="21">
        <v>0</v>
      </c>
      <c r="DF124" s="85">
        <v>715</v>
      </c>
      <c r="DG124" s="85">
        <v>0</v>
      </c>
      <c r="DH124" s="85">
        <v>715</v>
      </c>
      <c r="DI124" s="85">
        <v>715</v>
      </c>
      <c r="DJ124" s="85">
        <v>0</v>
      </c>
      <c r="DK124" s="85">
        <v>715</v>
      </c>
      <c r="DL124" s="69">
        <f t="shared" si="289"/>
        <v>643.5</v>
      </c>
      <c r="DM124" s="69">
        <f t="shared" si="374"/>
        <v>0</v>
      </c>
      <c r="DN124" s="69">
        <f t="shared" si="375"/>
        <v>643.5</v>
      </c>
    </row>
    <row r="125" spans="1:118" ht="26">
      <c r="A125" s="19" t="s">
        <v>178</v>
      </c>
      <c r="B125" s="19" t="s">
        <v>199</v>
      </c>
      <c r="C125" s="19" t="s">
        <v>199</v>
      </c>
      <c r="D125" s="88" t="s">
        <v>200</v>
      </c>
      <c r="E125" s="20">
        <v>311.5</v>
      </c>
      <c r="F125" s="20"/>
      <c r="G125" s="20"/>
      <c r="H125" s="20">
        <f t="shared" si="342"/>
        <v>218.05</v>
      </c>
      <c r="I125" s="20">
        <f t="shared" si="343"/>
        <v>0</v>
      </c>
      <c r="J125" s="20">
        <f t="shared" si="343"/>
        <v>0</v>
      </c>
      <c r="K125" s="20">
        <v>248.58</v>
      </c>
      <c r="L125" s="20"/>
      <c r="M125" s="20"/>
      <c r="N125" s="20">
        <v>273.07</v>
      </c>
      <c r="O125" s="20"/>
      <c r="P125" s="20"/>
      <c r="Q125" s="20">
        <f t="shared" si="344"/>
        <v>245.76300000000001</v>
      </c>
      <c r="R125" s="20">
        <f t="shared" si="345"/>
        <v>221.1867</v>
      </c>
      <c r="S125" s="20">
        <f t="shared" si="346"/>
        <v>0</v>
      </c>
      <c r="T125" s="20">
        <f t="shared" si="347"/>
        <v>0</v>
      </c>
      <c r="U125" s="20">
        <f t="shared" si="348"/>
        <v>0</v>
      </c>
      <c r="V125" s="20">
        <f t="shared" si="349"/>
        <v>0</v>
      </c>
      <c r="W125" s="20"/>
      <c r="X125" s="20"/>
      <c r="Y125" s="20"/>
      <c r="Z125" s="43">
        <f t="shared" si="350"/>
        <v>0</v>
      </c>
      <c r="AA125" s="44">
        <f t="shared" si="351"/>
        <v>0</v>
      </c>
      <c r="AB125" s="44">
        <f t="shared" si="352"/>
        <v>0</v>
      </c>
      <c r="AC125" s="44">
        <f t="shared" si="353"/>
        <v>0</v>
      </c>
      <c r="AD125" s="44">
        <f t="shared" si="354"/>
        <v>0</v>
      </c>
      <c r="AE125" s="43">
        <f t="shared" si="355"/>
        <v>0</v>
      </c>
      <c r="AF125" s="20">
        <v>320.3571</v>
      </c>
      <c r="AG125" s="20">
        <f>AF125*0.9</f>
        <v>288.32139000000001</v>
      </c>
      <c r="AH125" s="20"/>
      <c r="AI125" s="20"/>
      <c r="AJ125" s="20"/>
      <c r="AK125" s="20"/>
      <c r="AL125" s="20">
        <v>443.65</v>
      </c>
      <c r="AM125" s="20">
        <f t="shared" si="356"/>
        <v>288.32139000000001</v>
      </c>
      <c r="AN125" s="20">
        <f t="shared" si="357"/>
        <v>233.5403259</v>
      </c>
      <c r="AO125" s="20">
        <f t="shared" si="358"/>
        <v>259.48925100000002</v>
      </c>
      <c r="AP125" s="20">
        <f t="shared" si="359"/>
        <v>210.18629331</v>
      </c>
      <c r="AQ125" s="20">
        <f t="shared" si="360"/>
        <v>0</v>
      </c>
      <c r="AR125" s="20">
        <f t="shared" si="361"/>
        <v>0</v>
      </c>
      <c r="AS125" s="20">
        <f t="shared" si="362"/>
        <v>326.08274999999998</v>
      </c>
      <c r="AT125" s="20"/>
      <c r="AU125" s="20">
        <f t="shared" si="363"/>
        <v>0</v>
      </c>
      <c r="AV125" s="20">
        <v>570</v>
      </c>
      <c r="AW125" s="20">
        <f t="shared" si="364"/>
        <v>418.95</v>
      </c>
      <c r="AX125" s="20">
        <v>570</v>
      </c>
      <c r="AY125" s="20"/>
      <c r="AZ125" s="20">
        <v>570</v>
      </c>
      <c r="BA125" s="20"/>
      <c r="BB125" s="20"/>
      <c r="BC125" s="43">
        <f t="shared" si="365"/>
        <v>293.47447499999998</v>
      </c>
      <c r="BD125" s="44">
        <f t="shared" si="366"/>
        <v>237.71432475</v>
      </c>
      <c r="BE125" s="44">
        <f t="shared" si="367"/>
        <v>0</v>
      </c>
      <c r="BF125" s="44">
        <f t="shared" si="368"/>
        <v>0</v>
      </c>
      <c r="BG125" s="44">
        <f t="shared" si="369"/>
        <v>305.41455000000002</v>
      </c>
      <c r="BH125" s="43">
        <f t="shared" si="370"/>
        <v>377.05500000000001</v>
      </c>
      <c r="BI125" s="20">
        <f t="shared" si="371"/>
        <v>418.95</v>
      </c>
      <c r="BJ125" s="20">
        <f t="shared" si="332"/>
        <v>305.41455000000002</v>
      </c>
      <c r="BK125" s="20">
        <f t="shared" si="372"/>
        <v>0</v>
      </c>
      <c r="BL125" s="20">
        <f t="shared" si="333"/>
        <v>0</v>
      </c>
      <c r="BM125" s="20">
        <f t="shared" si="334"/>
        <v>305.41455000000002</v>
      </c>
      <c r="BN125" s="20">
        <f t="shared" si="373"/>
        <v>418.95</v>
      </c>
      <c r="BO125" s="20"/>
      <c r="BP125" s="20"/>
      <c r="BQ125" s="20"/>
      <c r="BR125" s="20"/>
      <c r="BS125" s="20"/>
      <c r="BT125" s="43">
        <v>600</v>
      </c>
      <c r="BU125" s="44">
        <f t="shared" si="335"/>
        <v>357.21</v>
      </c>
      <c r="BV125" s="44"/>
      <c r="BW125" s="44">
        <f t="shared" si="336"/>
        <v>0</v>
      </c>
      <c r="BX125" s="44">
        <f t="shared" si="337"/>
        <v>0</v>
      </c>
      <c r="BY125" s="43"/>
      <c r="BZ125" s="20">
        <v>592.20000000000005</v>
      </c>
      <c r="CA125" s="19">
        <f t="shared" si="338"/>
        <v>352.56626999999997</v>
      </c>
      <c r="CB125" s="20"/>
      <c r="CC125" s="19">
        <f t="shared" si="339"/>
        <v>0</v>
      </c>
      <c r="CD125" s="20"/>
      <c r="CE125" s="19">
        <f t="shared" si="340"/>
        <v>0</v>
      </c>
      <c r="CF125" s="66">
        <f t="shared" si="325"/>
        <v>321.48899999999998</v>
      </c>
      <c r="CG125" s="44"/>
      <c r="CH125" s="66">
        <f t="shared" si="326"/>
        <v>0</v>
      </c>
      <c r="CI125" s="44"/>
      <c r="CJ125" s="66">
        <f t="shared" si="327"/>
        <v>0</v>
      </c>
      <c r="CK125" s="69"/>
      <c r="CL125" s="66">
        <v>600</v>
      </c>
      <c r="CM125" s="44"/>
      <c r="CN125" s="66"/>
      <c r="CO125" s="44"/>
      <c r="CP125" s="66">
        <v>0</v>
      </c>
      <c r="CQ125" s="69"/>
      <c r="CR125" s="69"/>
      <c r="CS125" s="69"/>
      <c r="CT125" s="69">
        <f t="shared" si="328"/>
        <v>0</v>
      </c>
      <c r="CU125" s="69">
        <f t="shared" si="329"/>
        <v>0</v>
      </c>
      <c r="CV125" s="69">
        <f t="shared" si="330"/>
        <v>0</v>
      </c>
      <c r="CW125" s="74">
        <v>535.5</v>
      </c>
      <c r="CX125" s="74">
        <v>0</v>
      </c>
      <c r="CY125" s="74">
        <v>0</v>
      </c>
      <c r="CZ125" s="83">
        <f t="shared" si="331"/>
        <v>337.36500000000001</v>
      </c>
      <c r="DA125" s="83">
        <f t="shared" si="341"/>
        <v>0</v>
      </c>
      <c r="DB125" s="83">
        <f t="shared" si="286"/>
        <v>0</v>
      </c>
      <c r="DC125" s="21">
        <f t="shared" si="287"/>
        <v>273.26564999999999</v>
      </c>
      <c r="DD125" s="21">
        <v>0</v>
      </c>
      <c r="DE125" s="21">
        <v>0</v>
      </c>
      <c r="DF125" s="85">
        <v>542</v>
      </c>
      <c r="DG125" s="85">
        <v>0</v>
      </c>
      <c r="DH125" s="85">
        <v>0</v>
      </c>
      <c r="DI125" s="85">
        <v>542</v>
      </c>
      <c r="DJ125" s="85">
        <v>0</v>
      </c>
      <c r="DK125" s="85">
        <v>0</v>
      </c>
      <c r="DL125" s="69">
        <f t="shared" si="289"/>
        <v>487.8</v>
      </c>
      <c r="DM125" s="69">
        <f t="shared" si="374"/>
        <v>0</v>
      </c>
      <c r="DN125" s="69">
        <f t="shared" si="375"/>
        <v>0</v>
      </c>
    </row>
    <row r="126" spans="1:118" ht="26">
      <c r="A126" s="19" t="s">
        <v>178</v>
      </c>
      <c r="B126" s="19" t="s">
        <v>199</v>
      </c>
      <c r="C126" s="19" t="s">
        <v>199</v>
      </c>
      <c r="D126" s="19" t="s">
        <v>201</v>
      </c>
      <c r="E126" s="20">
        <v>261</v>
      </c>
      <c r="F126" s="20"/>
      <c r="G126" s="20"/>
      <c r="H126" s="20"/>
      <c r="I126" s="20">
        <v>182.7</v>
      </c>
      <c r="J126" s="20">
        <f t="shared" si="343"/>
        <v>0</v>
      </c>
      <c r="K126" s="20"/>
      <c r="L126" s="20">
        <v>201.59</v>
      </c>
      <c r="M126" s="20"/>
      <c r="N126" s="20"/>
      <c r="O126" s="20">
        <v>221.56</v>
      </c>
      <c r="P126" s="20"/>
      <c r="Q126" s="20">
        <f t="shared" si="344"/>
        <v>0</v>
      </c>
      <c r="R126" s="20">
        <f t="shared" si="345"/>
        <v>0</v>
      </c>
      <c r="S126" s="20">
        <f t="shared" si="346"/>
        <v>199.404</v>
      </c>
      <c r="T126" s="20">
        <f t="shared" si="347"/>
        <v>179.46360000000001</v>
      </c>
      <c r="U126" s="20">
        <f t="shared" si="348"/>
        <v>0</v>
      </c>
      <c r="V126" s="20">
        <f t="shared" si="349"/>
        <v>0</v>
      </c>
      <c r="W126" s="20"/>
      <c r="X126" s="20">
        <f>237*0.9*0.9</f>
        <v>191.97</v>
      </c>
      <c r="Y126" s="20"/>
      <c r="Z126" s="43">
        <f t="shared" si="350"/>
        <v>0</v>
      </c>
      <c r="AA126" s="44">
        <f t="shared" si="351"/>
        <v>0</v>
      </c>
      <c r="AB126" s="44">
        <f t="shared" si="352"/>
        <v>172.773</v>
      </c>
      <c r="AC126" s="44">
        <f t="shared" si="353"/>
        <v>155.4957</v>
      </c>
      <c r="AD126" s="44">
        <f t="shared" si="354"/>
        <v>0</v>
      </c>
      <c r="AE126" s="43">
        <f t="shared" si="355"/>
        <v>0</v>
      </c>
      <c r="AF126" s="20"/>
      <c r="AG126" s="20"/>
      <c r="AH126" s="20">
        <v>259.31</v>
      </c>
      <c r="AI126" s="20">
        <f>AH126*0.9</f>
        <v>233.37899999999999</v>
      </c>
      <c r="AJ126" s="20"/>
      <c r="AK126" s="20"/>
      <c r="AL126" s="20"/>
      <c r="AM126" s="20">
        <f t="shared" si="356"/>
        <v>0</v>
      </c>
      <c r="AN126" s="20">
        <f t="shared" si="357"/>
        <v>0</v>
      </c>
      <c r="AO126" s="20">
        <f t="shared" si="358"/>
        <v>0</v>
      </c>
      <c r="AP126" s="20">
        <f t="shared" si="359"/>
        <v>0</v>
      </c>
      <c r="AQ126" s="20">
        <f t="shared" si="360"/>
        <v>170.13329100000001</v>
      </c>
      <c r="AR126" s="20">
        <f t="shared" si="361"/>
        <v>210.0411</v>
      </c>
      <c r="AS126" s="20">
        <f t="shared" si="362"/>
        <v>0</v>
      </c>
      <c r="AT126" s="20">
        <v>359.1</v>
      </c>
      <c r="AU126" s="20">
        <f t="shared" si="363"/>
        <v>263.93849999999998</v>
      </c>
      <c r="AV126" s="20"/>
      <c r="AW126" s="20">
        <f t="shared" si="364"/>
        <v>0</v>
      </c>
      <c r="AX126" s="20"/>
      <c r="AY126" s="20">
        <v>380</v>
      </c>
      <c r="AZ126" s="20"/>
      <c r="BA126" s="20"/>
      <c r="BB126" s="20"/>
      <c r="BC126" s="43">
        <f t="shared" si="365"/>
        <v>0</v>
      </c>
      <c r="BD126" s="44">
        <f t="shared" si="366"/>
        <v>0</v>
      </c>
      <c r="BE126" s="44">
        <f t="shared" si="367"/>
        <v>237.54464999999999</v>
      </c>
      <c r="BF126" s="44">
        <f t="shared" si="368"/>
        <v>192.41116650000001</v>
      </c>
      <c r="BG126" s="44">
        <f t="shared" si="369"/>
        <v>0</v>
      </c>
      <c r="BH126" s="43">
        <f t="shared" si="370"/>
        <v>0</v>
      </c>
      <c r="BI126" s="20">
        <f t="shared" si="371"/>
        <v>0</v>
      </c>
      <c r="BJ126" s="20">
        <f t="shared" si="332"/>
        <v>0</v>
      </c>
      <c r="BK126" s="20">
        <f t="shared" si="372"/>
        <v>279.3</v>
      </c>
      <c r="BL126" s="20">
        <f t="shared" si="333"/>
        <v>203.6097</v>
      </c>
      <c r="BM126" s="20">
        <f t="shared" si="334"/>
        <v>0</v>
      </c>
      <c r="BN126" s="20">
        <f t="shared" si="373"/>
        <v>0</v>
      </c>
      <c r="BO126" s="20"/>
      <c r="BP126" s="20"/>
      <c r="BQ126" s="20"/>
      <c r="BR126" s="20"/>
      <c r="BS126" s="20"/>
      <c r="BT126" s="43"/>
      <c r="BU126" s="44">
        <f t="shared" si="335"/>
        <v>0</v>
      </c>
      <c r="BV126" s="44">
        <v>400</v>
      </c>
      <c r="BW126" s="44">
        <f t="shared" si="336"/>
        <v>238.14</v>
      </c>
      <c r="BX126" s="44">
        <f t="shared" si="337"/>
        <v>357.21</v>
      </c>
      <c r="BY126" s="43">
        <v>600</v>
      </c>
      <c r="BZ126" s="20"/>
      <c r="CA126" s="19">
        <f t="shared" si="338"/>
        <v>0</v>
      </c>
      <c r="CB126" s="20">
        <v>394.8</v>
      </c>
      <c r="CC126" s="19">
        <f t="shared" si="339"/>
        <v>235.04418000000001</v>
      </c>
      <c r="CD126" s="20">
        <v>592.20000000000005</v>
      </c>
      <c r="CE126" s="19">
        <f t="shared" si="340"/>
        <v>352.56626999999997</v>
      </c>
      <c r="CF126" s="66">
        <f t="shared" si="325"/>
        <v>0</v>
      </c>
      <c r="CG126" s="44"/>
      <c r="CH126" s="66">
        <f t="shared" si="326"/>
        <v>214.32599999999999</v>
      </c>
      <c r="CI126" s="44"/>
      <c r="CJ126" s="66">
        <f t="shared" si="327"/>
        <v>0</v>
      </c>
      <c r="CK126" s="69"/>
      <c r="CL126" s="66">
        <v>0</v>
      </c>
      <c r="CM126" s="44">
        <v>394.8</v>
      </c>
      <c r="CN126" s="66">
        <v>400</v>
      </c>
      <c r="CO126" s="44">
        <v>592.20000000000005</v>
      </c>
      <c r="CP126" s="66"/>
      <c r="CQ126" s="69"/>
      <c r="CR126" s="69">
        <v>474.5</v>
      </c>
      <c r="CS126" s="69">
        <v>657</v>
      </c>
      <c r="CT126" s="69">
        <f t="shared" si="328"/>
        <v>0</v>
      </c>
      <c r="CU126" s="69">
        <f t="shared" si="329"/>
        <v>282.49357500000002</v>
      </c>
      <c r="CV126" s="69">
        <f t="shared" si="330"/>
        <v>391.14494999999999</v>
      </c>
      <c r="CW126" s="69">
        <v>0</v>
      </c>
      <c r="CX126" s="69">
        <v>348.76</v>
      </c>
      <c r="CY126" s="69">
        <v>482.9</v>
      </c>
      <c r="CZ126" s="83">
        <f t="shared" si="331"/>
        <v>0</v>
      </c>
      <c r="DA126" s="83">
        <f t="shared" si="341"/>
        <v>219.71879999999999</v>
      </c>
      <c r="DB126" s="83">
        <f t="shared" si="286"/>
        <v>316.82740949999999</v>
      </c>
      <c r="DC126" s="21">
        <f t="shared" si="287"/>
        <v>0</v>
      </c>
      <c r="DD126" s="21">
        <v>0</v>
      </c>
      <c r="DE126" s="21">
        <v>0</v>
      </c>
      <c r="DF126" s="85">
        <v>0</v>
      </c>
      <c r="DG126" s="85">
        <v>368</v>
      </c>
      <c r="DH126" s="85">
        <v>0</v>
      </c>
      <c r="DI126" s="85">
        <v>0</v>
      </c>
      <c r="DJ126" s="85">
        <v>368</v>
      </c>
      <c r="DK126" s="85">
        <v>0</v>
      </c>
      <c r="DL126" s="69">
        <f t="shared" si="289"/>
        <v>0</v>
      </c>
      <c r="DM126" s="69">
        <f t="shared" si="374"/>
        <v>331.2</v>
      </c>
      <c r="DN126" s="69">
        <f t="shared" si="375"/>
        <v>0</v>
      </c>
    </row>
    <row r="127" spans="1:118" ht="65">
      <c r="A127" s="19" t="s">
        <v>178</v>
      </c>
      <c r="B127" s="19" t="s">
        <v>202</v>
      </c>
      <c r="C127" s="19" t="s">
        <v>202</v>
      </c>
      <c r="D127" s="19" t="s">
        <v>203</v>
      </c>
      <c r="E127" s="20">
        <v>374.5</v>
      </c>
      <c r="F127" s="20"/>
      <c r="G127" s="20"/>
      <c r="H127" s="20">
        <f>E127*0.7</f>
        <v>262.14999999999998</v>
      </c>
      <c r="I127" s="20">
        <f>F127*0.7</f>
        <v>0</v>
      </c>
      <c r="J127" s="20">
        <f t="shared" si="343"/>
        <v>0</v>
      </c>
      <c r="K127" s="20">
        <v>289.3</v>
      </c>
      <c r="L127" s="20"/>
      <c r="M127" s="20"/>
      <c r="N127" s="20">
        <v>318.23</v>
      </c>
      <c r="O127" s="20"/>
      <c r="P127" s="20"/>
      <c r="Q127" s="20">
        <f t="shared" si="344"/>
        <v>286.40699999999998</v>
      </c>
      <c r="R127" s="20">
        <f t="shared" si="345"/>
        <v>257.7663</v>
      </c>
      <c r="S127" s="20">
        <f t="shared" si="346"/>
        <v>0</v>
      </c>
      <c r="T127" s="20">
        <f t="shared" si="347"/>
        <v>0</v>
      </c>
      <c r="U127" s="20">
        <f t="shared" si="348"/>
        <v>0</v>
      </c>
      <c r="V127" s="20">
        <f t="shared" si="349"/>
        <v>0</v>
      </c>
      <c r="W127" s="20">
        <f>342*0.9*0.9</f>
        <v>277.02</v>
      </c>
      <c r="X127" s="20"/>
      <c r="Y127" s="20"/>
      <c r="Z127" s="43">
        <f t="shared" si="350"/>
        <v>249.31800000000001</v>
      </c>
      <c r="AA127" s="44">
        <f t="shared" si="351"/>
        <v>224.3862</v>
      </c>
      <c r="AB127" s="44">
        <f t="shared" si="352"/>
        <v>0</v>
      </c>
      <c r="AC127" s="44">
        <f t="shared" si="353"/>
        <v>0</v>
      </c>
      <c r="AD127" s="44">
        <f t="shared" si="354"/>
        <v>0</v>
      </c>
      <c r="AE127" s="43">
        <f t="shared" si="355"/>
        <v>0</v>
      </c>
      <c r="AF127" s="20">
        <v>374.55599999999998</v>
      </c>
      <c r="AG127" s="20">
        <f>AF127*0.9</f>
        <v>337.10039999999998</v>
      </c>
      <c r="AH127" s="20"/>
      <c r="AI127" s="20"/>
      <c r="AJ127" s="20"/>
      <c r="AK127" s="20"/>
      <c r="AL127" s="20">
        <v>518.70000000000005</v>
      </c>
      <c r="AM127" s="20">
        <f t="shared" si="356"/>
        <v>337.10039999999998</v>
      </c>
      <c r="AN127" s="20">
        <f t="shared" si="357"/>
        <v>273.05132400000002</v>
      </c>
      <c r="AO127" s="20">
        <f t="shared" si="358"/>
        <v>303.39035999999999</v>
      </c>
      <c r="AP127" s="20">
        <f t="shared" si="359"/>
        <v>245.7461916</v>
      </c>
      <c r="AQ127" s="20">
        <f t="shared" si="360"/>
        <v>0</v>
      </c>
      <c r="AR127" s="20">
        <f t="shared" si="361"/>
        <v>0</v>
      </c>
      <c r="AS127" s="20">
        <f t="shared" si="362"/>
        <v>381.24450000000002</v>
      </c>
      <c r="AT127" s="20"/>
      <c r="AU127" s="20">
        <f t="shared" si="363"/>
        <v>0</v>
      </c>
      <c r="AV127" s="20"/>
      <c r="AW127" s="20">
        <f t="shared" si="364"/>
        <v>0</v>
      </c>
      <c r="AX127" s="20"/>
      <c r="AY127" s="20"/>
      <c r="AZ127" s="20"/>
      <c r="BA127" s="20"/>
      <c r="BB127" s="20"/>
      <c r="BC127" s="43">
        <f t="shared" si="365"/>
        <v>343.12004999999999</v>
      </c>
      <c r="BD127" s="44">
        <f t="shared" si="366"/>
        <v>277.92724049999998</v>
      </c>
      <c r="BE127" s="44">
        <f t="shared" si="367"/>
        <v>0</v>
      </c>
      <c r="BF127" s="44">
        <f t="shared" si="368"/>
        <v>0</v>
      </c>
      <c r="BG127" s="44">
        <f t="shared" si="369"/>
        <v>0</v>
      </c>
      <c r="BH127" s="43">
        <f t="shared" si="370"/>
        <v>0</v>
      </c>
      <c r="BI127" s="20">
        <v>381.24450000000002</v>
      </c>
      <c r="BJ127" s="20">
        <f t="shared" si="332"/>
        <v>277.92724049999998</v>
      </c>
      <c r="BK127" s="20">
        <f t="shared" si="372"/>
        <v>0</v>
      </c>
      <c r="BL127" s="20">
        <f t="shared" si="333"/>
        <v>0</v>
      </c>
      <c r="BM127" s="20">
        <f t="shared" si="334"/>
        <v>0</v>
      </c>
      <c r="BN127" s="20">
        <f t="shared" si="373"/>
        <v>0</v>
      </c>
      <c r="BO127" s="20"/>
      <c r="BP127" s="20"/>
      <c r="BQ127" s="20"/>
      <c r="BR127" s="20"/>
      <c r="BS127" s="20"/>
      <c r="BT127" s="43">
        <v>546</v>
      </c>
      <c r="BU127" s="44">
        <f t="shared" si="335"/>
        <v>325.06110000000001</v>
      </c>
      <c r="BV127" s="44"/>
      <c r="BW127" s="44">
        <f t="shared" si="336"/>
        <v>0</v>
      </c>
      <c r="BX127" s="44">
        <f t="shared" si="337"/>
        <v>0</v>
      </c>
      <c r="BY127" s="43"/>
      <c r="BZ127" s="20">
        <v>535.79999999999995</v>
      </c>
      <c r="CA127" s="19">
        <f t="shared" si="338"/>
        <v>318.98853000000003</v>
      </c>
      <c r="CB127" s="20"/>
      <c r="CC127" s="19">
        <f t="shared" si="339"/>
        <v>0</v>
      </c>
      <c r="CD127" s="20"/>
      <c r="CE127" s="19">
        <f t="shared" si="340"/>
        <v>0</v>
      </c>
      <c r="CF127" s="66">
        <f t="shared" si="325"/>
        <v>292.55498999999998</v>
      </c>
      <c r="CG127" s="44"/>
      <c r="CH127" s="66">
        <f t="shared" si="326"/>
        <v>0</v>
      </c>
      <c r="CI127" s="44"/>
      <c r="CJ127" s="66">
        <f t="shared" si="327"/>
        <v>0</v>
      </c>
      <c r="CK127" s="69"/>
      <c r="CL127" s="66">
        <v>546</v>
      </c>
      <c r="CM127" s="44"/>
      <c r="CN127" s="66">
        <v>0</v>
      </c>
      <c r="CO127" s="44"/>
      <c r="CP127" s="66">
        <v>0</v>
      </c>
      <c r="CQ127" s="69">
        <v>803</v>
      </c>
      <c r="CR127" s="69"/>
      <c r="CS127" s="69"/>
      <c r="CT127" s="69">
        <f t="shared" si="328"/>
        <v>478.06605000000002</v>
      </c>
      <c r="CU127" s="69">
        <f t="shared" si="329"/>
        <v>0</v>
      </c>
      <c r="CV127" s="69">
        <f t="shared" si="330"/>
        <v>0</v>
      </c>
      <c r="CW127" s="69">
        <v>590.21</v>
      </c>
      <c r="CX127" s="69">
        <v>0</v>
      </c>
      <c r="CY127" s="69">
        <v>0</v>
      </c>
      <c r="CZ127" s="83">
        <f t="shared" si="331"/>
        <v>371.83229999999998</v>
      </c>
      <c r="DA127" s="83">
        <f t="shared" si="341"/>
        <v>0</v>
      </c>
      <c r="DB127" s="83">
        <f t="shared" si="286"/>
        <v>0</v>
      </c>
      <c r="DC127" s="21">
        <f t="shared" si="287"/>
        <v>301.18416300000001</v>
      </c>
      <c r="DD127" s="21">
        <v>0</v>
      </c>
      <c r="DE127" s="21">
        <v>0</v>
      </c>
      <c r="DF127" s="85">
        <v>623</v>
      </c>
      <c r="DG127" s="85">
        <v>0</v>
      </c>
      <c r="DH127" s="85">
        <v>0</v>
      </c>
      <c r="DI127" s="85">
        <v>623</v>
      </c>
      <c r="DJ127" s="85">
        <v>0</v>
      </c>
      <c r="DK127" s="85">
        <v>0</v>
      </c>
      <c r="DL127" s="69">
        <f t="shared" si="289"/>
        <v>560.70000000000005</v>
      </c>
      <c r="DM127" s="69">
        <f t="shared" si="374"/>
        <v>0</v>
      </c>
      <c r="DN127" s="69">
        <f t="shared" si="375"/>
        <v>0</v>
      </c>
    </row>
    <row r="128" spans="1:118" ht="26">
      <c r="A128" s="19" t="s">
        <v>178</v>
      </c>
      <c r="B128" s="19" t="s">
        <v>204</v>
      </c>
      <c r="C128" s="19" t="s">
        <v>204</v>
      </c>
      <c r="D128" s="19" t="s">
        <v>205</v>
      </c>
      <c r="E128" s="20">
        <v>391.5</v>
      </c>
      <c r="F128" s="20"/>
      <c r="G128" s="20"/>
      <c r="H128" s="20">
        <f>E128*0.7</f>
        <v>274.05</v>
      </c>
      <c r="I128" s="20">
        <f>F128*0.7</f>
        <v>0</v>
      </c>
      <c r="J128" s="20">
        <f t="shared" si="343"/>
        <v>0</v>
      </c>
      <c r="K128" s="20">
        <v>302.42</v>
      </c>
      <c r="L128" s="20">
        <v>302.42</v>
      </c>
      <c r="M128" s="20"/>
      <c r="N128" s="20"/>
      <c r="O128" s="20">
        <v>332.34</v>
      </c>
      <c r="P128" s="20"/>
      <c r="Q128" s="20">
        <f t="shared" si="344"/>
        <v>0</v>
      </c>
      <c r="R128" s="20">
        <f t="shared" si="345"/>
        <v>0</v>
      </c>
      <c r="S128" s="20">
        <f t="shared" si="346"/>
        <v>299.10599999999999</v>
      </c>
      <c r="T128" s="20">
        <f t="shared" si="347"/>
        <v>269.19540000000001</v>
      </c>
      <c r="U128" s="20">
        <f t="shared" si="348"/>
        <v>0</v>
      </c>
      <c r="V128" s="20">
        <f t="shared" si="349"/>
        <v>0</v>
      </c>
      <c r="W128" s="20"/>
      <c r="X128" s="20">
        <f>325*0.9*0.9</f>
        <v>263.25</v>
      </c>
      <c r="Y128" s="20"/>
      <c r="Z128" s="43">
        <f t="shared" si="350"/>
        <v>0</v>
      </c>
      <c r="AA128" s="44">
        <f t="shared" si="351"/>
        <v>0</v>
      </c>
      <c r="AB128" s="44">
        <f t="shared" si="352"/>
        <v>236.92500000000001</v>
      </c>
      <c r="AC128" s="44">
        <f t="shared" si="353"/>
        <v>213.23249999999999</v>
      </c>
      <c r="AD128" s="44">
        <f t="shared" si="354"/>
        <v>0</v>
      </c>
      <c r="AE128" s="43">
        <f t="shared" si="355"/>
        <v>0</v>
      </c>
      <c r="AF128" s="20">
        <v>355.34309999999999</v>
      </c>
      <c r="AG128" s="20">
        <f>AF128*0.9</f>
        <v>319.80878999999999</v>
      </c>
      <c r="AH128" s="20">
        <v>355.34</v>
      </c>
      <c r="AI128" s="20">
        <f>AH128*0.9</f>
        <v>319.80599999999998</v>
      </c>
      <c r="AJ128" s="20"/>
      <c r="AK128" s="20"/>
      <c r="AL128" s="20">
        <v>494</v>
      </c>
      <c r="AM128" s="20">
        <f t="shared" si="356"/>
        <v>319.80878999999999</v>
      </c>
      <c r="AN128" s="20">
        <f t="shared" si="357"/>
        <v>259.04511989999997</v>
      </c>
      <c r="AO128" s="20">
        <f t="shared" si="358"/>
        <v>287.82791099999997</v>
      </c>
      <c r="AP128" s="20">
        <f t="shared" si="359"/>
        <v>233.14060791</v>
      </c>
      <c r="AQ128" s="20">
        <f t="shared" si="360"/>
        <v>233.13857400000001</v>
      </c>
      <c r="AR128" s="20">
        <f t="shared" si="361"/>
        <v>287.8254</v>
      </c>
      <c r="AS128" s="20">
        <f t="shared" si="362"/>
        <v>363.09</v>
      </c>
      <c r="AT128" s="20">
        <v>494</v>
      </c>
      <c r="AU128" s="20">
        <f t="shared" si="363"/>
        <v>363.09</v>
      </c>
      <c r="AV128" s="20">
        <v>855</v>
      </c>
      <c r="AW128" s="20">
        <f t="shared" si="364"/>
        <v>628.42499999999995</v>
      </c>
      <c r="AX128" s="20">
        <v>523.45000000000005</v>
      </c>
      <c r="AY128" s="20">
        <v>523.45000000000005</v>
      </c>
      <c r="AZ128" s="20"/>
      <c r="BA128" s="20"/>
      <c r="BB128" s="20"/>
      <c r="BC128" s="43">
        <f t="shared" si="365"/>
        <v>326.78100000000001</v>
      </c>
      <c r="BD128" s="44">
        <f t="shared" si="366"/>
        <v>264.69261</v>
      </c>
      <c r="BE128" s="44">
        <f t="shared" si="367"/>
        <v>326.78100000000001</v>
      </c>
      <c r="BF128" s="44">
        <f t="shared" si="368"/>
        <v>264.69261</v>
      </c>
      <c r="BG128" s="44">
        <f t="shared" si="369"/>
        <v>458.121825</v>
      </c>
      <c r="BH128" s="43">
        <f t="shared" si="370"/>
        <v>565.58249999999998</v>
      </c>
      <c r="BI128" s="20">
        <f t="shared" si="371"/>
        <v>384.73575</v>
      </c>
      <c r="BJ128" s="20">
        <f t="shared" si="332"/>
        <v>280.47236175</v>
      </c>
      <c r="BK128" s="20">
        <f t="shared" si="372"/>
        <v>384.73575</v>
      </c>
      <c r="BL128" s="20">
        <f t="shared" si="333"/>
        <v>280.47236175</v>
      </c>
      <c r="BM128" s="20">
        <f t="shared" si="334"/>
        <v>0</v>
      </c>
      <c r="BN128" s="20">
        <v>0</v>
      </c>
      <c r="BO128" s="20"/>
      <c r="BP128" s="20"/>
      <c r="BQ128" s="20"/>
      <c r="BR128" s="20"/>
      <c r="BS128" s="20"/>
      <c r="BT128" s="43">
        <v>551</v>
      </c>
      <c r="BU128" s="44">
        <f t="shared" si="335"/>
        <v>328.03784999999999</v>
      </c>
      <c r="BV128" s="44">
        <v>551</v>
      </c>
      <c r="BW128" s="44">
        <f t="shared" si="336"/>
        <v>328.03784999999999</v>
      </c>
      <c r="BX128" s="44">
        <f t="shared" si="337"/>
        <v>0</v>
      </c>
      <c r="BY128" s="43"/>
      <c r="BZ128" s="20">
        <v>528.75</v>
      </c>
      <c r="CA128" s="19">
        <f t="shared" si="338"/>
        <v>314.7913125</v>
      </c>
      <c r="CB128" s="20">
        <v>528.75</v>
      </c>
      <c r="CC128" s="19">
        <f t="shared" si="339"/>
        <v>314.7913125</v>
      </c>
      <c r="CD128" s="20"/>
      <c r="CE128" s="19">
        <f t="shared" si="340"/>
        <v>0</v>
      </c>
      <c r="CF128" s="66">
        <f t="shared" si="325"/>
        <v>295.23406499999999</v>
      </c>
      <c r="CG128" s="44"/>
      <c r="CH128" s="66">
        <f t="shared" si="326"/>
        <v>295.23406499999999</v>
      </c>
      <c r="CI128" s="44"/>
      <c r="CJ128" s="66">
        <f t="shared" si="327"/>
        <v>0</v>
      </c>
      <c r="CK128" s="69"/>
      <c r="CL128" s="66">
        <v>551</v>
      </c>
      <c r="CM128" s="44">
        <v>528.75</v>
      </c>
      <c r="CN128" s="66">
        <v>551</v>
      </c>
      <c r="CO128" s="44"/>
      <c r="CP128" s="66">
        <v>0</v>
      </c>
      <c r="CQ128" s="69">
        <v>803</v>
      </c>
      <c r="CR128" s="69"/>
      <c r="CS128" s="69"/>
      <c r="CT128" s="69">
        <f t="shared" si="328"/>
        <v>478.06605000000002</v>
      </c>
      <c r="CU128" s="69">
        <f t="shared" si="329"/>
        <v>0</v>
      </c>
      <c r="CV128" s="69">
        <f t="shared" si="330"/>
        <v>0</v>
      </c>
      <c r="CW128" s="74">
        <v>535.5</v>
      </c>
      <c r="CX128" s="74">
        <v>535.5</v>
      </c>
      <c r="CY128" s="74">
        <v>0</v>
      </c>
      <c r="CZ128" s="83">
        <f t="shared" si="331"/>
        <v>337.36500000000001</v>
      </c>
      <c r="DA128" s="83">
        <f t="shared" si="341"/>
        <v>337.36500000000001</v>
      </c>
      <c r="DB128" s="83">
        <f t="shared" si="286"/>
        <v>0</v>
      </c>
      <c r="DC128" s="21">
        <f t="shared" si="287"/>
        <v>273.26564999999999</v>
      </c>
      <c r="DD128" s="21">
        <v>0</v>
      </c>
      <c r="DE128" s="21">
        <v>0</v>
      </c>
      <c r="DF128" s="85">
        <v>406</v>
      </c>
      <c r="DG128" s="85">
        <v>406</v>
      </c>
      <c r="DH128" s="85">
        <v>0</v>
      </c>
      <c r="DI128" s="85">
        <v>406</v>
      </c>
      <c r="DJ128" s="85">
        <v>406</v>
      </c>
      <c r="DK128" s="85">
        <v>0</v>
      </c>
      <c r="DL128" s="69">
        <f t="shared" si="289"/>
        <v>365.4</v>
      </c>
      <c r="DM128" s="69">
        <f t="shared" si="374"/>
        <v>365.4</v>
      </c>
      <c r="DN128" s="69">
        <f t="shared" si="375"/>
        <v>0</v>
      </c>
    </row>
    <row r="129" spans="1:118" ht="52">
      <c r="A129" s="19" t="s">
        <v>178</v>
      </c>
      <c r="B129" s="19" t="s">
        <v>174</v>
      </c>
      <c r="C129" s="19" t="s">
        <v>174</v>
      </c>
      <c r="D129" s="19" t="s">
        <v>206</v>
      </c>
      <c r="E129" s="20" t="s">
        <v>62</v>
      </c>
      <c r="F129" s="20"/>
      <c r="G129" s="20"/>
      <c r="H129" s="20" t="s">
        <v>62</v>
      </c>
      <c r="I129" s="20">
        <f t="shared" ref="I129:J140" si="376">F129*0.7</f>
        <v>0</v>
      </c>
      <c r="J129" s="20">
        <f t="shared" si="343"/>
        <v>0</v>
      </c>
      <c r="K129" s="22">
        <v>279.39999999999998</v>
      </c>
      <c r="L129" s="20"/>
      <c r="M129" s="20"/>
      <c r="N129" s="20"/>
      <c r="O129" s="20"/>
      <c r="P129" s="20"/>
      <c r="Q129" s="20">
        <f t="shared" si="344"/>
        <v>0</v>
      </c>
      <c r="R129" s="20">
        <f t="shared" si="345"/>
        <v>0</v>
      </c>
      <c r="S129" s="20">
        <f t="shared" si="346"/>
        <v>0</v>
      </c>
      <c r="T129" s="20">
        <f t="shared" si="347"/>
        <v>0</v>
      </c>
      <c r="U129" s="20">
        <f t="shared" si="348"/>
        <v>0</v>
      </c>
      <c r="V129" s="20">
        <f t="shared" si="349"/>
        <v>0</v>
      </c>
      <c r="W129" s="20"/>
      <c r="X129" s="20"/>
      <c r="Y129" s="20"/>
      <c r="Z129" s="43">
        <f t="shared" si="350"/>
        <v>0</v>
      </c>
      <c r="AA129" s="44">
        <f t="shared" si="351"/>
        <v>0</v>
      </c>
      <c r="AB129" s="44">
        <f t="shared" si="352"/>
        <v>0</v>
      </c>
      <c r="AC129" s="44">
        <f t="shared" si="353"/>
        <v>0</v>
      </c>
      <c r="AD129" s="44">
        <f t="shared" si="354"/>
        <v>0</v>
      </c>
      <c r="AE129" s="43">
        <f t="shared" si="355"/>
        <v>0</v>
      </c>
      <c r="AF129" s="20"/>
      <c r="AG129" s="20"/>
      <c r="AH129" s="20"/>
      <c r="AI129" s="20"/>
      <c r="AJ129" s="20"/>
      <c r="AK129" s="20"/>
      <c r="AL129" s="22"/>
      <c r="AM129" s="20">
        <f t="shared" si="356"/>
        <v>0</v>
      </c>
      <c r="AN129" s="20">
        <f t="shared" si="357"/>
        <v>0</v>
      </c>
      <c r="AO129" s="20">
        <f t="shared" si="358"/>
        <v>0</v>
      </c>
      <c r="AP129" s="20">
        <f t="shared" si="359"/>
        <v>0</v>
      </c>
      <c r="AQ129" s="20">
        <f t="shared" si="360"/>
        <v>0</v>
      </c>
      <c r="AR129" s="20">
        <f t="shared" si="361"/>
        <v>0</v>
      </c>
      <c r="AS129" s="20">
        <f t="shared" si="362"/>
        <v>0</v>
      </c>
      <c r="AT129" s="20"/>
      <c r="AU129" s="20">
        <f t="shared" si="363"/>
        <v>0</v>
      </c>
      <c r="AV129" s="20"/>
      <c r="AW129" s="20">
        <f t="shared" si="364"/>
        <v>0</v>
      </c>
      <c r="AX129" s="20"/>
      <c r="AY129" s="20"/>
      <c r="AZ129" s="20"/>
      <c r="BA129" s="20"/>
      <c r="BB129" s="20"/>
      <c r="BC129" s="43">
        <f t="shared" si="365"/>
        <v>0</v>
      </c>
      <c r="BD129" s="44">
        <f t="shared" si="366"/>
        <v>0</v>
      </c>
      <c r="BE129" s="44">
        <f t="shared" si="367"/>
        <v>0</v>
      </c>
      <c r="BF129" s="44">
        <f t="shared" si="368"/>
        <v>0</v>
      </c>
      <c r="BG129" s="44">
        <f t="shared" si="369"/>
        <v>0</v>
      </c>
      <c r="BH129" s="43">
        <f t="shared" si="370"/>
        <v>0</v>
      </c>
      <c r="BI129" s="20">
        <f t="shared" si="371"/>
        <v>0</v>
      </c>
      <c r="BJ129" s="20">
        <f t="shared" si="332"/>
        <v>0</v>
      </c>
      <c r="BK129" s="20">
        <f t="shared" si="372"/>
        <v>0</v>
      </c>
      <c r="BL129" s="20">
        <f t="shared" si="333"/>
        <v>0</v>
      </c>
      <c r="BM129" s="20">
        <f t="shared" si="334"/>
        <v>0</v>
      </c>
      <c r="BN129" s="20">
        <f t="shared" si="373"/>
        <v>0</v>
      </c>
      <c r="BO129" s="20"/>
      <c r="BP129" s="20"/>
      <c r="BQ129" s="20"/>
      <c r="BR129" s="20"/>
      <c r="BS129" s="20"/>
      <c r="BT129" s="43"/>
      <c r="BU129" s="44">
        <f t="shared" si="335"/>
        <v>0</v>
      </c>
      <c r="BV129" s="44"/>
      <c r="BW129" s="44">
        <f t="shared" si="336"/>
        <v>0</v>
      </c>
      <c r="BX129" s="44">
        <f t="shared" si="337"/>
        <v>0</v>
      </c>
      <c r="BY129" s="43"/>
      <c r="BZ129" s="20"/>
      <c r="CA129" s="19">
        <f t="shared" si="338"/>
        <v>0</v>
      </c>
      <c r="CB129" s="20"/>
      <c r="CC129" s="19">
        <f t="shared" si="339"/>
        <v>0</v>
      </c>
      <c r="CD129" s="20"/>
      <c r="CE129" s="19">
        <f t="shared" si="340"/>
        <v>0</v>
      </c>
      <c r="CF129" s="66">
        <f t="shared" si="325"/>
        <v>0</v>
      </c>
      <c r="CG129" s="44"/>
      <c r="CH129" s="66">
        <f t="shared" si="326"/>
        <v>0</v>
      </c>
      <c r="CI129" s="44"/>
      <c r="CJ129" s="66">
        <f t="shared" si="327"/>
        <v>0</v>
      </c>
      <c r="CK129" s="69"/>
      <c r="CL129" s="66">
        <v>0</v>
      </c>
      <c r="CM129" s="44"/>
      <c r="CN129" s="66">
        <v>0</v>
      </c>
      <c r="CO129" s="44"/>
      <c r="CP129" s="66">
        <v>0</v>
      </c>
      <c r="CQ129" s="69"/>
      <c r="CR129" s="69"/>
      <c r="CS129" s="69"/>
      <c r="CT129" s="69">
        <f t="shared" si="328"/>
        <v>0</v>
      </c>
      <c r="CU129" s="69">
        <f t="shared" si="329"/>
        <v>0</v>
      </c>
      <c r="CV129" s="69">
        <f t="shared" si="330"/>
        <v>0</v>
      </c>
      <c r="CW129" s="69">
        <v>0</v>
      </c>
      <c r="CX129" s="69">
        <v>0</v>
      </c>
      <c r="CY129" s="69">
        <v>0</v>
      </c>
      <c r="CZ129" s="83">
        <f t="shared" si="331"/>
        <v>0</v>
      </c>
      <c r="DA129" s="83">
        <f t="shared" si="341"/>
        <v>0</v>
      </c>
      <c r="DB129" s="83">
        <f t="shared" si="286"/>
        <v>0</v>
      </c>
      <c r="DC129" s="21">
        <f t="shared" si="287"/>
        <v>0</v>
      </c>
      <c r="DD129" s="21">
        <v>0</v>
      </c>
      <c r="DE129" s="21">
        <v>0</v>
      </c>
      <c r="DF129" s="85">
        <v>0</v>
      </c>
      <c r="DG129" s="85">
        <v>0</v>
      </c>
      <c r="DH129" s="85">
        <v>0</v>
      </c>
      <c r="DI129" s="85">
        <v>0</v>
      </c>
      <c r="DJ129" s="85">
        <v>0</v>
      </c>
      <c r="DK129" s="85">
        <v>0</v>
      </c>
      <c r="DL129" s="69">
        <f t="shared" si="289"/>
        <v>0</v>
      </c>
      <c r="DM129" s="69">
        <f t="shared" si="374"/>
        <v>0</v>
      </c>
      <c r="DN129" s="69">
        <f t="shared" si="375"/>
        <v>0</v>
      </c>
    </row>
    <row r="130" spans="1:118" ht="26">
      <c r="A130" s="19" t="s">
        <v>178</v>
      </c>
      <c r="B130" s="19" t="s">
        <v>174</v>
      </c>
      <c r="C130" s="19" t="s">
        <v>174</v>
      </c>
      <c r="D130" s="19" t="s">
        <v>207</v>
      </c>
      <c r="E130" s="20">
        <v>230</v>
      </c>
      <c r="F130" s="20"/>
      <c r="G130" s="20"/>
      <c r="H130" s="20">
        <f>E130*0.7</f>
        <v>161</v>
      </c>
      <c r="I130" s="20">
        <f t="shared" si="376"/>
        <v>0</v>
      </c>
      <c r="J130" s="20">
        <f t="shared" si="376"/>
        <v>0</v>
      </c>
      <c r="K130" s="20">
        <v>192.86</v>
      </c>
      <c r="L130" s="20">
        <v>192.86</v>
      </c>
      <c r="M130" s="20"/>
      <c r="N130" s="20"/>
      <c r="O130" s="20"/>
      <c r="P130" s="20"/>
      <c r="Q130" s="20">
        <f t="shared" si="344"/>
        <v>0</v>
      </c>
      <c r="R130" s="20">
        <f t="shared" si="345"/>
        <v>0</v>
      </c>
      <c r="S130" s="20">
        <f t="shared" si="346"/>
        <v>0</v>
      </c>
      <c r="T130" s="20">
        <f t="shared" si="347"/>
        <v>0</v>
      </c>
      <c r="U130" s="20">
        <f t="shared" si="348"/>
        <v>0</v>
      </c>
      <c r="V130" s="20">
        <f t="shared" si="349"/>
        <v>0</v>
      </c>
      <c r="W130" s="20"/>
      <c r="X130" s="20"/>
      <c r="Y130" s="20"/>
      <c r="Z130" s="43">
        <f t="shared" si="350"/>
        <v>0</v>
      </c>
      <c r="AA130" s="44">
        <f t="shared" si="351"/>
        <v>0</v>
      </c>
      <c r="AB130" s="44">
        <f t="shared" si="352"/>
        <v>0</v>
      </c>
      <c r="AC130" s="44">
        <f t="shared" si="353"/>
        <v>0</v>
      </c>
      <c r="AD130" s="44">
        <f t="shared" si="354"/>
        <v>0</v>
      </c>
      <c r="AE130" s="43">
        <f t="shared" si="355"/>
        <v>0</v>
      </c>
      <c r="AF130" s="20"/>
      <c r="AG130" s="20"/>
      <c r="AH130" s="20"/>
      <c r="AI130" s="20"/>
      <c r="AJ130" s="20"/>
      <c r="AK130" s="20"/>
      <c r="AL130" s="22"/>
      <c r="AM130" s="20">
        <f t="shared" si="356"/>
        <v>0</v>
      </c>
      <c r="AN130" s="20">
        <f t="shared" si="357"/>
        <v>0</v>
      </c>
      <c r="AO130" s="20">
        <f t="shared" si="358"/>
        <v>0</v>
      </c>
      <c r="AP130" s="20">
        <f t="shared" si="359"/>
        <v>0</v>
      </c>
      <c r="AQ130" s="20">
        <f t="shared" si="360"/>
        <v>0</v>
      </c>
      <c r="AR130" s="20">
        <f t="shared" si="361"/>
        <v>0</v>
      </c>
      <c r="AS130" s="20">
        <f t="shared" si="362"/>
        <v>0</v>
      </c>
      <c r="AT130" s="20"/>
      <c r="AU130" s="20">
        <f t="shared" si="363"/>
        <v>0</v>
      </c>
      <c r="AV130" s="20"/>
      <c r="AW130" s="20">
        <f t="shared" si="364"/>
        <v>0</v>
      </c>
      <c r="AX130" s="20"/>
      <c r="AY130" s="20"/>
      <c r="AZ130" s="20"/>
      <c r="BA130" s="20"/>
      <c r="BB130" s="20"/>
      <c r="BC130" s="43">
        <f t="shared" si="365"/>
        <v>0</v>
      </c>
      <c r="BD130" s="44">
        <f t="shared" si="366"/>
        <v>0</v>
      </c>
      <c r="BE130" s="44">
        <f t="shared" si="367"/>
        <v>0</v>
      </c>
      <c r="BF130" s="44">
        <f t="shared" si="368"/>
        <v>0</v>
      </c>
      <c r="BG130" s="44">
        <f t="shared" si="369"/>
        <v>0</v>
      </c>
      <c r="BH130" s="43">
        <f t="shared" si="370"/>
        <v>0</v>
      </c>
      <c r="BI130" s="20">
        <f t="shared" si="371"/>
        <v>0</v>
      </c>
      <c r="BJ130" s="20">
        <f t="shared" si="332"/>
        <v>0</v>
      </c>
      <c r="BK130" s="20">
        <f t="shared" si="372"/>
        <v>0</v>
      </c>
      <c r="BL130" s="20">
        <f t="shared" si="333"/>
        <v>0</v>
      </c>
      <c r="BM130" s="20">
        <f t="shared" si="334"/>
        <v>0</v>
      </c>
      <c r="BN130" s="20">
        <f t="shared" si="373"/>
        <v>0</v>
      </c>
      <c r="BO130" s="20"/>
      <c r="BP130" s="20"/>
      <c r="BQ130" s="20"/>
      <c r="BR130" s="20"/>
      <c r="BS130" s="20"/>
      <c r="BT130" s="43"/>
      <c r="BU130" s="44">
        <f t="shared" si="335"/>
        <v>0</v>
      </c>
      <c r="BV130" s="44"/>
      <c r="BW130" s="44">
        <f t="shared" si="336"/>
        <v>0</v>
      </c>
      <c r="BX130" s="44">
        <f t="shared" si="337"/>
        <v>0</v>
      </c>
      <c r="BY130" s="43"/>
      <c r="BZ130" s="20"/>
      <c r="CA130" s="19">
        <f t="shared" si="338"/>
        <v>0</v>
      </c>
      <c r="CB130" s="20"/>
      <c r="CC130" s="19">
        <f t="shared" si="339"/>
        <v>0</v>
      </c>
      <c r="CD130" s="20"/>
      <c r="CE130" s="19">
        <f t="shared" si="340"/>
        <v>0</v>
      </c>
      <c r="CF130" s="66">
        <f t="shared" si="325"/>
        <v>0</v>
      </c>
      <c r="CG130" s="44"/>
      <c r="CH130" s="66">
        <f t="shared" si="326"/>
        <v>0</v>
      </c>
      <c r="CI130" s="44"/>
      <c r="CJ130" s="66">
        <f t="shared" si="327"/>
        <v>0</v>
      </c>
      <c r="CK130" s="69"/>
      <c r="CL130" s="66">
        <v>0</v>
      </c>
      <c r="CM130" s="44"/>
      <c r="CN130" s="66">
        <v>0</v>
      </c>
      <c r="CO130" s="44"/>
      <c r="CP130" s="66">
        <v>0</v>
      </c>
      <c r="CQ130" s="69"/>
      <c r="CR130" s="69"/>
      <c r="CS130" s="69"/>
      <c r="CT130" s="69">
        <f t="shared" si="328"/>
        <v>0</v>
      </c>
      <c r="CU130" s="69">
        <f t="shared" si="329"/>
        <v>0</v>
      </c>
      <c r="CV130" s="69">
        <f t="shared" si="330"/>
        <v>0</v>
      </c>
      <c r="CW130" s="69">
        <v>0</v>
      </c>
      <c r="CX130" s="69">
        <v>0</v>
      </c>
      <c r="CY130" s="69">
        <v>0</v>
      </c>
      <c r="CZ130" s="83">
        <f t="shared" si="331"/>
        <v>0</v>
      </c>
      <c r="DA130" s="83">
        <f t="shared" si="341"/>
        <v>0</v>
      </c>
      <c r="DB130" s="83">
        <f t="shared" ref="DB130:DB149" si="377">CV130*0.9*0.9</f>
        <v>0</v>
      </c>
      <c r="DC130" s="21">
        <f t="shared" ref="DC130:DC149" si="378">CZ130*0.9*0.9</f>
        <v>0</v>
      </c>
      <c r="DD130" s="21">
        <v>0</v>
      </c>
      <c r="DE130" s="21">
        <v>0</v>
      </c>
      <c r="DF130" s="85">
        <v>0</v>
      </c>
      <c r="DG130" s="85">
        <v>0</v>
      </c>
      <c r="DH130" s="85">
        <v>0</v>
      </c>
      <c r="DI130" s="85">
        <v>0</v>
      </c>
      <c r="DJ130" s="85">
        <v>0</v>
      </c>
      <c r="DK130" s="85">
        <v>0</v>
      </c>
      <c r="DL130" s="69">
        <f t="shared" si="289"/>
        <v>0</v>
      </c>
      <c r="DM130" s="69">
        <f t="shared" si="374"/>
        <v>0</v>
      </c>
      <c r="DN130" s="69">
        <f t="shared" si="375"/>
        <v>0</v>
      </c>
    </row>
    <row r="131" spans="1:118" ht="26">
      <c r="A131" s="19" t="s">
        <v>178</v>
      </c>
      <c r="B131" s="19" t="s">
        <v>49</v>
      </c>
      <c r="C131" s="19" t="s">
        <v>49</v>
      </c>
      <c r="D131" s="19" t="s">
        <v>208</v>
      </c>
      <c r="E131" s="20">
        <v>456.7</v>
      </c>
      <c r="F131" s="20">
        <v>593.70000000000005</v>
      </c>
      <c r="G131" s="20"/>
      <c r="H131" s="20">
        <f>E131*0.7</f>
        <v>319.69</v>
      </c>
      <c r="I131" s="20">
        <f t="shared" si="376"/>
        <v>415.59</v>
      </c>
      <c r="J131" s="20">
        <f t="shared" si="376"/>
        <v>0</v>
      </c>
      <c r="K131" s="20">
        <v>352.8</v>
      </c>
      <c r="L131" s="20">
        <v>352.8</v>
      </c>
      <c r="M131" s="20"/>
      <c r="N131" s="20">
        <v>388.08</v>
      </c>
      <c r="O131" s="20">
        <v>388.08</v>
      </c>
      <c r="P131" s="20"/>
      <c r="Q131" s="20">
        <f t="shared" si="344"/>
        <v>349.27199999999999</v>
      </c>
      <c r="R131" s="20">
        <f t="shared" si="345"/>
        <v>314.34480000000002</v>
      </c>
      <c r="S131" s="20">
        <f t="shared" si="346"/>
        <v>349.27199999999999</v>
      </c>
      <c r="T131" s="20">
        <f t="shared" si="347"/>
        <v>314.34480000000002</v>
      </c>
      <c r="U131" s="20">
        <f t="shared" si="348"/>
        <v>0</v>
      </c>
      <c r="V131" s="20">
        <f t="shared" si="349"/>
        <v>0</v>
      </c>
      <c r="W131" s="20">
        <f>415*0.9*0.9</f>
        <v>336.15</v>
      </c>
      <c r="X131" s="20">
        <f>415*0.9*0.9</f>
        <v>336.15</v>
      </c>
      <c r="Y131" s="20"/>
      <c r="Z131" s="43">
        <f t="shared" si="350"/>
        <v>302.53500000000003</v>
      </c>
      <c r="AA131" s="44">
        <f t="shared" si="351"/>
        <v>272.28149999999999</v>
      </c>
      <c r="AB131" s="44">
        <f t="shared" si="352"/>
        <v>302.53500000000003</v>
      </c>
      <c r="AC131" s="44">
        <f t="shared" si="353"/>
        <v>272.28149999999999</v>
      </c>
      <c r="AD131" s="44">
        <f t="shared" si="354"/>
        <v>0</v>
      </c>
      <c r="AE131" s="43">
        <f t="shared" si="355"/>
        <v>0</v>
      </c>
      <c r="AF131" s="20">
        <v>454.13445000000002</v>
      </c>
      <c r="AG131" s="20">
        <f>AF131*0.9</f>
        <v>408.72100499999999</v>
      </c>
      <c r="AH131" s="20">
        <v>454.13</v>
      </c>
      <c r="AI131" s="20">
        <f>AH131*0.9</f>
        <v>408.71699999999998</v>
      </c>
      <c r="AJ131" s="20"/>
      <c r="AK131" s="20"/>
      <c r="AL131" s="20">
        <v>627.95000000000005</v>
      </c>
      <c r="AM131" s="20">
        <f t="shared" si="356"/>
        <v>408.72100499999999</v>
      </c>
      <c r="AN131" s="20">
        <f t="shared" si="357"/>
        <v>331.06401405000003</v>
      </c>
      <c r="AO131" s="20">
        <f t="shared" si="358"/>
        <v>367.8489045</v>
      </c>
      <c r="AP131" s="20">
        <f t="shared" si="359"/>
        <v>297.95761264499998</v>
      </c>
      <c r="AQ131" s="20">
        <f t="shared" si="360"/>
        <v>297.95469300000002</v>
      </c>
      <c r="AR131" s="20">
        <f t="shared" si="361"/>
        <v>367.84530000000001</v>
      </c>
      <c r="AS131" s="20">
        <f t="shared" si="362"/>
        <v>461.54325</v>
      </c>
      <c r="AT131" s="20">
        <v>627.95000000000005</v>
      </c>
      <c r="AU131" s="20">
        <f t="shared" si="363"/>
        <v>461.54325</v>
      </c>
      <c r="AV131" s="20">
        <v>570</v>
      </c>
      <c r="AW131" s="20">
        <f t="shared" si="364"/>
        <v>418.95</v>
      </c>
      <c r="AX131" s="20">
        <v>665</v>
      </c>
      <c r="AY131" s="20">
        <v>665</v>
      </c>
      <c r="AZ131" s="20"/>
      <c r="BA131" s="20"/>
      <c r="BB131" s="20"/>
      <c r="BC131" s="43">
        <f t="shared" si="365"/>
        <v>415.38892499999997</v>
      </c>
      <c r="BD131" s="44">
        <f t="shared" si="366"/>
        <v>336.46502924999999</v>
      </c>
      <c r="BE131" s="44">
        <f t="shared" si="367"/>
        <v>415.38892499999997</v>
      </c>
      <c r="BF131" s="44">
        <f t="shared" si="368"/>
        <v>336.46502924999999</v>
      </c>
      <c r="BG131" s="44">
        <f t="shared" si="369"/>
        <v>305.41455000000002</v>
      </c>
      <c r="BH131" s="43">
        <f t="shared" si="370"/>
        <v>377.05500000000001</v>
      </c>
      <c r="BI131" s="20">
        <f t="shared" si="371"/>
        <v>488.77499999999998</v>
      </c>
      <c r="BJ131" s="20">
        <f t="shared" si="332"/>
        <v>356.31697500000001</v>
      </c>
      <c r="BK131" s="20">
        <f t="shared" si="372"/>
        <v>488.77499999999998</v>
      </c>
      <c r="BL131" s="20">
        <f t="shared" si="333"/>
        <v>356.31697500000001</v>
      </c>
      <c r="BM131" s="20">
        <f t="shared" si="334"/>
        <v>0</v>
      </c>
      <c r="BN131" s="20">
        <v>0</v>
      </c>
      <c r="BO131" s="20"/>
      <c r="BP131" s="20"/>
      <c r="BQ131" s="20"/>
      <c r="BR131" s="20"/>
      <c r="BS131" s="20"/>
      <c r="BT131" s="43">
        <v>700</v>
      </c>
      <c r="BU131" s="44">
        <f t="shared" si="335"/>
        <v>416.745</v>
      </c>
      <c r="BV131" s="44">
        <v>700</v>
      </c>
      <c r="BW131" s="44">
        <f t="shared" si="336"/>
        <v>416.745</v>
      </c>
      <c r="BX131" s="44">
        <f t="shared" si="337"/>
        <v>0</v>
      </c>
      <c r="BY131" s="43"/>
      <c r="BZ131" s="20">
        <v>690.9</v>
      </c>
      <c r="CA131" s="19">
        <f t="shared" si="338"/>
        <v>411.327315</v>
      </c>
      <c r="CB131" s="20">
        <v>690.9</v>
      </c>
      <c r="CC131" s="19">
        <f t="shared" si="339"/>
        <v>411.327315</v>
      </c>
      <c r="CD131" s="20"/>
      <c r="CE131" s="19">
        <f t="shared" si="340"/>
        <v>0</v>
      </c>
      <c r="CF131" s="66">
        <f t="shared" si="325"/>
        <v>375.07049999999998</v>
      </c>
      <c r="CG131" s="44"/>
      <c r="CH131" s="66">
        <f t="shared" si="326"/>
        <v>375.07049999999998</v>
      </c>
      <c r="CI131" s="44"/>
      <c r="CJ131" s="66">
        <f t="shared" si="327"/>
        <v>0</v>
      </c>
      <c r="CK131" s="69"/>
      <c r="CL131" s="66">
        <v>700</v>
      </c>
      <c r="CM131" s="44">
        <v>690.9</v>
      </c>
      <c r="CN131" s="66">
        <v>700</v>
      </c>
      <c r="CO131" s="44"/>
      <c r="CP131" s="66">
        <v>0</v>
      </c>
      <c r="CQ131" s="69">
        <v>657</v>
      </c>
      <c r="CR131" s="69">
        <v>803</v>
      </c>
      <c r="CS131" s="69"/>
      <c r="CT131" s="69">
        <f t="shared" si="328"/>
        <v>391.14494999999999</v>
      </c>
      <c r="CU131" s="69">
        <f t="shared" si="329"/>
        <v>478.06605000000002</v>
      </c>
      <c r="CV131" s="69">
        <f t="shared" si="330"/>
        <v>0</v>
      </c>
      <c r="CW131" s="74">
        <v>716.68</v>
      </c>
      <c r="CX131" s="74">
        <v>716.68</v>
      </c>
      <c r="CY131" s="74">
        <v>0</v>
      </c>
      <c r="CZ131" s="83">
        <f t="shared" si="331"/>
        <v>451.50839999999999</v>
      </c>
      <c r="DA131" s="83">
        <f t="shared" si="341"/>
        <v>451.50839999999999</v>
      </c>
      <c r="DB131" s="83">
        <f t="shared" si="377"/>
        <v>0</v>
      </c>
      <c r="DC131" s="21">
        <f t="shared" si="378"/>
        <v>365.72180400000002</v>
      </c>
      <c r="DD131" s="21">
        <v>0</v>
      </c>
      <c r="DE131" s="21">
        <v>0</v>
      </c>
      <c r="DF131" s="85">
        <v>715</v>
      </c>
      <c r="DG131" s="85">
        <v>715</v>
      </c>
      <c r="DH131" s="85">
        <v>0</v>
      </c>
      <c r="DI131" s="85">
        <v>715</v>
      </c>
      <c r="DJ131" s="85">
        <v>715</v>
      </c>
      <c r="DK131" s="85">
        <v>0</v>
      </c>
      <c r="DL131" s="69">
        <f t="shared" si="289"/>
        <v>643.5</v>
      </c>
      <c r="DM131" s="69">
        <f t="shared" si="374"/>
        <v>643.5</v>
      </c>
      <c r="DN131" s="69">
        <f t="shared" si="375"/>
        <v>0</v>
      </c>
    </row>
    <row r="132" spans="1:118" ht="39">
      <c r="A132" s="19" t="s">
        <v>178</v>
      </c>
      <c r="B132" s="19" t="s">
        <v>48</v>
      </c>
      <c r="C132" s="19" t="s">
        <v>48</v>
      </c>
      <c r="D132" s="19" t="s">
        <v>209</v>
      </c>
      <c r="E132" s="20">
        <v>589.20000000000005</v>
      </c>
      <c r="F132" s="20">
        <v>765.5</v>
      </c>
      <c r="G132" s="20"/>
      <c r="H132" s="20">
        <f>E132*0.7</f>
        <v>412.44</v>
      </c>
      <c r="I132" s="20">
        <f t="shared" si="376"/>
        <v>535.85</v>
      </c>
      <c r="J132" s="20">
        <f t="shared" si="376"/>
        <v>0</v>
      </c>
      <c r="K132" s="20">
        <v>455.11</v>
      </c>
      <c r="L132" s="20"/>
      <c r="M132" s="20"/>
      <c r="N132" s="20">
        <v>500.27</v>
      </c>
      <c r="O132" s="20"/>
      <c r="P132" s="20"/>
      <c r="Q132" s="20">
        <f t="shared" si="344"/>
        <v>450.24299999999999</v>
      </c>
      <c r="R132" s="20">
        <f t="shared" si="345"/>
        <v>405.21870000000001</v>
      </c>
      <c r="S132" s="20">
        <f t="shared" si="346"/>
        <v>0</v>
      </c>
      <c r="T132" s="20">
        <f t="shared" si="347"/>
        <v>0</v>
      </c>
      <c r="U132" s="20">
        <f t="shared" si="348"/>
        <v>0</v>
      </c>
      <c r="V132" s="20">
        <f t="shared" si="349"/>
        <v>0</v>
      </c>
      <c r="W132" s="20">
        <f>533*0.9*0.9</f>
        <v>431.73</v>
      </c>
      <c r="X132" s="20"/>
      <c r="Y132" s="20"/>
      <c r="Z132" s="43">
        <f t="shared" si="350"/>
        <v>388.55700000000002</v>
      </c>
      <c r="AA132" s="44">
        <f t="shared" si="351"/>
        <v>349.7013</v>
      </c>
      <c r="AB132" s="44">
        <f t="shared" si="352"/>
        <v>0</v>
      </c>
      <c r="AC132" s="44">
        <f t="shared" si="353"/>
        <v>0</v>
      </c>
      <c r="AD132" s="44">
        <f t="shared" si="354"/>
        <v>0</v>
      </c>
      <c r="AE132" s="43">
        <f t="shared" si="355"/>
        <v>0</v>
      </c>
      <c r="AF132" s="20">
        <v>583.78845000000001</v>
      </c>
      <c r="AG132" s="20">
        <f>AF132*0.9</f>
        <v>525.40960500000006</v>
      </c>
      <c r="AH132" s="20"/>
      <c r="AI132" s="20"/>
      <c r="AJ132" s="20"/>
      <c r="AK132" s="20"/>
      <c r="AL132" s="20">
        <v>808.45</v>
      </c>
      <c r="AM132" s="20">
        <f t="shared" si="356"/>
        <v>525.40960500000006</v>
      </c>
      <c r="AN132" s="20">
        <f t="shared" si="357"/>
        <v>425.58178005000002</v>
      </c>
      <c r="AO132" s="20">
        <f t="shared" si="358"/>
        <v>472.86864450000002</v>
      </c>
      <c r="AP132" s="20">
        <f t="shared" si="359"/>
        <v>383.02360204500002</v>
      </c>
      <c r="AQ132" s="20">
        <f t="shared" si="360"/>
        <v>0</v>
      </c>
      <c r="AR132" s="20">
        <f t="shared" si="361"/>
        <v>0</v>
      </c>
      <c r="AS132" s="20">
        <f t="shared" si="362"/>
        <v>594.21074999999996</v>
      </c>
      <c r="AT132" s="20"/>
      <c r="AU132" s="20">
        <f t="shared" si="363"/>
        <v>0</v>
      </c>
      <c r="AV132" s="20"/>
      <c r="AW132" s="20">
        <f t="shared" si="364"/>
        <v>0</v>
      </c>
      <c r="AX132" s="20">
        <v>856.9</v>
      </c>
      <c r="AY132" s="20"/>
      <c r="AZ132" s="20"/>
      <c r="BA132" s="20"/>
      <c r="BB132" s="20"/>
      <c r="BC132" s="43">
        <f t="shared" si="365"/>
        <v>534.78967499999999</v>
      </c>
      <c r="BD132" s="44">
        <f t="shared" si="366"/>
        <v>433.17963674999999</v>
      </c>
      <c r="BE132" s="44">
        <f t="shared" si="367"/>
        <v>0</v>
      </c>
      <c r="BF132" s="44">
        <f t="shared" si="368"/>
        <v>0</v>
      </c>
      <c r="BG132" s="44">
        <f t="shared" si="369"/>
        <v>0</v>
      </c>
      <c r="BH132" s="43">
        <f t="shared" si="370"/>
        <v>0</v>
      </c>
      <c r="BI132" s="20">
        <f t="shared" si="371"/>
        <v>629.82150000000001</v>
      </c>
      <c r="BJ132" s="20">
        <f t="shared" si="332"/>
        <v>459.13987350000002</v>
      </c>
      <c r="BK132" s="20">
        <f t="shared" si="372"/>
        <v>0</v>
      </c>
      <c r="BL132" s="20">
        <f t="shared" si="333"/>
        <v>0</v>
      </c>
      <c r="BM132" s="20">
        <f t="shared" si="334"/>
        <v>0</v>
      </c>
      <c r="BN132" s="20">
        <f t="shared" si="373"/>
        <v>0</v>
      </c>
      <c r="BO132" s="20"/>
      <c r="BP132" s="20"/>
      <c r="BQ132" s="20"/>
      <c r="BR132" s="20"/>
      <c r="BS132" s="20"/>
      <c r="BT132" s="43">
        <v>902</v>
      </c>
      <c r="BU132" s="44">
        <f t="shared" si="335"/>
        <v>537.00570000000005</v>
      </c>
      <c r="BV132" s="44"/>
      <c r="BW132" s="44">
        <f t="shared" si="336"/>
        <v>0</v>
      </c>
      <c r="BX132" s="44">
        <f t="shared" si="337"/>
        <v>0</v>
      </c>
      <c r="BY132" s="43"/>
      <c r="BZ132" s="20">
        <v>782.55</v>
      </c>
      <c r="CA132" s="19">
        <f t="shared" si="338"/>
        <v>465.8911425</v>
      </c>
      <c r="CB132" s="20"/>
      <c r="CC132" s="19">
        <f t="shared" si="339"/>
        <v>0</v>
      </c>
      <c r="CD132" s="20"/>
      <c r="CE132" s="19">
        <f t="shared" si="340"/>
        <v>0</v>
      </c>
      <c r="CF132" s="66">
        <f t="shared" si="325"/>
        <v>483.30513000000002</v>
      </c>
      <c r="CG132" s="44"/>
      <c r="CH132" s="66">
        <f t="shared" si="326"/>
        <v>0</v>
      </c>
      <c r="CI132" s="44"/>
      <c r="CJ132" s="66">
        <f t="shared" si="327"/>
        <v>0</v>
      </c>
      <c r="CK132" s="69"/>
      <c r="CL132" s="66">
        <v>902</v>
      </c>
      <c r="CM132" s="44"/>
      <c r="CN132" s="66">
        <v>0</v>
      </c>
      <c r="CO132" s="44"/>
      <c r="CP132" s="66">
        <v>0</v>
      </c>
      <c r="CQ132" s="69">
        <v>658.46</v>
      </c>
      <c r="CR132" s="69"/>
      <c r="CS132" s="69"/>
      <c r="CT132" s="69">
        <f t="shared" si="328"/>
        <v>392.014161</v>
      </c>
      <c r="CU132" s="69">
        <f t="shared" si="329"/>
        <v>0</v>
      </c>
      <c r="CV132" s="69">
        <f t="shared" si="330"/>
        <v>0</v>
      </c>
      <c r="CW132" s="74">
        <v>803.25</v>
      </c>
      <c r="CX132" s="74">
        <v>0</v>
      </c>
      <c r="CY132" s="74">
        <v>0</v>
      </c>
      <c r="CZ132" s="83">
        <f t="shared" si="331"/>
        <v>506.04750000000001</v>
      </c>
      <c r="DA132" s="83">
        <f t="shared" si="341"/>
        <v>0</v>
      </c>
      <c r="DB132" s="83">
        <f t="shared" si="377"/>
        <v>0</v>
      </c>
      <c r="DC132" s="21">
        <f t="shared" si="378"/>
        <v>409.89847500000002</v>
      </c>
      <c r="DD132" s="21">
        <v>0</v>
      </c>
      <c r="DE132" s="21">
        <v>0</v>
      </c>
      <c r="DF132" s="85">
        <v>827</v>
      </c>
      <c r="DG132" s="85">
        <v>0</v>
      </c>
      <c r="DH132" s="85">
        <v>0</v>
      </c>
      <c r="DI132" s="85">
        <v>827</v>
      </c>
      <c r="DJ132" s="85">
        <v>0</v>
      </c>
      <c r="DK132" s="85">
        <v>0</v>
      </c>
      <c r="DL132" s="69">
        <f t="shared" si="289"/>
        <v>744.3</v>
      </c>
      <c r="DM132" s="69">
        <f t="shared" si="374"/>
        <v>0</v>
      </c>
      <c r="DN132" s="69">
        <f t="shared" si="375"/>
        <v>0</v>
      </c>
    </row>
    <row r="133" spans="1:118" ht="52">
      <c r="A133" s="19" t="s">
        <v>178</v>
      </c>
      <c r="B133" s="19" t="s">
        <v>210</v>
      </c>
      <c r="C133" s="19" t="s">
        <v>210</v>
      </c>
      <c r="D133" s="19" t="s">
        <v>211</v>
      </c>
      <c r="E133" s="20">
        <v>674.2</v>
      </c>
      <c r="F133" s="20">
        <v>876</v>
      </c>
      <c r="G133" s="20"/>
      <c r="H133" s="20">
        <f>E133*0.7</f>
        <v>471.94</v>
      </c>
      <c r="I133" s="20">
        <f t="shared" si="376"/>
        <v>613.20000000000005</v>
      </c>
      <c r="J133" s="20">
        <f t="shared" si="376"/>
        <v>0</v>
      </c>
      <c r="K133" s="20">
        <v>520.73</v>
      </c>
      <c r="L133" s="20"/>
      <c r="M133" s="20"/>
      <c r="N133" s="20">
        <v>572.24</v>
      </c>
      <c r="O133" s="20"/>
      <c r="P133" s="20"/>
      <c r="Q133" s="20">
        <f t="shared" si="344"/>
        <v>515.01599999999996</v>
      </c>
      <c r="R133" s="20">
        <f t="shared" si="345"/>
        <v>463.51440000000002</v>
      </c>
      <c r="S133" s="20">
        <f t="shared" si="346"/>
        <v>0</v>
      </c>
      <c r="T133" s="20">
        <f t="shared" si="347"/>
        <v>0</v>
      </c>
      <c r="U133" s="20">
        <f t="shared" si="348"/>
        <v>0</v>
      </c>
      <c r="V133" s="20">
        <f t="shared" si="349"/>
        <v>0</v>
      </c>
      <c r="W133" s="20">
        <f>625*0.9*0.9</f>
        <v>506.25</v>
      </c>
      <c r="X133" s="20"/>
      <c r="Y133" s="20"/>
      <c r="Z133" s="43">
        <f t="shared" si="350"/>
        <v>455.625</v>
      </c>
      <c r="AA133" s="44">
        <f t="shared" si="351"/>
        <v>410.0625</v>
      </c>
      <c r="AB133" s="44">
        <f t="shared" si="352"/>
        <v>0</v>
      </c>
      <c r="AC133" s="44">
        <f t="shared" si="353"/>
        <v>0</v>
      </c>
      <c r="AD133" s="44">
        <f t="shared" si="354"/>
        <v>0</v>
      </c>
      <c r="AE133" s="43">
        <f t="shared" si="355"/>
        <v>0</v>
      </c>
      <c r="AF133" s="20">
        <v>684.63045</v>
      </c>
      <c r="AG133" s="20">
        <f>AF133*0.9</f>
        <v>616.16740500000003</v>
      </c>
      <c r="AH133" s="20"/>
      <c r="AI133" s="20"/>
      <c r="AJ133" s="20"/>
      <c r="AK133" s="20"/>
      <c r="AL133" s="20">
        <v>950</v>
      </c>
      <c r="AM133" s="20">
        <f t="shared" si="356"/>
        <v>616.16740500000003</v>
      </c>
      <c r="AN133" s="20">
        <f t="shared" si="357"/>
        <v>499.09559804999998</v>
      </c>
      <c r="AO133" s="20">
        <f t="shared" si="358"/>
        <v>554.55066450000004</v>
      </c>
      <c r="AP133" s="20">
        <f t="shared" si="359"/>
        <v>449.18603824500002</v>
      </c>
      <c r="AQ133" s="20">
        <f t="shared" si="360"/>
        <v>0</v>
      </c>
      <c r="AR133" s="20">
        <f t="shared" si="361"/>
        <v>0</v>
      </c>
      <c r="AS133" s="20">
        <f t="shared" si="362"/>
        <v>698.25</v>
      </c>
      <c r="AT133" s="20"/>
      <c r="AU133" s="20">
        <f t="shared" si="363"/>
        <v>0</v>
      </c>
      <c r="AV133" s="20"/>
      <c r="AW133" s="20">
        <f t="shared" si="364"/>
        <v>0</v>
      </c>
      <c r="AX133" s="20">
        <v>1007</v>
      </c>
      <c r="AY133" s="20"/>
      <c r="AZ133" s="20"/>
      <c r="BA133" s="20"/>
      <c r="BB133" s="20"/>
      <c r="BC133" s="43">
        <f t="shared" si="365"/>
        <v>628.42499999999995</v>
      </c>
      <c r="BD133" s="44">
        <f t="shared" si="366"/>
        <v>509.02424999999999</v>
      </c>
      <c r="BE133" s="44">
        <f t="shared" si="367"/>
        <v>0</v>
      </c>
      <c r="BF133" s="44">
        <f t="shared" si="368"/>
        <v>0</v>
      </c>
      <c r="BG133" s="44">
        <f t="shared" si="369"/>
        <v>0</v>
      </c>
      <c r="BH133" s="43">
        <f t="shared" si="370"/>
        <v>0</v>
      </c>
      <c r="BI133" s="20">
        <f t="shared" si="371"/>
        <v>740.14499999999998</v>
      </c>
      <c r="BJ133" s="20">
        <f t="shared" si="332"/>
        <v>539.56570499999998</v>
      </c>
      <c r="BK133" s="20">
        <f t="shared" si="372"/>
        <v>0</v>
      </c>
      <c r="BL133" s="20">
        <f t="shared" si="333"/>
        <v>0</v>
      </c>
      <c r="BM133" s="20">
        <f t="shared" si="334"/>
        <v>0</v>
      </c>
      <c r="BN133" s="20">
        <f t="shared" si="373"/>
        <v>0</v>
      </c>
      <c r="BO133" s="20"/>
      <c r="BP133" s="20"/>
      <c r="BQ133" s="20"/>
      <c r="BR133" s="20"/>
      <c r="BS133" s="20"/>
      <c r="BT133" s="43">
        <v>1060</v>
      </c>
      <c r="BU133" s="44">
        <f t="shared" si="335"/>
        <v>631.07100000000003</v>
      </c>
      <c r="BV133" s="44"/>
      <c r="BW133" s="44">
        <f t="shared" si="336"/>
        <v>0</v>
      </c>
      <c r="BX133" s="44">
        <f t="shared" si="337"/>
        <v>0</v>
      </c>
      <c r="BY133" s="43"/>
      <c r="BZ133" s="20">
        <v>782.55</v>
      </c>
      <c r="CA133" s="19">
        <f t="shared" si="338"/>
        <v>465.8911425</v>
      </c>
      <c r="CB133" s="20"/>
      <c r="CC133" s="19">
        <f t="shared" si="339"/>
        <v>0</v>
      </c>
      <c r="CD133" s="20"/>
      <c r="CE133" s="19">
        <f t="shared" si="340"/>
        <v>0</v>
      </c>
      <c r="CF133" s="66">
        <f t="shared" si="325"/>
        <v>567.96389999999997</v>
      </c>
      <c r="CG133" s="44"/>
      <c r="CH133" s="66">
        <f t="shared" si="326"/>
        <v>0</v>
      </c>
      <c r="CI133" s="44"/>
      <c r="CJ133" s="66">
        <f t="shared" si="327"/>
        <v>0</v>
      </c>
      <c r="CK133" s="69"/>
      <c r="CL133" s="66">
        <v>1060</v>
      </c>
      <c r="CM133" s="44"/>
      <c r="CN133" s="66">
        <v>0</v>
      </c>
      <c r="CO133" s="44"/>
      <c r="CP133" s="66">
        <v>0</v>
      </c>
      <c r="CQ133" s="69">
        <v>773.8</v>
      </c>
      <c r="CR133" s="69"/>
      <c r="CS133" s="69"/>
      <c r="CT133" s="69">
        <f t="shared" si="328"/>
        <v>460.68182999999999</v>
      </c>
      <c r="CU133" s="69">
        <f t="shared" si="329"/>
        <v>0</v>
      </c>
      <c r="CV133" s="69">
        <f t="shared" si="330"/>
        <v>0</v>
      </c>
      <c r="CW133" s="69">
        <v>568.74</v>
      </c>
      <c r="CX133" s="69">
        <v>0</v>
      </c>
      <c r="CY133" s="69">
        <v>0</v>
      </c>
      <c r="CZ133" s="83">
        <f t="shared" si="331"/>
        <v>358.30619999999999</v>
      </c>
      <c r="DA133" s="83">
        <f t="shared" si="341"/>
        <v>0</v>
      </c>
      <c r="DB133" s="83">
        <f t="shared" si="377"/>
        <v>0</v>
      </c>
      <c r="DC133" s="21">
        <f t="shared" si="378"/>
        <v>290.22802200000001</v>
      </c>
      <c r="DD133" s="21">
        <v>0</v>
      </c>
      <c r="DE133" s="21">
        <v>0</v>
      </c>
      <c r="DF133" s="85">
        <v>715</v>
      </c>
      <c r="DG133" s="85">
        <v>0</v>
      </c>
      <c r="DH133" s="85">
        <v>0</v>
      </c>
      <c r="DI133" s="85">
        <v>715</v>
      </c>
      <c r="DJ133" s="85">
        <v>0</v>
      </c>
      <c r="DK133" s="85">
        <v>0</v>
      </c>
      <c r="DL133" s="69">
        <f t="shared" si="289"/>
        <v>643.5</v>
      </c>
      <c r="DM133" s="69">
        <f t="shared" si="374"/>
        <v>0</v>
      </c>
      <c r="DN133" s="69">
        <f t="shared" si="375"/>
        <v>0</v>
      </c>
    </row>
    <row r="134" spans="1:118" ht="52">
      <c r="A134" s="19" t="s">
        <v>178</v>
      </c>
      <c r="B134" s="19" t="s">
        <v>212</v>
      </c>
      <c r="C134" s="19" t="s">
        <v>212</v>
      </c>
      <c r="D134" s="19" t="s">
        <v>213</v>
      </c>
      <c r="E134" s="20">
        <v>674</v>
      </c>
      <c r="F134" s="20">
        <v>876</v>
      </c>
      <c r="G134" s="20"/>
      <c r="H134" s="20">
        <f>E134*0.7</f>
        <v>471.8</v>
      </c>
      <c r="I134" s="20">
        <f t="shared" si="376"/>
        <v>613.20000000000005</v>
      </c>
      <c r="J134" s="20">
        <f t="shared" si="376"/>
        <v>0</v>
      </c>
      <c r="K134" s="20">
        <v>520.73</v>
      </c>
      <c r="L134" s="20"/>
      <c r="M134" s="20"/>
      <c r="N134" s="20">
        <v>572.24</v>
      </c>
      <c r="O134" s="20"/>
      <c r="P134" s="20"/>
      <c r="Q134" s="20">
        <f t="shared" si="344"/>
        <v>515.01599999999996</v>
      </c>
      <c r="R134" s="20">
        <f t="shared" si="345"/>
        <v>463.51440000000002</v>
      </c>
      <c r="S134" s="20">
        <f t="shared" si="346"/>
        <v>0</v>
      </c>
      <c r="T134" s="20">
        <f t="shared" si="347"/>
        <v>0</v>
      </c>
      <c r="U134" s="20">
        <f t="shared" si="348"/>
        <v>0</v>
      </c>
      <c r="V134" s="20">
        <f t="shared" si="349"/>
        <v>0</v>
      </c>
      <c r="W134" s="20">
        <f>625*0.9*0.9</f>
        <v>506.25</v>
      </c>
      <c r="X134" s="20"/>
      <c r="Y134" s="20"/>
      <c r="Z134" s="43">
        <f t="shared" si="350"/>
        <v>455.625</v>
      </c>
      <c r="AA134" s="44">
        <f t="shared" si="351"/>
        <v>410.0625</v>
      </c>
      <c r="AB134" s="44">
        <f t="shared" si="352"/>
        <v>0</v>
      </c>
      <c r="AC134" s="44">
        <f t="shared" si="353"/>
        <v>0</v>
      </c>
      <c r="AD134" s="44">
        <f t="shared" si="354"/>
        <v>0</v>
      </c>
      <c r="AE134" s="43">
        <f t="shared" si="355"/>
        <v>0</v>
      </c>
      <c r="AF134" s="20">
        <v>684.63045</v>
      </c>
      <c r="AG134" s="20">
        <f>AF134*0.9</f>
        <v>616.16740500000003</v>
      </c>
      <c r="AH134" s="20"/>
      <c r="AI134" s="20"/>
      <c r="AJ134" s="20"/>
      <c r="AK134" s="20"/>
      <c r="AL134" s="20">
        <v>950</v>
      </c>
      <c r="AM134" s="20">
        <f t="shared" si="356"/>
        <v>616.16740500000003</v>
      </c>
      <c r="AN134" s="20">
        <f t="shared" si="357"/>
        <v>499.09559804999998</v>
      </c>
      <c r="AO134" s="20">
        <f t="shared" si="358"/>
        <v>554.55066450000004</v>
      </c>
      <c r="AP134" s="20">
        <f t="shared" si="359"/>
        <v>449.18603824500002</v>
      </c>
      <c r="AQ134" s="20">
        <f t="shared" si="360"/>
        <v>0</v>
      </c>
      <c r="AR134" s="20">
        <f t="shared" si="361"/>
        <v>0</v>
      </c>
      <c r="AS134" s="20">
        <f t="shared" si="362"/>
        <v>698.25</v>
      </c>
      <c r="AT134" s="20"/>
      <c r="AU134" s="20">
        <f t="shared" si="363"/>
        <v>0</v>
      </c>
      <c r="AV134" s="20"/>
      <c r="AW134" s="20">
        <f t="shared" si="364"/>
        <v>0</v>
      </c>
      <c r="AX134" s="20">
        <v>1007</v>
      </c>
      <c r="AY134" s="20"/>
      <c r="AZ134" s="20"/>
      <c r="BA134" s="20"/>
      <c r="BB134" s="20"/>
      <c r="BC134" s="43">
        <f t="shared" si="365"/>
        <v>628.42499999999995</v>
      </c>
      <c r="BD134" s="44">
        <f t="shared" si="366"/>
        <v>509.02424999999999</v>
      </c>
      <c r="BE134" s="44">
        <f t="shared" si="367"/>
        <v>0</v>
      </c>
      <c r="BF134" s="44">
        <f t="shared" si="368"/>
        <v>0</v>
      </c>
      <c r="BG134" s="44">
        <f t="shared" si="369"/>
        <v>0</v>
      </c>
      <c r="BH134" s="43">
        <f t="shared" si="370"/>
        <v>0</v>
      </c>
      <c r="BI134" s="20">
        <f t="shared" si="371"/>
        <v>740.14499999999998</v>
      </c>
      <c r="BJ134" s="20">
        <f t="shared" si="332"/>
        <v>539.56570499999998</v>
      </c>
      <c r="BK134" s="20">
        <f t="shared" si="372"/>
        <v>0</v>
      </c>
      <c r="BL134" s="20">
        <f t="shared" si="333"/>
        <v>0</v>
      </c>
      <c r="BM134" s="20">
        <f t="shared" si="334"/>
        <v>0</v>
      </c>
      <c r="BN134" s="20">
        <f t="shared" si="373"/>
        <v>0</v>
      </c>
      <c r="BO134" s="20"/>
      <c r="BP134" s="20"/>
      <c r="BQ134" s="20"/>
      <c r="BR134" s="20"/>
      <c r="BS134" s="20"/>
      <c r="BT134" s="43"/>
      <c r="BU134" s="44">
        <f t="shared" si="335"/>
        <v>0</v>
      </c>
      <c r="BV134" s="44"/>
      <c r="BW134" s="44">
        <f t="shared" si="336"/>
        <v>0</v>
      </c>
      <c r="BX134" s="44">
        <f t="shared" si="337"/>
        <v>0</v>
      </c>
      <c r="BY134" s="43"/>
      <c r="BZ134" s="20">
        <v>782.55</v>
      </c>
      <c r="CA134" s="19">
        <f t="shared" si="338"/>
        <v>465.8911425</v>
      </c>
      <c r="CB134" s="20"/>
      <c r="CC134" s="19">
        <f t="shared" si="339"/>
        <v>0</v>
      </c>
      <c r="CD134" s="20"/>
      <c r="CE134" s="19">
        <f t="shared" si="340"/>
        <v>0</v>
      </c>
      <c r="CF134" s="66">
        <f t="shared" si="325"/>
        <v>567.96389999999997</v>
      </c>
      <c r="CG134" s="44"/>
      <c r="CH134" s="66">
        <f t="shared" si="326"/>
        <v>0</v>
      </c>
      <c r="CI134" s="44"/>
      <c r="CJ134" s="66">
        <f t="shared" si="327"/>
        <v>0</v>
      </c>
      <c r="CK134" s="69"/>
      <c r="CL134" s="66">
        <v>1060</v>
      </c>
      <c r="CM134" s="44"/>
      <c r="CN134" s="66">
        <v>0</v>
      </c>
      <c r="CO134" s="44"/>
      <c r="CP134" s="66">
        <v>0</v>
      </c>
      <c r="CQ134" s="69">
        <v>773.8</v>
      </c>
      <c r="CR134" s="69"/>
      <c r="CS134" s="69"/>
      <c r="CT134" s="69">
        <f t="shared" si="328"/>
        <v>460.68182999999999</v>
      </c>
      <c r="CU134" s="69">
        <f t="shared" si="329"/>
        <v>0</v>
      </c>
      <c r="CV134" s="69">
        <f t="shared" si="330"/>
        <v>0</v>
      </c>
      <c r="CW134" s="74">
        <v>716.68</v>
      </c>
      <c r="CX134" s="74">
        <v>0</v>
      </c>
      <c r="CY134" s="74">
        <v>0</v>
      </c>
      <c r="CZ134" s="83">
        <f t="shared" si="331"/>
        <v>451.50839999999999</v>
      </c>
      <c r="DA134" s="83">
        <f t="shared" si="341"/>
        <v>0</v>
      </c>
      <c r="DB134" s="83">
        <f t="shared" si="377"/>
        <v>0</v>
      </c>
      <c r="DC134" s="21">
        <f t="shared" si="378"/>
        <v>365.72180400000002</v>
      </c>
      <c r="DD134" s="21">
        <v>0</v>
      </c>
      <c r="DE134" s="21">
        <v>0</v>
      </c>
      <c r="DF134" s="85">
        <v>715</v>
      </c>
      <c r="DG134" s="85">
        <v>0</v>
      </c>
      <c r="DH134" s="85">
        <v>0</v>
      </c>
      <c r="DI134" s="85">
        <v>715</v>
      </c>
      <c r="DJ134" s="85">
        <v>0</v>
      </c>
      <c r="DK134" s="85">
        <v>0</v>
      </c>
      <c r="DL134" s="69">
        <f t="shared" si="289"/>
        <v>643.5</v>
      </c>
      <c r="DM134" s="69">
        <f t="shared" si="374"/>
        <v>0</v>
      </c>
      <c r="DN134" s="69">
        <f t="shared" si="375"/>
        <v>0</v>
      </c>
    </row>
    <row r="135" spans="1:118" ht="26">
      <c r="A135" s="19" t="s">
        <v>178</v>
      </c>
      <c r="B135" s="19" t="s">
        <v>55</v>
      </c>
      <c r="C135" s="19" t="s">
        <v>55</v>
      </c>
      <c r="D135" s="19" t="s">
        <v>214</v>
      </c>
      <c r="E135" s="20" t="s">
        <v>215</v>
      </c>
      <c r="F135" s="20"/>
      <c r="G135" s="20"/>
      <c r="H135" s="20" t="s">
        <v>62</v>
      </c>
      <c r="I135" s="20">
        <f t="shared" si="376"/>
        <v>0</v>
      </c>
      <c r="J135" s="20">
        <f t="shared" si="376"/>
        <v>0</v>
      </c>
      <c r="K135" s="22"/>
      <c r="L135" s="20"/>
      <c r="M135" s="20"/>
      <c r="N135" s="20"/>
      <c r="O135" s="20"/>
      <c r="P135" s="20"/>
      <c r="Q135" s="20">
        <f t="shared" si="344"/>
        <v>0</v>
      </c>
      <c r="R135" s="20">
        <f t="shared" si="345"/>
        <v>0</v>
      </c>
      <c r="S135" s="20">
        <f t="shared" si="346"/>
        <v>0</v>
      </c>
      <c r="T135" s="20">
        <f t="shared" si="347"/>
        <v>0</v>
      </c>
      <c r="U135" s="20">
        <f t="shared" si="348"/>
        <v>0</v>
      </c>
      <c r="V135" s="20">
        <f t="shared" si="349"/>
        <v>0</v>
      </c>
      <c r="W135" s="20"/>
      <c r="X135" s="20"/>
      <c r="Y135" s="20"/>
      <c r="Z135" s="43">
        <f t="shared" si="350"/>
        <v>0</v>
      </c>
      <c r="AA135" s="44">
        <f t="shared" si="351"/>
        <v>0</v>
      </c>
      <c r="AB135" s="44">
        <f t="shared" si="352"/>
        <v>0</v>
      </c>
      <c r="AC135" s="44">
        <f t="shared" si="353"/>
        <v>0</v>
      </c>
      <c r="AD135" s="44">
        <f t="shared" si="354"/>
        <v>0</v>
      </c>
      <c r="AE135" s="43">
        <f t="shared" si="355"/>
        <v>0</v>
      </c>
      <c r="AF135" s="20"/>
      <c r="AG135" s="20"/>
      <c r="AH135" s="20"/>
      <c r="AI135" s="20"/>
      <c r="AJ135" s="20"/>
      <c r="AK135" s="20"/>
      <c r="AL135" s="22"/>
      <c r="AM135" s="20">
        <f t="shared" si="356"/>
        <v>0</v>
      </c>
      <c r="AN135" s="20">
        <f t="shared" si="357"/>
        <v>0</v>
      </c>
      <c r="AO135" s="20">
        <f t="shared" si="358"/>
        <v>0</v>
      </c>
      <c r="AP135" s="20">
        <f t="shared" si="359"/>
        <v>0</v>
      </c>
      <c r="AQ135" s="20">
        <f t="shared" si="360"/>
        <v>0</v>
      </c>
      <c r="AR135" s="20">
        <f t="shared" si="361"/>
        <v>0</v>
      </c>
      <c r="AS135" s="20">
        <f t="shared" si="362"/>
        <v>0</v>
      </c>
      <c r="AT135" s="20"/>
      <c r="AU135" s="20">
        <f t="shared" si="363"/>
        <v>0</v>
      </c>
      <c r="AV135" s="20"/>
      <c r="AW135" s="20">
        <f t="shared" si="364"/>
        <v>0</v>
      </c>
      <c r="AX135" s="20"/>
      <c r="AY135" s="20"/>
      <c r="AZ135" s="20"/>
      <c r="BA135" s="20"/>
      <c r="BB135" s="20"/>
      <c r="BC135" s="43">
        <f t="shared" si="365"/>
        <v>0</v>
      </c>
      <c r="BD135" s="44">
        <f t="shared" si="366"/>
        <v>0</v>
      </c>
      <c r="BE135" s="44">
        <f t="shared" si="367"/>
        <v>0</v>
      </c>
      <c r="BF135" s="44">
        <f t="shared" si="368"/>
        <v>0</v>
      </c>
      <c r="BG135" s="44">
        <f t="shared" si="369"/>
        <v>0</v>
      </c>
      <c r="BH135" s="43">
        <f t="shared" si="370"/>
        <v>0</v>
      </c>
      <c r="BI135" s="20">
        <f t="shared" si="371"/>
        <v>0</v>
      </c>
      <c r="BJ135" s="20">
        <f t="shared" si="332"/>
        <v>0</v>
      </c>
      <c r="BK135" s="20">
        <f t="shared" si="372"/>
        <v>0</v>
      </c>
      <c r="BL135" s="20">
        <f t="shared" si="333"/>
        <v>0</v>
      </c>
      <c r="BM135" s="20">
        <f t="shared" si="334"/>
        <v>0</v>
      </c>
      <c r="BN135" s="20">
        <f t="shared" si="373"/>
        <v>0</v>
      </c>
      <c r="BO135" s="20"/>
      <c r="BP135" s="20"/>
      <c r="BQ135" s="20"/>
      <c r="BR135" s="20"/>
      <c r="BS135" s="20"/>
      <c r="BT135" s="43">
        <v>500</v>
      </c>
      <c r="BU135" s="44">
        <f t="shared" si="335"/>
        <v>297.67500000000001</v>
      </c>
      <c r="BV135" s="44">
        <v>500</v>
      </c>
      <c r="BW135" s="44">
        <f t="shared" si="336"/>
        <v>297.67500000000001</v>
      </c>
      <c r="BX135" s="44">
        <f t="shared" si="337"/>
        <v>0</v>
      </c>
      <c r="BY135" s="43"/>
      <c r="BZ135" s="20">
        <v>493.5</v>
      </c>
      <c r="CA135" s="19">
        <f t="shared" si="338"/>
        <v>293.80522500000001</v>
      </c>
      <c r="CB135" s="20">
        <v>493.5</v>
      </c>
      <c r="CC135" s="19">
        <f t="shared" si="339"/>
        <v>293.80522500000001</v>
      </c>
      <c r="CD135" s="20"/>
      <c r="CE135" s="19">
        <f t="shared" si="340"/>
        <v>0</v>
      </c>
      <c r="CF135" s="66">
        <f t="shared" si="325"/>
        <v>267.90750000000003</v>
      </c>
      <c r="CG135" s="44"/>
      <c r="CH135" s="66">
        <f t="shared" si="326"/>
        <v>0</v>
      </c>
      <c r="CI135" s="44"/>
      <c r="CJ135" s="66">
        <f t="shared" si="327"/>
        <v>0</v>
      </c>
      <c r="CK135" s="69"/>
      <c r="CL135" s="66">
        <v>500</v>
      </c>
      <c r="CM135" s="44">
        <v>493.5</v>
      </c>
      <c r="CN135" s="66"/>
      <c r="CO135" s="44"/>
      <c r="CP135" s="66">
        <v>0</v>
      </c>
      <c r="CQ135" s="69">
        <v>803</v>
      </c>
      <c r="CR135" s="69">
        <v>803</v>
      </c>
      <c r="CS135" s="69"/>
      <c r="CT135" s="69">
        <f t="shared" si="328"/>
        <v>478.06605000000002</v>
      </c>
      <c r="CU135" s="69">
        <f t="shared" si="329"/>
        <v>478.06605000000002</v>
      </c>
      <c r="CV135" s="69">
        <f t="shared" si="330"/>
        <v>0</v>
      </c>
      <c r="CW135" s="69">
        <v>590.21</v>
      </c>
      <c r="CX135" s="69">
        <v>590.21</v>
      </c>
      <c r="CY135" s="69">
        <v>0</v>
      </c>
      <c r="CZ135" s="83">
        <f t="shared" si="331"/>
        <v>371.83229999999998</v>
      </c>
      <c r="DA135" s="83">
        <f t="shared" si="341"/>
        <v>371.83229999999998</v>
      </c>
      <c r="DB135" s="83">
        <f t="shared" si="377"/>
        <v>0</v>
      </c>
      <c r="DC135" s="21">
        <f t="shared" si="378"/>
        <v>301.18416300000001</v>
      </c>
      <c r="DD135" s="21">
        <v>0</v>
      </c>
      <c r="DE135" s="21">
        <v>0</v>
      </c>
      <c r="DF135" s="85">
        <v>0</v>
      </c>
      <c r="DG135" s="85">
        <v>0</v>
      </c>
      <c r="DH135" s="85">
        <v>0</v>
      </c>
      <c r="DI135" s="85">
        <v>0</v>
      </c>
      <c r="DJ135" s="85">
        <v>0</v>
      </c>
      <c r="DK135" s="85">
        <v>0</v>
      </c>
      <c r="DL135" s="69">
        <f t="shared" si="289"/>
        <v>0</v>
      </c>
      <c r="DM135" s="69">
        <f t="shared" si="374"/>
        <v>0</v>
      </c>
      <c r="DN135" s="69">
        <f t="shared" si="375"/>
        <v>0</v>
      </c>
    </row>
    <row r="136" spans="1:118" ht="26">
      <c r="A136" s="19" t="s">
        <v>178</v>
      </c>
      <c r="B136" s="19" t="s">
        <v>216</v>
      </c>
      <c r="C136" s="19" t="s">
        <v>217</v>
      </c>
      <c r="D136" s="19" t="s">
        <v>218</v>
      </c>
      <c r="E136" s="20">
        <v>438.5</v>
      </c>
      <c r="F136" s="20"/>
      <c r="G136" s="20"/>
      <c r="H136" s="20">
        <f t="shared" ref="H136:H141" si="379">E136*0.7</f>
        <v>306.95</v>
      </c>
      <c r="I136" s="20">
        <f t="shared" si="376"/>
        <v>0</v>
      </c>
      <c r="J136" s="20">
        <f t="shared" si="376"/>
        <v>0</v>
      </c>
      <c r="K136" s="20">
        <v>338.69</v>
      </c>
      <c r="L136" s="20"/>
      <c r="M136" s="20"/>
      <c r="N136" s="20">
        <v>577.71</v>
      </c>
      <c r="O136" s="20"/>
      <c r="P136" s="20"/>
      <c r="Q136" s="20">
        <f t="shared" si="344"/>
        <v>519.93899999999996</v>
      </c>
      <c r="R136" s="20">
        <f t="shared" si="345"/>
        <v>467.94510000000002</v>
      </c>
      <c r="S136" s="20">
        <f t="shared" si="346"/>
        <v>0</v>
      </c>
      <c r="T136" s="20">
        <f t="shared" si="347"/>
        <v>0</v>
      </c>
      <c r="U136" s="20">
        <f t="shared" si="348"/>
        <v>0</v>
      </c>
      <c r="V136" s="20">
        <f t="shared" si="349"/>
        <v>0</v>
      </c>
      <c r="W136" s="20">
        <f>686*0.9*0.9</f>
        <v>555.66</v>
      </c>
      <c r="X136" s="20"/>
      <c r="Y136" s="20"/>
      <c r="Z136" s="43">
        <f t="shared" si="350"/>
        <v>500.09399999999999</v>
      </c>
      <c r="AA136" s="44">
        <f t="shared" si="351"/>
        <v>450.08460000000002</v>
      </c>
      <c r="AB136" s="44">
        <f t="shared" si="352"/>
        <v>0</v>
      </c>
      <c r="AC136" s="44">
        <f t="shared" si="353"/>
        <v>0</v>
      </c>
      <c r="AD136" s="44">
        <f t="shared" si="354"/>
        <v>0</v>
      </c>
      <c r="AE136" s="43">
        <f t="shared" si="355"/>
        <v>0</v>
      </c>
      <c r="AF136" s="20">
        <v>720.3</v>
      </c>
      <c r="AG136" s="20">
        <f>AF136*0.9</f>
        <v>648.27</v>
      </c>
      <c r="AH136" s="20"/>
      <c r="AI136" s="20"/>
      <c r="AJ136" s="20"/>
      <c r="AK136" s="20"/>
      <c r="AL136" s="22">
        <v>720.3</v>
      </c>
      <c r="AM136" s="20">
        <f t="shared" si="356"/>
        <v>648.27</v>
      </c>
      <c r="AN136" s="20">
        <f t="shared" si="357"/>
        <v>525.09870000000001</v>
      </c>
      <c r="AO136" s="20">
        <f t="shared" si="358"/>
        <v>583.44299999999998</v>
      </c>
      <c r="AP136" s="20">
        <f t="shared" si="359"/>
        <v>472.58882999999997</v>
      </c>
      <c r="AQ136" s="20">
        <f t="shared" si="360"/>
        <v>0</v>
      </c>
      <c r="AR136" s="20">
        <f t="shared" si="361"/>
        <v>0</v>
      </c>
      <c r="AS136" s="20">
        <f t="shared" si="362"/>
        <v>529.42049999999995</v>
      </c>
      <c r="AT136" s="20"/>
      <c r="AU136" s="20">
        <f t="shared" si="363"/>
        <v>0</v>
      </c>
      <c r="AV136" s="20"/>
      <c r="AW136" s="20">
        <f t="shared" si="364"/>
        <v>0</v>
      </c>
      <c r="AX136" s="20"/>
      <c r="AY136" s="20"/>
      <c r="AZ136" s="20"/>
      <c r="BA136" s="20"/>
      <c r="BB136" s="20"/>
      <c r="BC136" s="43">
        <f t="shared" si="365"/>
        <v>476.47845000000001</v>
      </c>
      <c r="BD136" s="44">
        <f t="shared" si="366"/>
        <v>385.94754449999999</v>
      </c>
      <c r="BE136" s="44">
        <f t="shared" si="367"/>
        <v>0</v>
      </c>
      <c r="BF136" s="44">
        <f t="shared" si="368"/>
        <v>0</v>
      </c>
      <c r="BG136" s="44">
        <f t="shared" si="369"/>
        <v>0</v>
      </c>
      <c r="BH136" s="43">
        <f t="shared" si="370"/>
        <v>0</v>
      </c>
      <c r="BI136" s="20">
        <v>529.42049999999995</v>
      </c>
      <c r="BJ136" s="20">
        <f t="shared" si="332"/>
        <v>385.94754449999999</v>
      </c>
      <c r="BK136" s="20">
        <f t="shared" si="372"/>
        <v>0</v>
      </c>
      <c r="BL136" s="20">
        <f t="shared" si="333"/>
        <v>0</v>
      </c>
      <c r="BM136" s="20">
        <f t="shared" si="334"/>
        <v>0</v>
      </c>
      <c r="BN136" s="20">
        <f t="shared" si="373"/>
        <v>0</v>
      </c>
      <c r="BO136" s="20"/>
      <c r="BP136" s="20"/>
      <c r="BQ136" s="20"/>
      <c r="BR136" s="20"/>
      <c r="BS136" s="20"/>
      <c r="BT136" s="43"/>
      <c r="BU136" s="44">
        <f t="shared" si="335"/>
        <v>0</v>
      </c>
      <c r="BV136" s="44"/>
      <c r="BW136" s="44">
        <f t="shared" si="336"/>
        <v>0</v>
      </c>
      <c r="BX136" s="44">
        <f t="shared" si="337"/>
        <v>0</v>
      </c>
      <c r="BY136" s="43"/>
      <c r="BZ136" s="20"/>
      <c r="CA136" s="19">
        <f t="shared" si="338"/>
        <v>0</v>
      </c>
      <c r="CB136" s="20"/>
      <c r="CC136" s="19">
        <f t="shared" si="339"/>
        <v>0</v>
      </c>
      <c r="CD136" s="20"/>
      <c r="CE136" s="19">
        <f t="shared" si="340"/>
        <v>0</v>
      </c>
      <c r="CF136" s="66">
        <f t="shared" si="325"/>
        <v>0</v>
      </c>
      <c r="CG136" s="44"/>
      <c r="CH136" s="66">
        <f t="shared" si="326"/>
        <v>0</v>
      </c>
      <c r="CI136" s="44"/>
      <c r="CJ136" s="66">
        <f t="shared" si="327"/>
        <v>0</v>
      </c>
      <c r="CK136" s="69"/>
      <c r="CL136" s="66">
        <v>0</v>
      </c>
      <c r="CM136" s="44"/>
      <c r="CN136" s="66">
        <v>0</v>
      </c>
      <c r="CO136" s="44"/>
      <c r="CP136" s="66">
        <v>0</v>
      </c>
      <c r="CQ136" s="69">
        <v>1100</v>
      </c>
      <c r="CR136" s="69"/>
      <c r="CS136" s="69"/>
      <c r="CT136" s="69">
        <f t="shared" si="328"/>
        <v>654.88499999999999</v>
      </c>
      <c r="CU136" s="69">
        <f t="shared" si="329"/>
        <v>0</v>
      </c>
      <c r="CV136" s="69">
        <f t="shared" si="330"/>
        <v>0</v>
      </c>
      <c r="CW136" s="69">
        <v>808.5</v>
      </c>
      <c r="CX136" s="69">
        <v>0</v>
      </c>
      <c r="CY136" s="69">
        <v>0</v>
      </c>
      <c r="CZ136" s="83">
        <f t="shared" si="331"/>
        <v>509.35500000000002</v>
      </c>
      <c r="DA136" s="83">
        <f t="shared" si="341"/>
        <v>0</v>
      </c>
      <c r="DB136" s="83">
        <f t="shared" si="377"/>
        <v>0</v>
      </c>
      <c r="DC136" s="21">
        <f t="shared" si="378"/>
        <v>412.57754999999997</v>
      </c>
      <c r="DD136" s="21">
        <v>0</v>
      </c>
      <c r="DE136" s="21">
        <v>0</v>
      </c>
      <c r="DF136" s="118">
        <v>1101</v>
      </c>
      <c r="DG136" s="118"/>
      <c r="DH136" s="118"/>
      <c r="DI136" s="118">
        <v>1101</v>
      </c>
      <c r="DJ136" s="118"/>
      <c r="DK136" s="118"/>
      <c r="DL136" s="69">
        <f t="shared" si="289"/>
        <v>990.9</v>
      </c>
      <c r="DM136" s="69">
        <f t="shared" si="374"/>
        <v>0</v>
      </c>
      <c r="DN136" s="69">
        <f t="shared" si="375"/>
        <v>0</v>
      </c>
    </row>
    <row r="137" spans="1:118" ht="26">
      <c r="A137" s="19" t="s">
        <v>178</v>
      </c>
      <c r="B137" s="19" t="s">
        <v>219</v>
      </c>
      <c r="C137" s="19" t="s">
        <v>220</v>
      </c>
      <c r="D137" s="19" t="s">
        <v>221</v>
      </c>
      <c r="E137" s="20">
        <v>653.15</v>
      </c>
      <c r="F137" s="20"/>
      <c r="G137" s="20"/>
      <c r="H137" s="20">
        <f t="shared" si="379"/>
        <v>457.20499999999998</v>
      </c>
      <c r="I137" s="20">
        <f t="shared" si="376"/>
        <v>0</v>
      </c>
      <c r="J137" s="20">
        <f t="shared" si="376"/>
        <v>0</v>
      </c>
      <c r="K137" s="20">
        <v>504.5</v>
      </c>
      <c r="L137" s="20"/>
      <c r="M137" s="20"/>
      <c r="N137" s="20">
        <v>577.71</v>
      </c>
      <c r="O137" s="20"/>
      <c r="P137" s="20"/>
      <c r="Q137" s="20">
        <f t="shared" si="344"/>
        <v>519.93899999999996</v>
      </c>
      <c r="R137" s="20">
        <f t="shared" si="345"/>
        <v>467.94510000000002</v>
      </c>
      <c r="S137" s="20">
        <f t="shared" si="346"/>
        <v>0</v>
      </c>
      <c r="T137" s="20">
        <f t="shared" si="347"/>
        <v>0</v>
      </c>
      <c r="U137" s="20">
        <f t="shared" si="348"/>
        <v>0</v>
      </c>
      <c r="V137" s="20">
        <f t="shared" si="349"/>
        <v>0</v>
      </c>
      <c r="W137" s="20">
        <f>651*0.9*0.9</f>
        <v>527.30999999999995</v>
      </c>
      <c r="X137" s="20"/>
      <c r="Y137" s="20"/>
      <c r="Z137" s="43">
        <f t="shared" si="350"/>
        <v>474.57900000000001</v>
      </c>
      <c r="AA137" s="44">
        <f t="shared" si="351"/>
        <v>427.12110000000001</v>
      </c>
      <c r="AB137" s="44">
        <f t="shared" si="352"/>
        <v>0</v>
      </c>
      <c r="AC137" s="44">
        <f t="shared" si="353"/>
        <v>0</v>
      </c>
      <c r="AD137" s="44">
        <f t="shared" si="354"/>
        <v>0</v>
      </c>
      <c r="AE137" s="43">
        <f t="shared" si="355"/>
        <v>0</v>
      </c>
      <c r="AF137" s="20">
        <v>684.63045</v>
      </c>
      <c r="AG137" s="20">
        <f>AF137*0.9</f>
        <v>616.16740500000003</v>
      </c>
      <c r="AH137" s="20"/>
      <c r="AI137" s="20"/>
      <c r="AJ137" s="20"/>
      <c r="AK137" s="20"/>
      <c r="AL137" s="20">
        <v>950</v>
      </c>
      <c r="AM137" s="20">
        <f t="shared" si="356"/>
        <v>616.16740500000003</v>
      </c>
      <c r="AN137" s="20">
        <f t="shared" si="357"/>
        <v>499.09559804999998</v>
      </c>
      <c r="AO137" s="20">
        <f t="shared" si="358"/>
        <v>554.55066450000004</v>
      </c>
      <c r="AP137" s="20">
        <f t="shared" si="359"/>
        <v>449.18603824500002</v>
      </c>
      <c r="AQ137" s="20">
        <f t="shared" si="360"/>
        <v>0</v>
      </c>
      <c r="AR137" s="20">
        <f t="shared" si="361"/>
        <v>0</v>
      </c>
      <c r="AS137" s="20">
        <f t="shared" si="362"/>
        <v>698.25</v>
      </c>
      <c r="AT137" s="20"/>
      <c r="AU137" s="20">
        <f t="shared" si="363"/>
        <v>0</v>
      </c>
      <c r="AV137" s="20"/>
      <c r="AW137" s="20">
        <f t="shared" si="364"/>
        <v>0</v>
      </c>
      <c r="AX137" s="20"/>
      <c r="AY137" s="20"/>
      <c r="AZ137" s="20"/>
      <c r="BA137" s="20"/>
      <c r="BB137" s="20"/>
      <c r="BC137" s="43">
        <f t="shared" si="365"/>
        <v>628.42499999999995</v>
      </c>
      <c r="BD137" s="44">
        <f t="shared" si="366"/>
        <v>509.02424999999999</v>
      </c>
      <c r="BE137" s="44">
        <f t="shared" si="367"/>
        <v>0</v>
      </c>
      <c r="BF137" s="44">
        <f t="shared" si="368"/>
        <v>0</v>
      </c>
      <c r="BG137" s="44">
        <f t="shared" si="369"/>
        <v>0</v>
      </c>
      <c r="BH137" s="43">
        <f t="shared" si="370"/>
        <v>0</v>
      </c>
      <c r="BI137" s="20">
        <v>698.25</v>
      </c>
      <c r="BJ137" s="20">
        <f t="shared" si="332"/>
        <v>509.02424999999999</v>
      </c>
      <c r="BK137" s="20">
        <f t="shared" si="372"/>
        <v>0</v>
      </c>
      <c r="BL137" s="20">
        <f t="shared" si="333"/>
        <v>0</v>
      </c>
      <c r="BM137" s="20">
        <f t="shared" si="334"/>
        <v>0</v>
      </c>
      <c r="BN137" s="20">
        <f t="shared" si="373"/>
        <v>0</v>
      </c>
      <c r="BO137" s="20"/>
      <c r="BP137" s="20"/>
      <c r="BQ137" s="20"/>
      <c r="BR137" s="20"/>
      <c r="BS137" s="20"/>
      <c r="BT137" s="43">
        <v>997.5</v>
      </c>
      <c r="BU137" s="44">
        <f t="shared" si="335"/>
        <v>593.861625</v>
      </c>
      <c r="BV137" s="44"/>
      <c r="BW137" s="44">
        <f t="shared" si="336"/>
        <v>0</v>
      </c>
      <c r="BX137" s="44">
        <f t="shared" si="337"/>
        <v>0</v>
      </c>
      <c r="BY137" s="43"/>
      <c r="BZ137" s="20"/>
      <c r="CA137" s="19">
        <f t="shared" si="338"/>
        <v>0</v>
      </c>
      <c r="CB137" s="20"/>
      <c r="CC137" s="19">
        <f t="shared" si="339"/>
        <v>0</v>
      </c>
      <c r="CD137" s="20"/>
      <c r="CE137" s="19">
        <f t="shared" si="340"/>
        <v>0</v>
      </c>
      <c r="CF137" s="66">
        <f t="shared" si="325"/>
        <v>0</v>
      </c>
      <c r="CG137" s="44"/>
      <c r="CH137" s="66">
        <f t="shared" si="326"/>
        <v>0</v>
      </c>
      <c r="CI137" s="44"/>
      <c r="CJ137" s="66">
        <f t="shared" si="327"/>
        <v>0</v>
      </c>
      <c r="CK137" s="69"/>
      <c r="CL137" s="66">
        <v>0</v>
      </c>
      <c r="CM137" s="44"/>
      <c r="CN137" s="66">
        <v>0</v>
      </c>
      <c r="CO137" s="44"/>
      <c r="CP137" s="66">
        <v>0</v>
      </c>
      <c r="CQ137" s="69">
        <v>1100</v>
      </c>
      <c r="CR137" s="69"/>
      <c r="CS137" s="69"/>
      <c r="CT137" s="69">
        <f t="shared" si="328"/>
        <v>654.88499999999999</v>
      </c>
      <c r="CU137" s="69">
        <f t="shared" si="329"/>
        <v>0</v>
      </c>
      <c r="CV137" s="69">
        <f t="shared" si="330"/>
        <v>0</v>
      </c>
      <c r="CW137" s="74">
        <v>1155</v>
      </c>
      <c r="CX137" s="74">
        <v>0</v>
      </c>
      <c r="CY137" s="74">
        <v>0</v>
      </c>
      <c r="CZ137" s="83">
        <f t="shared" si="331"/>
        <v>727.65</v>
      </c>
      <c r="DA137" s="83">
        <f t="shared" si="341"/>
        <v>0</v>
      </c>
      <c r="DB137" s="83">
        <f t="shared" si="377"/>
        <v>0</v>
      </c>
      <c r="DC137" s="21">
        <f t="shared" si="378"/>
        <v>589.39649999999995</v>
      </c>
      <c r="DD137" s="21">
        <v>0</v>
      </c>
      <c r="DE137" s="21">
        <v>0</v>
      </c>
      <c r="DF137" s="118">
        <v>1128</v>
      </c>
      <c r="DG137" s="118"/>
      <c r="DH137" s="118"/>
      <c r="DI137" s="118">
        <v>1128</v>
      </c>
      <c r="DJ137" s="118"/>
      <c r="DK137" s="118"/>
      <c r="DL137" s="69">
        <f t="shared" si="289"/>
        <v>1015.2</v>
      </c>
      <c r="DM137" s="69">
        <f t="shared" si="374"/>
        <v>0</v>
      </c>
      <c r="DN137" s="69">
        <f t="shared" si="375"/>
        <v>0</v>
      </c>
    </row>
    <row r="138" spans="1:118" ht="26">
      <c r="A138" s="19" t="s">
        <v>178</v>
      </c>
      <c r="B138" s="19" t="s">
        <v>222</v>
      </c>
      <c r="C138" s="19" t="s">
        <v>222</v>
      </c>
      <c r="D138" s="19" t="s">
        <v>223</v>
      </c>
      <c r="E138" s="20">
        <v>411</v>
      </c>
      <c r="F138" s="20">
        <v>534.4</v>
      </c>
      <c r="G138" s="20"/>
      <c r="H138" s="20">
        <f t="shared" si="379"/>
        <v>287.7</v>
      </c>
      <c r="I138" s="20">
        <f t="shared" si="376"/>
        <v>374.08</v>
      </c>
      <c r="J138" s="20">
        <f t="shared" si="376"/>
        <v>0</v>
      </c>
      <c r="K138" s="20">
        <v>317.52</v>
      </c>
      <c r="L138" s="20"/>
      <c r="M138" s="20"/>
      <c r="N138" s="20">
        <v>349.27</v>
      </c>
      <c r="O138" s="20"/>
      <c r="P138" s="20"/>
      <c r="Q138" s="20">
        <f t="shared" si="344"/>
        <v>314.34300000000002</v>
      </c>
      <c r="R138" s="20">
        <f t="shared" si="345"/>
        <v>282.90870000000001</v>
      </c>
      <c r="S138" s="20">
        <f t="shared" si="346"/>
        <v>0</v>
      </c>
      <c r="T138" s="20">
        <f t="shared" si="347"/>
        <v>0</v>
      </c>
      <c r="U138" s="20">
        <f t="shared" si="348"/>
        <v>0</v>
      </c>
      <c r="V138" s="20">
        <f t="shared" si="349"/>
        <v>0</v>
      </c>
      <c r="W138" s="20">
        <f>342*0.9*0.9</f>
        <v>277.02</v>
      </c>
      <c r="X138" s="20"/>
      <c r="Y138" s="20"/>
      <c r="Z138" s="43">
        <f t="shared" si="350"/>
        <v>249.31800000000001</v>
      </c>
      <c r="AA138" s="44">
        <f t="shared" si="351"/>
        <v>224.3862</v>
      </c>
      <c r="AB138" s="44">
        <f t="shared" si="352"/>
        <v>0</v>
      </c>
      <c r="AC138" s="44">
        <f t="shared" si="353"/>
        <v>0</v>
      </c>
      <c r="AD138" s="44">
        <f t="shared" si="354"/>
        <v>0</v>
      </c>
      <c r="AE138" s="43">
        <f t="shared" si="355"/>
        <v>0</v>
      </c>
      <c r="AF138" s="20"/>
      <c r="AG138" s="20"/>
      <c r="AH138" s="20"/>
      <c r="AI138" s="20"/>
      <c r="AJ138" s="20"/>
      <c r="AK138" s="20"/>
      <c r="AL138" s="20">
        <v>494</v>
      </c>
      <c r="AM138" s="20">
        <f t="shared" si="356"/>
        <v>0</v>
      </c>
      <c r="AN138" s="20">
        <f t="shared" si="357"/>
        <v>0</v>
      </c>
      <c r="AO138" s="20">
        <f t="shared" si="358"/>
        <v>0</v>
      </c>
      <c r="AP138" s="20">
        <f t="shared" si="359"/>
        <v>0</v>
      </c>
      <c r="AQ138" s="20">
        <f t="shared" si="360"/>
        <v>0</v>
      </c>
      <c r="AR138" s="20">
        <f t="shared" si="361"/>
        <v>0</v>
      </c>
      <c r="AS138" s="20">
        <f t="shared" si="362"/>
        <v>363.09</v>
      </c>
      <c r="AT138" s="20"/>
      <c r="AU138" s="20">
        <f t="shared" si="363"/>
        <v>0</v>
      </c>
      <c r="AV138" s="20"/>
      <c r="AW138" s="20">
        <f t="shared" si="364"/>
        <v>0</v>
      </c>
      <c r="AX138" s="20">
        <v>523.45000000000005</v>
      </c>
      <c r="AY138" s="20"/>
      <c r="AZ138" s="20"/>
      <c r="BA138" s="20"/>
      <c r="BB138" s="20"/>
      <c r="BC138" s="43">
        <f t="shared" si="365"/>
        <v>326.78100000000001</v>
      </c>
      <c r="BD138" s="44">
        <f t="shared" si="366"/>
        <v>264.69261</v>
      </c>
      <c r="BE138" s="44">
        <f t="shared" si="367"/>
        <v>0</v>
      </c>
      <c r="BF138" s="44">
        <f t="shared" si="368"/>
        <v>0</v>
      </c>
      <c r="BG138" s="44">
        <f t="shared" si="369"/>
        <v>0</v>
      </c>
      <c r="BH138" s="43">
        <f t="shared" si="370"/>
        <v>0</v>
      </c>
      <c r="BI138" s="20">
        <f t="shared" si="371"/>
        <v>384.73575</v>
      </c>
      <c r="BJ138" s="20">
        <f t="shared" si="332"/>
        <v>280.47236175</v>
      </c>
      <c r="BK138" s="20">
        <f t="shared" si="372"/>
        <v>0</v>
      </c>
      <c r="BL138" s="20">
        <f t="shared" si="333"/>
        <v>0</v>
      </c>
      <c r="BM138" s="20">
        <f t="shared" si="334"/>
        <v>0</v>
      </c>
      <c r="BN138" s="20">
        <f t="shared" si="373"/>
        <v>0</v>
      </c>
      <c r="BO138" s="20"/>
      <c r="BP138" s="20"/>
      <c r="BQ138" s="20"/>
      <c r="BR138" s="20"/>
      <c r="BS138" s="20"/>
      <c r="BT138" s="43">
        <v>551</v>
      </c>
      <c r="BU138" s="44">
        <f t="shared" si="335"/>
        <v>328.03784999999999</v>
      </c>
      <c r="BV138" s="44"/>
      <c r="BW138" s="44">
        <f t="shared" si="336"/>
        <v>0</v>
      </c>
      <c r="BX138" s="44">
        <f t="shared" si="337"/>
        <v>0</v>
      </c>
      <c r="BY138" s="43"/>
      <c r="BZ138" s="20">
        <v>528.75</v>
      </c>
      <c r="CA138" s="19">
        <f t="shared" si="338"/>
        <v>314.7913125</v>
      </c>
      <c r="CB138" s="20"/>
      <c r="CC138" s="19">
        <f t="shared" si="339"/>
        <v>0</v>
      </c>
      <c r="CD138" s="20"/>
      <c r="CE138" s="19">
        <f t="shared" si="340"/>
        <v>0</v>
      </c>
      <c r="CF138" s="66">
        <f t="shared" si="325"/>
        <v>295.23406499999999</v>
      </c>
      <c r="CG138" s="44"/>
      <c r="CH138" s="66">
        <f t="shared" si="326"/>
        <v>0</v>
      </c>
      <c r="CI138" s="44"/>
      <c r="CJ138" s="66">
        <f t="shared" si="327"/>
        <v>0</v>
      </c>
      <c r="CK138" s="69"/>
      <c r="CL138" s="66">
        <v>551</v>
      </c>
      <c r="CM138" s="44"/>
      <c r="CN138" s="66">
        <v>0</v>
      </c>
      <c r="CO138" s="44"/>
      <c r="CP138" s="66">
        <v>0</v>
      </c>
      <c r="CQ138" s="69">
        <v>803</v>
      </c>
      <c r="CR138" s="69"/>
      <c r="CS138" s="69"/>
      <c r="CT138" s="69">
        <f t="shared" si="328"/>
        <v>478.06605000000002</v>
      </c>
      <c r="CU138" s="69">
        <f t="shared" si="329"/>
        <v>0</v>
      </c>
      <c r="CV138" s="69">
        <f t="shared" si="330"/>
        <v>0</v>
      </c>
      <c r="CW138" s="74">
        <v>716.68</v>
      </c>
      <c r="CX138" s="74">
        <v>0</v>
      </c>
      <c r="CY138" s="74">
        <v>0</v>
      </c>
      <c r="CZ138" s="83">
        <f t="shared" si="331"/>
        <v>451.50839999999999</v>
      </c>
      <c r="DA138" s="83">
        <f t="shared" si="341"/>
        <v>0</v>
      </c>
      <c r="DB138" s="83">
        <f t="shared" si="377"/>
        <v>0</v>
      </c>
      <c r="DC138" s="21">
        <f t="shared" si="378"/>
        <v>365.72180400000002</v>
      </c>
      <c r="DD138" s="21">
        <v>0</v>
      </c>
      <c r="DE138" s="21">
        <v>0</v>
      </c>
      <c r="DF138" s="85">
        <v>677</v>
      </c>
      <c r="DG138" s="85">
        <v>0</v>
      </c>
      <c r="DH138" s="85">
        <v>0</v>
      </c>
      <c r="DI138" s="85">
        <v>677</v>
      </c>
      <c r="DJ138" s="85">
        <v>0</v>
      </c>
      <c r="DK138" s="85">
        <v>0</v>
      </c>
      <c r="DL138" s="69">
        <f t="shared" si="289"/>
        <v>609.29999999999995</v>
      </c>
      <c r="DM138" s="69">
        <f t="shared" si="374"/>
        <v>0</v>
      </c>
      <c r="DN138" s="69">
        <f t="shared" si="375"/>
        <v>0</v>
      </c>
    </row>
    <row r="139" spans="1:118" ht="52">
      <c r="A139" s="19" t="s">
        <v>178</v>
      </c>
      <c r="B139" s="19" t="s">
        <v>222</v>
      </c>
      <c r="C139" s="19" t="s">
        <v>222</v>
      </c>
      <c r="D139" s="19" t="s">
        <v>224</v>
      </c>
      <c r="E139" s="20">
        <v>411</v>
      </c>
      <c r="F139" s="20">
        <v>534.4</v>
      </c>
      <c r="G139" s="20"/>
      <c r="H139" s="20">
        <f t="shared" si="379"/>
        <v>287.7</v>
      </c>
      <c r="I139" s="20">
        <f t="shared" si="376"/>
        <v>374.08</v>
      </c>
      <c r="J139" s="20">
        <f t="shared" si="376"/>
        <v>0</v>
      </c>
      <c r="K139" s="20">
        <v>317.52</v>
      </c>
      <c r="L139" s="20"/>
      <c r="M139" s="20"/>
      <c r="N139" s="20">
        <v>349.27</v>
      </c>
      <c r="O139" s="20"/>
      <c r="P139" s="20"/>
      <c r="Q139" s="20">
        <f t="shared" si="344"/>
        <v>314.34300000000002</v>
      </c>
      <c r="R139" s="20">
        <f t="shared" si="345"/>
        <v>282.90870000000001</v>
      </c>
      <c r="S139" s="20">
        <f t="shared" si="346"/>
        <v>0</v>
      </c>
      <c r="T139" s="20">
        <f t="shared" si="347"/>
        <v>0</v>
      </c>
      <c r="U139" s="20">
        <f t="shared" si="348"/>
        <v>0</v>
      </c>
      <c r="V139" s="20">
        <f t="shared" si="349"/>
        <v>0</v>
      </c>
      <c r="W139" s="20"/>
      <c r="X139" s="20"/>
      <c r="Y139" s="20"/>
      <c r="Z139" s="43">
        <f t="shared" si="350"/>
        <v>0</v>
      </c>
      <c r="AA139" s="44">
        <f t="shared" si="351"/>
        <v>0</v>
      </c>
      <c r="AB139" s="44">
        <f t="shared" si="352"/>
        <v>0</v>
      </c>
      <c r="AC139" s="44">
        <f t="shared" si="353"/>
        <v>0</v>
      </c>
      <c r="AD139" s="44">
        <f t="shared" si="354"/>
        <v>0</v>
      </c>
      <c r="AE139" s="43">
        <f t="shared" si="355"/>
        <v>0</v>
      </c>
      <c r="AF139" s="20"/>
      <c r="AG139" s="20"/>
      <c r="AH139" s="20"/>
      <c r="AI139" s="20"/>
      <c r="AJ139" s="20"/>
      <c r="AK139" s="20"/>
      <c r="AL139" s="20">
        <v>494</v>
      </c>
      <c r="AM139" s="20">
        <f t="shared" si="356"/>
        <v>0</v>
      </c>
      <c r="AN139" s="20">
        <f t="shared" si="357"/>
        <v>0</v>
      </c>
      <c r="AO139" s="20">
        <f t="shared" si="358"/>
        <v>0</v>
      </c>
      <c r="AP139" s="20">
        <f t="shared" si="359"/>
        <v>0</v>
      </c>
      <c r="AQ139" s="20">
        <f t="shared" si="360"/>
        <v>0</v>
      </c>
      <c r="AR139" s="20">
        <f t="shared" si="361"/>
        <v>0</v>
      </c>
      <c r="AS139" s="20">
        <f t="shared" si="362"/>
        <v>363.09</v>
      </c>
      <c r="AT139" s="20">
        <v>855</v>
      </c>
      <c r="AU139" s="20">
        <f t="shared" si="363"/>
        <v>628.42499999999995</v>
      </c>
      <c r="AV139" s="20"/>
      <c r="AW139" s="20">
        <f t="shared" si="364"/>
        <v>0</v>
      </c>
      <c r="AX139" s="20">
        <v>523.45000000000005</v>
      </c>
      <c r="AY139" s="20"/>
      <c r="AZ139" s="20"/>
      <c r="BA139" s="20"/>
      <c r="BB139" s="20"/>
      <c r="BC139" s="43">
        <f t="shared" si="365"/>
        <v>326.78100000000001</v>
      </c>
      <c r="BD139" s="44">
        <f t="shared" si="366"/>
        <v>264.69261</v>
      </c>
      <c r="BE139" s="44">
        <f t="shared" si="367"/>
        <v>565.58249999999998</v>
      </c>
      <c r="BF139" s="44">
        <f t="shared" si="368"/>
        <v>458.121825</v>
      </c>
      <c r="BG139" s="44">
        <f t="shared" si="369"/>
        <v>0</v>
      </c>
      <c r="BH139" s="43">
        <f t="shared" si="370"/>
        <v>0</v>
      </c>
      <c r="BI139" s="20">
        <f t="shared" si="371"/>
        <v>384.73575</v>
      </c>
      <c r="BJ139" s="20">
        <f t="shared" si="332"/>
        <v>280.47236175</v>
      </c>
      <c r="BK139" s="20">
        <f t="shared" si="372"/>
        <v>0</v>
      </c>
      <c r="BL139" s="20">
        <f t="shared" si="333"/>
        <v>0</v>
      </c>
      <c r="BM139" s="20">
        <f t="shared" si="334"/>
        <v>0</v>
      </c>
      <c r="BN139" s="20">
        <f t="shared" si="373"/>
        <v>0</v>
      </c>
      <c r="BO139" s="20"/>
      <c r="BP139" s="20"/>
      <c r="BQ139" s="20"/>
      <c r="BR139" s="20"/>
      <c r="BS139" s="20"/>
      <c r="BT139" s="43">
        <v>551</v>
      </c>
      <c r="BU139" s="44">
        <f t="shared" si="335"/>
        <v>328.03784999999999</v>
      </c>
      <c r="BV139" s="44"/>
      <c r="BW139" s="44">
        <f t="shared" si="336"/>
        <v>0</v>
      </c>
      <c r="BX139" s="44">
        <f t="shared" si="337"/>
        <v>0</v>
      </c>
      <c r="BY139" s="43"/>
      <c r="BZ139" s="20">
        <v>528.75</v>
      </c>
      <c r="CA139" s="19">
        <f t="shared" si="338"/>
        <v>314.7913125</v>
      </c>
      <c r="CB139" s="20"/>
      <c r="CC139" s="19">
        <f t="shared" si="339"/>
        <v>0</v>
      </c>
      <c r="CD139" s="20"/>
      <c r="CE139" s="19">
        <f t="shared" si="340"/>
        <v>0</v>
      </c>
      <c r="CF139" s="66">
        <f t="shared" si="325"/>
        <v>295.23406499999999</v>
      </c>
      <c r="CG139" s="44"/>
      <c r="CH139" s="66">
        <f t="shared" si="326"/>
        <v>0</v>
      </c>
      <c r="CI139" s="44"/>
      <c r="CJ139" s="66">
        <f t="shared" si="327"/>
        <v>0</v>
      </c>
      <c r="CK139" s="69"/>
      <c r="CL139" s="66">
        <v>551</v>
      </c>
      <c r="CM139" s="44"/>
      <c r="CN139" s="66">
        <v>0</v>
      </c>
      <c r="CO139" s="44"/>
      <c r="CP139" s="66">
        <v>0</v>
      </c>
      <c r="CQ139" s="69">
        <v>803</v>
      </c>
      <c r="CR139" s="69"/>
      <c r="CS139" s="69"/>
      <c r="CT139" s="69">
        <f t="shared" si="328"/>
        <v>478.06605000000002</v>
      </c>
      <c r="CU139" s="69">
        <f t="shared" si="329"/>
        <v>0</v>
      </c>
      <c r="CV139" s="69">
        <f t="shared" si="330"/>
        <v>0</v>
      </c>
      <c r="CW139" s="74">
        <v>716.68</v>
      </c>
      <c r="CX139" s="74">
        <v>0</v>
      </c>
      <c r="CY139" s="74">
        <v>0</v>
      </c>
      <c r="CZ139" s="83">
        <f t="shared" si="331"/>
        <v>451.50839999999999</v>
      </c>
      <c r="DA139" s="83">
        <f t="shared" si="341"/>
        <v>0</v>
      </c>
      <c r="DB139" s="83">
        <f t="shared" si="377"/>
        <v>0</v>
      </c>
      <c r="DC139" s="21">
        <f t="shared" si="378"/>
        <v>365.72180400000002</v>
      </c>
      <c r="DD139" s="21">
        <v>0</v>
      </c>
      <c r="DE139" s="21">
        <v>0</v>
      </c>
      <c r="DF139" s="85">
        <v>677</v>
      </c>
      <c r="DG139" s="85">
        <v>0</v>
      </c>
      <c r="DH139" s="85">
        <v>0</v>
      </c>
      <c r="DI139" s="85">
        <v>677</v>
      </c>
      <c r="DJ139" s="85">
        <v>0</v>
      </c>
      <c r="DK139" s="85">
        <v>0</v>
      </c>
      <c r="DL139" s="69">
        <f t="shared" si="289"/>
        <v>609.29999999999995</v>
      </c>
      <c r="DM139" s="69">
        <f t="shared" si="374"/>
        <v>0</v>
      </c>
      <c r="DN139" s="69">
        <f t="shared" si="375"/>
        <v>0</v>
      </c>
    </row>
    <row r="140" spans="1:118" ht="26">
      <c r="A140" s="19" t="s">
        <v>178</v>
      </c>
      <c r="B140" s="19" t="s">
        <v>225</v>
      </c>
      <c r="C140" s="19" t="s">
        <v>225</v>
      </c>
      <c r="D140" s="19" t="s">
        <v>226</v>
      </c>
      <c r="E140" s="20">
        <v>391.5</v>
      </c>
      <c r="F140" s="20">
        <v>508</v>
      </c>
      <c r="G140" s="20"/>
      <c r="H140" s="20">
        <f t="shared" si="379"/>
        <v>274.05</v>
      </c>
      <c r="I140" s="20">
        <f t="shared" si="376"/>
        <v>355.6</v>
      </c>
      <c r="J140" s="20">
        <f t="shared" si="376"/>
        <v>0</v>
      </c>
      <c r="K140" s="20">
        <v>302.42</v>
      </c>
      <c r="L140" s="20">
        <v>302.42</v>
      </c>
      <c r="M140" s="20"/>
      <c r="N140" s="20">
        <v>331.63</v>
      </c>
      <c r="O140" s="20">
        <v>331.63</v>
      </c>
      <c r="P140" s="20"/>
      <c r="Q140" s="20">
        <f t="shared" si="344"/>
        <v>298.46699999999998</v>
      </c>
      <c r="R140" s="20">
        <f t="shared" si="345"/>
        <v>268.62029999999999</v>
      </c>
      <c r="S140" s="20">
        <f t="shared" si="346"/>
        <v>298.46699999999998</v>
      </c>
      <c r="T140" s="20">
        <f t="shared" si="347"/>
        <v>268.62029999999999</v>
      </c>
      <c r="U140" s="20">
        <f t="shared" si="348"/>
        <v>0</v>
      </c>
      <c r="V140" s="20">
        <f t="shared" si="349"/>
        <v>0</v>
      </c>
      <c r="W140" s="20"/>
      <c r="X140" s="20">
        <f>325*0.9*0.9</f>
        <v>263.25</v>
      </c>
      <c r="Y140" s="20"/>
      <c r="Z140" s="43">
        <f t="shared" si="350"/>
        <v>0</v>
      </c>
      <c r="AA140" s="44">
        <f t="shared" si="351"/>
        <v>0</v>
      </c>
      <c r="AB140" s="44">
        <f t="shared" si="352"/>
        <v>236.92500000000001</v>
      </c>
      <c r="AC140" s="44">
        <f t="shared" si="353"/>
        <v>213.23249999999999</v>
      </c>
      <c r="AD140" s="44">
        <f t="shared" si="354"/>
        <v>0</v>
      </c>
      <c r="AE140" s="43">
        <f t="shared" si="355"/>
        <v>0</v>
      </c>
      <c r="AF140" s="20">
        <v>355.34309999999999</v>
      </c>
      <c r="AG140" s="20">
        <f>AF140*0.9</f>
        <v>319.80878999999999</v>
      </c>
      <c r="AH140" s="20">
        <v>359.66</v>
      </c>
      <c r="AI140" s="20">
        <f>AH140*0.9</f>
        <v>323.69400000000002</v>
      </c>
      <c r="AJ140" s="20"/>
      <c r="AK140" s="20"/>
      <c r="AL140" s="20">
        <v>497.8</v>
      </c>
      <c r="AM140" s="20">
        <f t="shared" si="356"/>
        <v>319.80878999999999</v>
      </c>
      <c r="AN140" s="20">
        <f t="shared" si="357"/>
        <v>259.04511989999997</v>
      </c>
      <c r="AO140" s="20">
        <f t="shared" si="358"/>
        <v>287.82791099999997</v>
      </c>
      <c r="AP140" s="20">
        <f t="shared" si="359"/>
        <v>233.14060791</v>
      </c>
      <c r="AQ140" s="20">
        <f t="shared" si="360"/>
        <v>235.972926</v>
      </c>
      <c r="AR140" s="20">
        <f t="shared" si="361"/>
        <v>291.32459999999998</v>
      </c>
      <c r="AS140" s="20">
        <f t="shared" si="362"/>
        <v>365.88299999999998</v>
      </c>
      <c r="AT140" s="20">
        <v>497.8</v>
      </c>
      <c r="AU140" s="20">
        <f t="shared" si="363"/>
        <v>365.88299999999998</v>
      </c>
      <c r="AV140" s="20">
        <v>855</v>
      </c>
      <c r="AW140" s="20">
        <f t="shared" si="364"/>
        <v>628.42499999999995</v>
      </c>
      <c r="AX140" s="20">
        <v>527.25</v>
      </c>
      <c r="AY140" s="20">
        <v>527.25</v>
      </c>
      <c r="AZ140" s="20"/>
      <c r="BA140" s="20"/>
      <c r="BB140" s="20"/>
      <c r="BC140" s="43">
        <f t="shared" si="365"/>
        <v>329.29469999999998</v>
      </c>
      <c r="BD140" s="44">
        <f t="shared" si="366"/>
        <v>266.72870699999999</v>
      </c>
      <c r="BE140" s="44">
        <f t="shared" si="367"/>
        <v>329.29469999999998</v>
      </c>
      <c r="BF140" s="44">
        <f t="shared" si="368"/>
        <v>266.72870699999999</v>
      </c>
      <c r="BG140" s="44">
        <f t="shared" si="369"/>
        <v>458.121825</v>
      </c>
      <c r="BH140" s="43">
        <f t="shared" si="370"/>
        <v>565.58249999999998</v>
      </c>
      <c r="BI140" s="20">
        <f t="shared" si="371"/>
        <v>387.52875</v>
      </c>
      <c r="BJ140" s="20">
        <f t="shared" si="332"/>
        <v>282.50845874999999</v>
      </c>
      <c r="BK140" s="20">
        <f t="shared" si="372"/>
        <v>387.52875</v>
      </c>
      <c r="BL140" s="20">
        <f t="shared" si="333"/>
        <v>282.50845874999999</v>
      </c>
      <c r="BM140" s="20">
        <f t="shared" si="334"/>
        <v>458.121825</v>
      </c>
      <c r="BN140" s="20">
        <v>628.42499999999995</v>
      </c>
      <c r="BO140" s="20"/>
      <c r="BP140" s="20"/>
      <c r="BQ140" s="20"/>
      <c r="BR140" s="20"/>
      <c r="BS140" s="20"/>
      <c r="BT140" s="43">
        <v>555</v>
      </c>
      <c r="BU140" s="44">
        <f t="shared" si="335"/>
        <v>330.41924999999998</v>
      </c>
      <c r="BV140" s="44">
        <v>555</v>
      </c>
      <c r="BW140" s="44">
        <f t="shared" si="336"/>
        <v>330.41924999999998</v>
      </c>
      <c r="BX140" s="44">
        <f t="shared" si="337"/>
        <v>0</v>
      </c>
      <c r="BY140" s="43"/>
      <c r="BZ140" s="20">
        <v>528.75</v>
      </c>
      <c r="CA140" s="19">
        <f t="shared" si="338"/>
        <v>314.7913125</v>
      </c>
      <c r="CB140" s="20">
        <v>528.75</v>
      </c>
      <c r="CC140" s="19">
        <f t="shared" si="339"/>
        <v>314.7913125</v>
      </c>
      <c r="CD140" s="20"/>
      <c r="CE140" s="19">
        <f t="shared" si="340"/>
        <v>0</v>
      </c>
      <c r="CF140" s="66">
        <f t="shared" si="325"/>
        <v>297.37732499999998</v>
      </c>
      <c r="CG140" s="44"/>
      <c r="CH140" s="66">
        <f t="shared" si="326"/>
        <v>297.37732499999998</v>
      </c>
      <c r="CI140" s="44"/>
      <c r="CJ140" s="66">
        <f t="shared" si="327"/>
        <v>0</v>
      </c>
      <c r="CK140" s="69"/>
      <c r="CL140" s="66">
        <v>555</v>
      </c>
      <c r="CM140" s="44">
        <v>528.75</v>
      </c>
      <c r="CN140" s="66">
        <v>555</v>
      </c>
      <c r="CO140" s="44"/>
      <c r="CP140" s="66">
        <v>0</v>
      </c>
      <c r="CQ140" s="69">
        <v>657</v>
      </c>
      <c r="CR140" s="69"/>
      <c r="CS140" s="69"/>
      <c r="CT140" s="69">
        <f t="shared" si="328"/>
        <v>391.14494999999999</v>
      </c>
      <c r="CU140" s="69">
        <f t="shared" si="329"/>
        <v>0</v>
      </c>
      <c r="CV140" s="69">
        <f t="shared" si="330"/>
        <v>0</v>
      </c>
      <c r="CW140" s="74">
        <v>586.37</v>
      </c>
      <c r="CX140" s="74">
        <v>586.37</v>
      </c>
      <c r="CY140" s="74">
        <v>0</v>
      </c>
      <c r="CZ140" s="83">
        <f t="shared" si="331"/>
        <v>369.41309999999999</v>
      </c>
      <c r="DA140" s="83">
        <f t="shared" si="341"/>
        <v>369.41309999999999</v>
      </c>
      <c r="DB140" s="83">
        <f t="shared" si="377"/>
        <v>0</v>
      </c>
      <c r="DC140" s="21">
        <f t="shared" si="378"/>
        <v>299.22461099999998</v>
      </c>
      <c r="DD140" s="21">
        <v>0</v>
      </c>
      <c r="DE140" s="21">
        <v>0</v>
      </c>
      <c r="DF140" s="85">
        <v>480</v>
      </c>
      <c r="DG140" s="85">
        <v>480</v>
      </c>
      <c r="DH140" s="85">
        <v>0</v>
      </c>
      <c r="DI140" s="85">
        <v>480</v>
      </c>
      <c r="DJ140" s="85">
        <v>480</v>
      </c>
      <c r="DK140" s="85">
        <v>0</v>
      </c>
      <c r="DL140" s="69">
        <f t="shared" si="289"/>
        <v>432</v>
      </c>
      <c r="DM140" s="69">
        <f t="shared" si="374"/>
        <v>432</v>
      </c>
      <c r="DN140" s="69">
        <f t="shared" si="375"/>
        <v>0</v>
      </c>
    </row>
    <row r="141" spans="1:118" ht="26">
      <c r="A141" s="19" t="s">
        <v>178</v>
      </c>
      <c r="B141" s="19" t="s">
        <v>227</v>
      </c>
      <c r="C141" s="19" t="s">
        <v>81</v>
      </c>
      <c r="D141" s="19" t="s">
        <v>82</v>
      </c>
      <c r="E141" s="20">
        <v>374.5</v>
      </c>
      <c r="F141" s="20"/>
      <c r="G141" s="20"/>
      <c r="H141" s="20">
        <f t="shared" si="379"/>
        <v>262.14999999999998</v>
      </c>
      <c r="I141" s="20">
        <f t="shared" ref="I141:I147" si="380">F141*0.7</f>
        <v>0</v>
      </c>
      <c r="J141" s="20">
        <f t="shared" ref="J141:J147" si="381">G141*0.7</f>
        <v>0</v>
      </c>
      <c r="K141" s="20">
        <v>289.3</v>
      </c>
      <c r="L141" s="20"/>
      <c r="M141" s="20"/>
      <c r="N141" s="20">
        <v>318.23</v>
      </c>
      <c r="O141" s="20"/>
      <c r="P141" s="20"/>
      <c r="Q141" s="20">
        <f t="shared" si="344"/>
        <v>286.40699999999998</v>
      </c>
      <c r="R141" s="20">
        <f t="shared" si="345"/>
        <v>257.7663</v>
      </c>
      <c r="S141" s="20">
        <f t="shared" ref="S141:S149" si="382">O141*0.9</f>
        <v>0</v>
      </c>
      <c r="T141" s="20">
        <f t="shared" si="347"/>
        <v>0</v>
      </c>
      <c r="U141" s="20">
        <f t="shared" si="348"/>
        <v>0</v>
      </c>
      <c r="V141" s="20">
        <f t="shared" ref="V141:V149" si="383">P141*0.9</f>
        <v>0</v>
      </c>
      <c r="W141" s="20"/>
      <c r="X141" s="20"/>
      <c r="Y141" s="20"/>
      <c r="Z141" s="43">
        <f t="shared" si="350"/>
        <v>0</v>
      </c>
      <c r="AA141" s="44">
        <f t="shared" si="351"/>
        <v>0</v>
      </c>
      <c r="AB141" s="44">
        <f t="shared" ref="AB141:AB149" si="384">X141*0.9</f>
        <v>0</v>
      </c>
      <c r="AC141" s="44">
        <f t="shared" si="353"/>
        <v>0</v>
      </c>
      <c r="AD141" s="44">
        <f t="shared" si="354"/>
        <v>0</v>
      </c>
      <c r="AE141" s="43">
        <f t="shared" ref="AE141:AE149" si="385">Y141*0.9</f>
        <v>0</v>
      </c>
      <c r="AF141" s="20">
        <v>374.55599999999998</v>
      </c>
      <c r="AG141" s="20">
        <f>AF141*0.9</f>
        <v>337.10039999999998</v>
      </c>
      <c r="AH141" s="20">
        <v>374.56</v>
      </c>
      <c r="AI141" s="20">
        <f t="shared" ref="AI141:AI146" si="386">AH141*0.9</f>
        <v>337.10399999999998</v>
      </c>
      <c r="AJ141" s="20">
        <v>374.55599999999998</v>
      </c>
      <c r="AK141" s="20">
        <f>AJ141*0.9</f>
        <v>337.10039999999998</v>
      </c>
      <c r="AL141" s="22">
        <v>374.55599999999998</v>
      </c>
      <c r="AM141" s="20">
        <f t="shared" si="356"/>
        <v>337.10039999999998</v>
      </c>
      <c r="AN141" s="20">
        <f t="shared" si="357"/>
        <v>273.05132400000002</v>
      </c>
      <c r="AO141" s="20">
        <f t="shared" ref="AO141:AO149" si="387">AG141*0.9</f>
        <v>303.39035999999999</v>
      </c>
      <c r="AP141" s="20">
        <f t="shared" si="359"/>
        <v>245.7461916</v>
      </c>
      <c r="AQ141" s="20">
        <f t="shared" si="360"/>
        <v>245.74881600000001</v>
      </c>
      <c r="AR141" s="20">
        <f t="shared" si="361"/>
        <v>303.39359999999999</v>
      </c>
      <c r="AS141" s="20">
        <f t="shared" si="362"/>
        <v>275.29865999999998</v>
      </c>
      <c r="AT141" s="20">
        <v>518.70000000000005</v>
      </c>
      <c r="AU141" s="20">
        <f t="shared" si="363"/>
        <v>381.24450000000002</v>
      </c>
      <c r="AV141" s="22">
        <v>374.55599999999998</v>
      </c>
      <c r="AW141" s="20">
        <f t="shared" si="364"/>
        <v>275.29865999999998</v>
      </c>
      <c r="AX141" s="20">
        <v>544.35</v>
      </c>
      <c r="AY141" s="20"/>
      <c r="AZ141" s="20"/>
      <c r="BA141" s="22"/>
      <c r="BB141" s="20"/>
      <c r="BC141" s="43">
        <f t="shared" si="365"/>
        <v>247.76879400000001</v>
      </c>
      <c r="BD141" s="44">
        <f t="shared" si="366"/>
        <v>200.69272314</v>
      </c>
      <c r="BE141" s="44">
        <f t="shared" si="367"/>
        <v>343.12004999999999</v>
      </c>
      <c r="BF141" s="44">
        <f t="shared" si="368"/>
        <v>277.92724049999998</v>
      </c>
      <c r="BG141" s="44">
        <f t="shared" si="369"/>
        <v>200.69272314</v>
      </c>
      <c r="BH141" s="43">
        <f t="shared" si="370"/>
        <v>247.76879400000001</v>
      </c>
      <c r="BI141" s="20">
        <f t="shared" ref="BI141:BI149" si="388">AX141*0.7*1.05</f>
        <v>400.09724999999997</v>
      </c>
      <c r="BJ141" s="20">
        <f t="shared" si="332"/>
        <v>291.67089525</v>
      </c>
      <c r="BK141" s="20">
        <f t="shared" si="372"/>
        <v>0</v>
      </c>
      <c r="BL141" s="20">
        <f t="shared" si="333"/>
        <v>0</v>
      </c>
      <c r="BM141" s="20">
        <f t="shared" si="334"/>
        <v>0</v>
      </c>
      <c r="BN141" s="20">
        <f>AZ141*0.7*1.05</f>
        <v>0</v>
      </c>
      <c r="BO141" s="20"/>
      <c r="BP141" s="20"/>
      <c r="BQ141" s="20"/>
      <c r="BR141" s="20"/>
      <c r="BS141" s="20"/>
      <c r="BT141" s="43">
        <v>573</v>
      </c>
      <c r="BU141" s="44">
        <f t="shared" si="335"/>
        <v>341.13555000000002</v>
      </c>
      <c r="BV141" s="44"/>
      <c r="BW141" s="44">
        <f t="shared" si="336"/>
        <v>0</v>
      </c>
      <c r="BX141" s="44">
        <f t="shared" si="337"/>
        <v>0</v>
      </c>
      <c r="BY141" s="43"/>
      <c r="BZ141" s="20">
        <v>564</v>
      </c>
      <c r="CA141" s="19">
        <f t="shared" si="338"/>
        <v>335.7774</v>
      </c>
      <c r="CB141" s="20">
        <v>564</v>
      </c>
      <c r="CC141" s="19">
        <f t="shared" si="339"/>
        <v>335.7774</v>
      </c>
      <c r="CD141" s="20"/>
      <c r="CE141" s="19">
        <f t="shared" si="340"/>
        <v>0</v>
      </c>
      <c r="CF141" s="66">
        <f t="shared" si="325"/>
        <v>307.021995</v>
      </c>
      <c r="CG141" s="44"/>
      <c r="CH141" s="66">
        <f t="shared" si="326"/>
        <v>0</v>
      </c>
      <c r="CI141" s="44"/>
      <c r="CJ141" s="66">
        <f t="shared" si="327"/>
        <v>0</v>
      </c>
      <c r="CK141" s="69"/>
      <c r="CL141" s="66">
        <v>573</v>
      </c>
      <c r="CM141" s="44">
        <v>564</v>
      </c>
      <c r="CN141" s="66"/>
      <c r="CO141" s="44"/>
      <c r="CP141" s="66">
        <v>0</v>
      </c>
      <c r="CQ141" s="69">
        <v>803</v>
      </c>
      <c r="CR141" s="69"/>
      <c r="CS141" s="69"/>
      <c r="CT141" s="69">
        <f t="shared" si="328"/>
        <v>478.06605000000002</v>
      </c>
      <c r="CU141" s="69">
        <f t="shared" si="329"/>
        <v>0</v>
      </c>
      <c r="CV141" s="69">
        <f t="shared" si="330"/>
        <v>0</v>
      </c>
      <c r="CW141" s="69">
        <v>590.21</v>
      </c>
      <c r="CX141" s="69">
        <v>0</v>
      </c>
      <c r="CY141" s="69">
        <v>0</v>
      </c>
      <c r="CZ141" s="83">
        <f t="shared" si="331"/>
        <v>371.83229999999998</v>
      </c>
      <c r="DA141" s="83">
        <f t="shared" si="341"/>
        <v>0</v>
      </c>
      <c r="DB141" s="83">
        <f t="shared" si="377"/>
        <v>0</v>
      </c>
      <c r="DC141" s="21">
        <f t="shared" si="378"/>
        <v>301.18416300000001</v>
      </c>
      <c r="DD141" s="21">
        <v>0</v>
      </c>
      <c r="DE141" s="21">
        <v>0</v>
      </c>
      <c r="DF141" s="118">
        <v>623</v>
      </c>
      <c r="DG141" s="118"/>
      <c r="DH141" s="118"/>
      <c r="DI141" s="118">
        <v>623</v>
      </c>
      <c r="DJ141" s="118"/>
      <c r="DK141" s="118"/>
      <c r="DL141" s="69">
        <f t="shared" si="289"/>
        <v>560.70000000000005</v>
      </c>
      <c r="DM141" s="69">
        <f t="shared" si="374"/>
        <v>0</v>
      </c>
      <c r="DN141" s="69">
        <f t="shared" si="375"/>
        <v>0</v>
      </c>
    </row>
    <row r="142" spans="1:118" ht="52">
      <c r="A142" s="19" t="s">
        <v>178</v>
      </c>
      <c r="B142" s="19" t="s">
        <v>228</v>
      </c>
      <c r="C142" s="19" t="s">
        <v>228</v>
      </c>
      <c r="D142" s="19" t="s">
        <v>229</v>
      </c>
      <c r="E142" s="20" t="s">
        <v>62</v>
      </c>
      <c r="F142" s="20"/>
      <c r="G142" s="20"/>
      <c r="H142" s="20" t="s">
        <v>62</v>
      </c>
      <c r="I142" s="20">
        <f t="shared" si="380"/>
        <v>0</v>
      </c>
      <c r="J142" s="20">
        <f t="shared" si="381"/>
        <v>0</v>
      </c>
      <c r="K142" s="22">
        <v>314.20999999999998</v>
      </c>
      <c r="L142" s="22"/>
      <c r="M142" s="20"/>
      <c r="N142" s="20">
        <v>330.75</v>
      </c>
      <c r="O142" s="20"/>
      <c r="P142" s="20"/>
      <c r="Q142" s="20">
        <f t="shared" si="344"/>
        <v>297.67500000000001</v>
      </c>
      <c r="R142" s="20">
        <f t="shared" si="345"/>
        <v>267.90750000000003</v>
      </c>
      <c r="S142" s="20">
        <f t="shared" si="382"/>
        <v>0</v>
      </c>
      <c r="T142" s="20">
        <f t="shared" si="347"/>
        <v>0</v>
      </c>
      <c r="U142" s="20">
        <f t="shared" si="348"/>
        <v>0</v>
      </c>
      <c r="V142" s="20">
        <f t="shared" si="383"/>
        <v>0</v>
      </c>
      <c r="W142" s="20"/>
      <c r="X142" s="20"/>
      <c r="Y142" s="20"/>
      <c r="Z142" s="43">
        <f t="shared" si="350"/>
        <v>0</v>
      </c>
      <c r="AA142" s="44">
        <f t="shared" si="351"/>
        <v>0</v>
      </c>
      <c r="AB142" s="44">
        <f t="shared" si="384"/>
        <v>0</v>
      </c>
      <c r="AC142" s="44">
        <f t="shared" si="353"/>
        <v>0</v>
      </c>
      <c r="AD142" s="44">
        <f t="shared" si="354"/>
        <v>0</v>
      </c>
      <c r="AE142" s="43">
        <f t="shared" si="385"/>
        <v>0</v>
      </c>
      <c r="AF142" s="20"/>
      <c r="AG142" s="20"/>
      <c r="AH142" s="20">
        <v>317.52</v>
      </c>
      <c r="AI142" s="20">
        <f t="shared" si="386"/>
        <v>285.76799999999997</v>
      </c>
      <c r="AJ142" s="20"/>
      <c r="AK142" s="20"/>
      <c r="AL142" s="20"/>
      <c r="AM142" s="20">
        <f t="shared" si="356"/>
        <v>0</v>
      </c>
      <c r="AN142" s="20">
        <f t="shared" si="357"/>
        <v>0</v>
      </c>
      <c r="AO142" s="20">
        <f t="shared" si="387"/>
        <v>0</v>
      </c>
      <c r="AP142" s="20">
        <f t="shared" si="359"/>
        <v>0</v>
      </c>
      <c r="AQ142" s="20">
        <f t="shared" si="360"/>
        <v>208.324872</v>
      </c>
      <c r="AR142" s="20">
        <f t="shared" si="361"/>
        <v>257.19119999999998</v>
      </c>
      <c r="AS142" s="20">
        <f t="shared" si="362"/>
        <v>0</v>
      </c>
      <c r="AT142" s="20">
        <v>445.5</v>
      </c>
      <c r="AU142" s="20">
        <f t="shared" si="363"/>
        <v>327.4425</v>
      </c>
      <c r="AV142" s="20"/>
      <c r="AW142" s="20">
        <f t="shared" si="364"/>
        <v>0</v>
      </c>
      <c r="AX142" s="20"/>
      <c r="AY142" s="20"/>
      <c r="AZ142" s="20"/>
      <c r="BA142" s="20"/>
      <c r="BB142" s="20"/>
      <c r="BC142" s="43">
        <f t="shared" si="365"/>
        <v>0</v>
      </c>
      <c r="BD142" s="44">
        <f t="shared" si="366"/>
        <v>0</v>
      </c>
      <c r="BE142" s="44">
        <f t="shared" si="367"/>
        <v>294.69824999999997</v>
      </c>
      <c r="BF142" s="44">
        <f t="shared" si="368"/>
        <v>238.70558249999999</v>
      </c>
      <c r="BG142" s="44">
        <f t="shared" si="369"/>
        <v>0</v>
      </c>
      <c r="BH142" s="43">
        <f t="shared" si="370"/>
        <v>0</v>
      </c>
      <c r="BI142" s="20">
        <f t="shared" si="388"/>
        <v>0</v>
      </c>
      <c r="BJ142" s="20">
        <f t="shared" ref="BJ142:BJ149" si="389">BI142*0.9*0.9*0.9</f>
        <v>0</v>
      </c>
      <c r="BK142" s="20">
        <v>327.4425</v>
      </c>
      <c r="BL142" s="20">
        <f t="shared" ref="BL142:BL149" si="390">BK142*0.9*0.9*0.9</f>
        <v>238.70558249999999</v>
      </c>
      <c r="BM142" s="20">
        <f t="shared" ref="BM142:BM149" si="391">BN142*0.9*0.9*0.9</f>
        <v>0</v>
      </c>
      <c r="BN142" s="20">
        <f>AZ142*0.7*1.05</f>
        <v>0</v>
      </c>
      <c r="BO142" s="20"/>
      <c r="BP142" s="20"/>
      <c r="BQ142" s="20"/>
      <c r="BR142" s="20"/>
      <c r="BS142" s="20"/>
      <c r="BT142" s="43"/>
      <c r="BU142" s="44">
        <f t="shared" ref="BU142:BU149" si="392">BT142*0.7*1.05*0.9*0.9</f>
        <v>0</v>
      </c>
      <c r="BV142" s="44"/>
      <c r="BW142" s="44">
        <f t="shared" ref="BW142:BW149" si="393">BV142*0.7*1.05*0.9*0.9</f>
        <v>0</v>
      </c>
      <c r="BX142" s="44">
        <f t="shared" ref="BX142:BX149" si="394">BY142*0.7*1.05*0.9*0.9</f>
        <v>0</v>
      </c>
      <c r="BY142" s="43"/>
      <c r="BZ142" s="20"/>
      <c r="CA142" s="19">
        <f t="shared" ref="CA142:CA149" si="395">BZ142*0.7*1.05*0.9*0.9</f>
        <v>0</v>
      </c>
      <c r="CB142" s="20">
        <v>445.5</v>
      </c>
      <c r="CC142" s="19">
        <f t="shared" ref="CC142:CC149" si="396">CB142*0.7*1.05*0.9*0.9</f>
        <v>265.22842500000002</v>
      </c>
      <c r="CD142" s="20"/>
      <c r="CE142" s="19">
        <f t="shared" ref="CE142:CE149" si="397">CD142*0.7*1.05*0.9*0.9</f>
        <v>0</v>
      </c>
      <c r="CF142" s="66">
        <f t="shared" si="325"/>
        <v>0</v>
      </c>
      <c r="CG142" s="44"/>
      <c r="CH142" s="66">
        <f t="shared" si="326"/>
        <v>0</v>
      </c>
      <c r="CI142" s="44"/>
      <c r="CJ142" s="66">
        <f t="shared" si="327"/>
        <v>0</v>
      </c>
      <c r="CK142" s="69"/>
      <c r="CL142" s="66">
        <v>0</v>
      </c>
      <c r="CM142" s="44">
        <v>445.5</v>
      </c>
      <c r="CN142" s="66"/>
      <c r="CO142" s="44"/>
      <c r="CP142" s="66">
        <v>0</v>
      </c>
      <c r="CQ142" s="69"/>
      <c r="CR142" s="69"/>
      <c r="CS142" s="69"/>
      <c r="CT142" s="69">
        <f t="shared" si="328"/>
        <v>0</v>
      </c>
      <c r="CU142" s="69">
        <f t="shared" si="329"/>
        <v>0</v>
      </c>
      <c r="CV142" s="69">
        <f t="shared" si="330"/>
        <v>0</v>
      </c>
      <c r="CW142" s="69">
        <v>0</v>
      </c>
      <c r="CX142" s="69">
        <v>0</v>
      </c>
      <c r="CY142" s="69">
        <v>0</v>
      </c>
      <c r="CZ142" s="83">
        <f t="shared" si="331"/>
        <v>0</v>
      </c>
      <c r="DA142" s="83">
        <f t="shared" si="341"/>
        <v>0</v>
      </c>
      <c r="DB142" s="83">
        <f t="shared" si="377"/>
        <v>0</v>
      </c>
      <c r="DC142" s="21">
        <f t="shared" si="378"/>
        <v>0</v>
      </c>
      <c r="DD142" s="21">
        <v>0</v>
      </c>
      <c r="DE142" s="21">
        <v>0</v>
      </c>
      <c r="DF142" s="118">
        <v>331</v>
      </c>
      <c r="DG142" s="118"/>
      <c r="DH142" s="118"/>
      <c r="DI142" s="118">
        <v>331</v>
      </c>
      <c r="DJ142" s="118"/>
      <c r="DK142" s="118"/>
      <c r="DL142" s="69">
        <f t="shared" si="289"/>
        <v>297.89999999999998</v>
      </c>
      <c r="DM142" s="69">
        <f t="shared" si="374"/>
        <v>0</v>
      </c>
      <c r="DN142" s="69">
        <f t="shared" si="375"/>
        <v>0</v>
      </c>
    </row>
    <row r="143" spans="1:118" ht="26">
      <c r="A143" s="19" t="s">
        <v>178</v>
      </c>
      <c r="B143" s="19" t="s">
        <v>230</v>
      </c>
      <c r="C143" s="19" t="s">
        <v>230</v>
      </c>
      <c r="D143" s="19" t="s">
        <v>231</v>
      </c>
      <c r="E143" s="20">
        <v>350</v>
      </c>
      <c r="F143" s="20"/>
      <c r="G143" s="20"/>
      <c r="H143" s="20">
        <f>E143*0.7</f>
        <v>245</v>
      </c>
      <c r="I143" s="20">
        <f t="shared" si="380"/>
        <v>0</v>
      </c>
      <c r="J143" s="20">
        <f t="shared" si="381"/>
        <v>0</v>
      </c>
      <c r="K143" s="20">
        <v>235.18</v>
      </c>
      <c r="L143" s="20">
        <v>235.18</v>
      </c>
      <c r="M143" s="20"/>
      <c r="N143" s="20">
        <v>258.25</v>
      </c>
      <c r="O143" s="20">
        <v>258.25</v>
      </c>
      <c r="P143" s="20"/>
      <c r="Q143" s="20">
        <f t="shared" si="344"/>
        <v>232.42500000000001</v>
      </c>
      <c r="R143" s="20">
        <f t="shared" si="345"/>
        <v>209.1825</v>
      </c>
      <c r="S143" s="20">
        <f t="shared" si="382"/>
        <v>232.42500000000001</v>
      </c>
      <c r="T143" s="20">
        <f t="shared" si="347"/>
        <v>209.1825</v>
      </c>
      <c r="U143" s="20">
        <f t="shared" si="348"/>
        <v>0</v>
      </c>
      <c r="V143" s="20">
        <f t="shared" si="383"/>
        <v>0</v>
      </c>
      <c r="W143" s="20">
        <f>276*0.9*0.9</f>
        <v>223.56</v>
      </c>
      <c r="X143" s="20">
        <f>276*0.9*0.9</f>
        <v>223.56</v>
      </c>
      <c r="Y143" s="20"/>
      <c r="Z143" s="43">
        <f t="shared" si="350"/>
        <v>201.20400000000001</v>
      </c>
      <c r="AA143" s="44">
        <f t="shared" si="351"/>
        <v>181.08359999999999</v>
      </c>
      <c r="AB143" s="44">
        <f t="shared" si="384"/>
        <v>201.20400000000001</v>
      </c>
      <c r="AC143" s="44">
        <f t="shared" si="353"/>
        <v>181.08359999999999</v>
      </c>
      <c r="AD143" s="44">
        <f t="shared" si="354"/>
        <v>0</v>
      </c>
      <c r="AE143" s="43">
        <f t="shared" si="385"/>
        <v>0</v>
      </c>
      <c r="AF143" s="20">
        <v>302.52600000000001</v>
      </c>
      <c r="AG143" s="20">
        <f>AF143*0.9</f>
        <v>272.27339999999998</v>
      </c>
      <c r="AH143" s="20">
        <v>302.52999999999997</v>
      </c>
      <c r="AI143" s="20">
        <f t="shared" si="386"/>
        <v>272.27699999999999</v>
      </c>
      <c r="AJ143" s="20"/>
      <c r="AK143" s="20"/>
      <c r="AL143" s="20">
        <v>418.95</v>
      </c>
      <c r="AM143" s="20">
        <f t="shared" si="356"/>
        <v>272.27339999999998</v>
      </c>
      <c r="AN143" s="20">
        <f t="shared" si="357"/>
        <v>220.54145399999999</v>
      </c>
      <c r="AO143" s="20">
        <f t="shared" si="387"/>
        <v>245.04606000000001</v>
      </c>
      <c r="AP143" s="20">
        <f t="shared" si="359"/>
        <v>198.48730860000001</v>
      </c>
      <c r="AQ143" s="20">
        <f t="shared" si="360"/>
        <v>198.48993300000001</v>
      </c>
      <c r="AR143" s="20">
        <f t="shared" si="361"/>
        <v>245.04929999999999</v>
      </c>
      <c r="AS143" s="20">
        <f t="shared" si="362"/>
        <v>307.92824999999999</v>
      </c>
      <c r="AT143" s="20">
        <v>418.95</v>
      </c>
      <c r="AU143" s="20">
        <f t="shared" si="363"/>
        <v>307.92824999999999</v>
      </c>
      <c r="AV143" s="20">
        <v>855</v>
      </c>
      <c r="AW143" s="20">
        <f t="shared" si="364"/>
        <v>628.42499999999995</v>
      </c>
      <c r="AX143" s="20">
        <v>443.65</v>
      </c>
      <c r="AY143" s="20">
        <v>443.65</v>
      </c>
      <c r="AZ143" s="20"/>
      <c r="BA143" s="20"/>
      <c r="BB143" s="20"/>
      <c r="BC143" s="43">
        <f t="shared" si="365"/>
        <v>277.135425</v>
      </c>
      <c r="BD143" s="44">
        <f t="shared" si="366"/>
        <v>224.47969424999999</v>
      </c>
      <c r="BE143" s="44">
        <f t="shared" si="367"/>
        <v>277.135425</v>
      </c>
      <c r="BF143" s="44">
        <f t="shared" si="368"/>
        <v>224.47969424999999</v>
      </c>
      <c r="BG143" s="44">
        <f t="shared" si="369"/>
        <v>458.121825</v>
      </c>
      <c r="BH143" s="43">
        <f t="shared" si="370"/>
        <v>565.58249999999998</v>
      </c>
      <c r="BI143" s="20">
        <f t="shared" si="388"/>
        <v>326.08274999999998</v>
      </c>
      <c r="BJ143" s="20">
        <f t="shared" si="389"/>
        <v>237.71432475</v>
      </c>
      <c r="BK143" s="20">
        <f t="shared" ref="BK143:BK149" si="398">AY143*0.7*1.05</f>
        <v>326.08274999999998</v>
      </c>
      <c r="BL143" s="20">
        <f t="shared" si="390"/>
        <v>237.71432475</v>
      </c>
      <c r="BM143" s="20">
        <f t="shared" si="391"/>
        <v>458.121825</v>
      </c>
      <c r="BN143" s="20">
        <v>628.42499999999995</v>
      </c>
      <c r="BO143" s="20"/>
      <c r="BP143" s="20"/>
      <c r="BQ143" s="20"/>
      <c r="BR143" s="20"/>
      <c r="BS143" s="20"/>
      <c r="BT143" s="43">
        <v>467</v>
      </c>
      <c r="BU143" s="44">
        <f t="shared" si="392"/>
        <v>278.02845000000002</v>
      </c>
      <c r="BV143" s="44">
        <v>467</v>
      </c>
      <c r="BW143" s="44">
        <f t="shared" si="393"/>
        <v>278.02845000000002</v>
      </c>
      <c r="BX143" s="44">
        <f t="shared" si="394"/>
        <v>0</v>
      </c>
      <c r="BY143" s="43"/>
      <c r="BZ143" s="20">
        <v>458.25</v>
      </c>
      <c r="CA143" s="19">
        <f t="shared" si="395"/>
        <v>272.81913750000001</v>
      </c>
      <c r="CB143" s="20">
        <v>458.25</v>
      </c>
      <c r="CC143" s="19">
        <f t="shared" si="396"/>
        <v>272.81913750000001</v>
      </c>
      <c r="CD143" s="20"/>
      <c r="CE143" s="19">
        <f t="shared" si="397"/>
        <v>0</v>
      </c>
      <c r="CF143" s="66">
        <f t="shared" si="325"/>
        <v>250.225605</v>
      </c>
      <c r="CG143" s="44"/>
      <c r="CH143" s="66">
        <f t="shared" si="326"/>
        <v>250.225605</v>
      </c>
      <c r="CI143" s="44"/>
      <c r="CJ143" s="66">
        <f t="shared" si="327"/>
        <v>0</v>
      </c>
      <c r="CK143" s="69"/>
      <c r="CL143" s="66">
        <v>467</v>
      </c>
      <c r="CM143" s="44">
        <v>458.25</v>
      </c>
      <c r="CN143" s="66">
        <v>467</v>
      </c>
      <c r="CO143" s="44"/>
      <c r="CP143" s="66">
        <v>0</v>
      </c>
      <c r="CQ143" s="69">
        <v>803</v>
      </c>
      <c r="CR143" s="69"/>
      <c r="CS143" s="69"/>
      <c r="CT143" s="69">
        <f t="shared" si="328"/>
        <v>478.06605000000002</v>
      </c>
      <c r="CU143" s="69">
        <f t="shared" si="329"/>
        <v>0</v>
      </c>
      <c r="CV143" s="69">
        <f t="shared" si="330"/>
        <v>0</v>
      </c>
      <c r="CW143" s="74">
        <v>535.5</v>
      </c>
      <c r="CX143" s="74">
        <v>535.5</v>
      </c>
      <c r="CY143" s="74">
        <v>0</v>
      </c>
      <c r="CZ143" s="83">
        <f t="shared" si="331"/>
        <v>337.36500000000001</v>
      </c>
      <c r="DA143" s="83">
        <f t="shared" si="341"/>
        <v>337.36500000000001</v>
      </c>
      <c r="DB143" s="83">
        <f t="shared" si="377"/>
        <v>0</v>
      </c>
      <c r="DC143" s="21">
        <f t="shared" si="378"/>
        <v>273.26564999999999</v>
      </c>
      <c r="DD143" s="21">
        <v>0</v>
      </c>
      <c r="DE143" s="21">
        <v>0</v>
      </c>
      <c r="DF143" s="85">
        <v>406</v>
      </c>
      <c r="DG143" s="85">
        <v>406</v>
      </c>
      <c r="DH143" s="85">
        <v>0</v>
      </c>
      <c r="DI143" s="85">
        <v>406</v>
      </c>
      <c r="DJ143" s="85">
        <v>406</v>
      </c>
      <c r="DK143" s="85">
        <v>0</v>
      </c>
      <c r="DL143" s="69">
        <f t="shared" si="289"/>
        <v>365.4</v>
      </c>
      <c r="DM143" s="69">
        <f t="shared" si="374"/>
        <v>365.4</v>
      </c>
      <c r="DN143" s="69">
        <f t="shared" si="375"/>
        <v>0</v>
      </c>
    </row>
    <row r="144" spans="1:118" ht="39">
      <c r="A144" s="19" t="s">
        <v>178</v>
      </c>
      <c r="B144" s="19" t="s">
        <v>51</v>
      </c>
      <c r="C144" s="19" t="s">
        <v>51</v>
      </c>
      <c r="D144" s="19" t="s">
        <v>232</v>
      </c>
      <c r="E144" s="20">
        <v>283.5</v>
      </c>
      <c r="F144" s="20"/>
      <c r="G144" s="20"/>
      <c r="H144" s="20">
        <f>E144*0.7</f>
        <v>198.45</v>
      </c>
      <c r="I144" s="20">
        <f t="shared" si="380"/>
        <v>0</v>
      </c>
      <c r="J144" s="20">
        <f t="shared" si="381"/>
        <v>0</v>
      </c>
      <c r="K144" s="22">
        <v>198.45</v>
      </c>
      <c r="L144" s="20"/>
      <c r="M144" s="20"/>
      <c r="N144" s="20"/>
      <c r="O144" s="20"/>
      <c r="P144" s="20"/>
      <c r="Q144" s="20">
        <f t="shared" si="344"/>
        <v>0</v>
      </c>
      <c r="R144" s="20">
        <f t="shared" si="345"/>
        <v>0</v>
      </c>
      <c r="S144" s="20">
        <f t="shared" si="382"/>
        <v>0</v>
      </c>
      <c r="T144" s="20">
        <f t="shared" si="347"/>
        <v>0</v>
      </c>
      <c r="U144" s="20">
        <f t="shared" si="348"/>
        <v>0</v>
      </c>
      <c r="V144" s="20">
        <f t="shared" si="383"/>
        <v>0</v>
      </c>
      <c r="W144" s="20">
        <f>309*0.9*0.9</f>
        <v>250.29</v>
      </c>
      <c r="X144" s="20"/>
      <c r="Y144" s="20"/>
      <c r="Z144" s="43">
        <f t="shared" si="350"/>
        <v>225.261</v>
      </c>
      <c r="AA144" s="44">
        <f t="shared" si="351"/>
        <v>202.73490000000001</v>
      </c>
      <c r="AB144" s="44">
        <f t="shared" si="384"/>
        <v>0</v>
      </c>
      <c r="AC144" s="44">
        <f t="shared" si="353"/>
        <v>0</v>
      </c>
      <c r="AD144" s="44">
        <f t="shared" si="354"/>
        <v>0</v>
      </c>
      <c r="AE144" s="43">
        <f t="shared" si="385"/>
        <v>0</v>
      </c>
      <c r="AF144" s="20">
        <v>467.82749999999999</v>
      </c>
      <c r="AG144" s="20">
        <f>AF144*0.9</f>
        <v>421.04475000000002</v>
      </c>
      <c r="AH144" s="20"/>
      <c r="AI144" s="20">
        <f t="shared" si="386"/>
        <v>0</v>
      </c>
      <c r="AJ144" s="20"/>
      <c r="AK144" s="20"/>
      <c r="AL144" s="20">
        <v>636.5</v>
      </c>
      <c r="AM144" s="20">
        <f t="shared" si="356"/>
        <v>421.04475000000002</v>
      </c>
      <c r="AN144" s="20">
        <f t="shared" si="357"/>
        <v>341.04624749999999</v>
      </c>
      <c r="AO144" s="20">
        <f t="shared" si="387"/>
        <v>378.94027499999999</v>
      </c>
      <c r="AP144" s="20">
        <f t="shared" si="359"/>
        <v>306.94162275000002</v>
      </c>
      <c r="AQ144" s="20">
        <f t="shared" si="360"/>
        <v>0</v>
      </c>
      <c r="AR144" s="20">
        <f t="shared" si="361"/>
        <v>0</v>
      </c>
      <c r="AS144" s="20">
        <f t="shared" si="362"/>
        <v>467.82749999999999</v>
      </c>
      <c r="AT144" s="20"/>
      <c r="AU144" s="20">
        <f t="shared" si="363"/>
        <v>0</v>
      </c>
      <c r="AV144" s="20"/>
      <c r="AW144" s="20">
        <f t="shared" si="364"/>
        <v>0</v>
      </c>
      <c r="AX144" s="20">
        <v>643.20000000000005</v>
      </c>
      <c r="AY144" s="20">
        <v>643.20000000000005</v>
      </c>
      <c r="AZ144" s="20"/>
      <c r="BA144" s="20"/>
      <c r="BB144" s="20"/>
      <c r="BC144" s="43">
        <f t="shared" si="365"/>
        <v>421.04475000000002</v>
      </c>
      <c r="BD144" s="44">
        <f t="shared" si="366"/>
        <v>341.04624749999999</v>
      </c>
      <c r="BE144" s="44">
        <f t="shared" si="367"/>
        <v>0</v>
      </c>
      <c r="BF144" s="44">
        <f t="shared" si="368"/>
        <v>0</v>
      </c>
      <c r="BG144" s="44">
        <f t="shared" si="369"/>
        <v>0</v>
      </c>
      <c r="BH144" s="43">
        <f t="shared" si="370"/>
        <v>0</v>
      </c>
      <c r="BI144" s="20">
        <f t="shared" si="388"/>
        <v>472.75200000000001</v>
      </c>
      <c r="BJ144" s="20">
        <f t="shared" si="389"/>
        <v>344.63620800000001</v>
      </c>
      <c r="BK144" s="20">
        <f t="shared" si="398"/>
        <v>472.75200000000001</v>
      </c>
      <c r="BL144" s="20">
        <f t="shared" si="390"/>
        <v>344.63620800000001</v>
      </c>
      <c r="BM144" s="20">
        <f t="shared" si="391"/>
        <v>0</v>
      </c>
      <c r="BN144" s="20">
        <f t="shared" ref="BN144:BN149" si="399">AZ144*0.7*1.05</f>
        <v>0</v>
      </c>
      <c r="BO144" s="20"/>
      <c r="BP144" s="20"/>
      <c r="BQ144" s="20"/>
      <c r="BR144" s="20"/>
      <c r="BS144" s="20"/>
      <c r="BT144" s="43">
        <v>880</v>
      </c>
      <c r="BU144" s="44">
        <f t="shared" si="392"/>
        <v>523.90800000000002</v>
      </c>
      <c r="BV144" s="44"/>
      <c r="BW144" s="44">
        <f t="shared" si="393"/>
        <v>0</v>
      </c>
      <c r="BX144" s="44">
        <f t="shared" si="394"/>
        <v>0</v>
      </c>
      <c r="BY144" s="43"/>
      <c r="BZ144" s="20"/>
      <c r="CA144" s="19">
        <f t="shared" si="395"/>
        <v>0</v>
      </c>
      <c r="CB144" s="20"/>
      <c r="CC144" s="19">
        <f t="shared" si="396"/>
        <v>0</v>
      </c>
      <c r="CD144" s="20"/>
      <c r="CE144" s="19">
        <f t="shared" si="397"/>
        <v>0</v>
      </c>
      <c r="CF144" s="66">
        <f t="shared" si="325"/>
        <v>0</v>
      </c>
      <c r="CG144" s="44"/>
      <c r="CH144" s="66">
        <f t="shared" si="326"/>
        <v>0</v>
      </c>
      <c r="CI144" s="44"/>
      <c r="CJ144" s="66">
        <f t="shared" si="327"/>
        <v>0</v>
      </c>
      <c r="CK144" s="69"/>
      <c r="CL144" s="66">
        <v>0</v>
      </c>
      <c r="CM144" s="44"/>
      <c r="CN144" s="66">
        <v>0</v>
      </c>
      <c r="CO144" s="44"/>
      <c r="CP144" s="66">
        <v>0</v>
      </c>
      <c r="CQ144" s="69"/>
      <c r="CR144" s="69"/>
      <c r="CS144" s="69"/>
      <c r="CT144" s="69">
        <f t="shared" si="328"/>
        <v>0</v>
      </c>
      <c r="CU144" s="69">
        <f t="shared" si="329"/>
        <v>0</v>
      </c>
      <c r="CV144" s="69">
        <f t="shared" si="330"/>
        <v>0</v>
      </c>
      <c r="CW144" s="69">
        <v>0</v>
      </c>
      <c r="CX144" s="69">
        <v>0</v>
      </c>
      <c r="CY144" s="69">
        <v>0</v>
      </c>
      <c r="CZ144" s="83">
        <f t="shared" si="331"/>
        <v>0</v>
      </c>
      <c r="DA144" s="83">
        <f t="shared" si="341"/>
        <v>0</v>
      </c>
      <c r="DB144" s="83">
        <f t="shared" si="377"/>
        <v>0</v>
      </c>
      <c r="DC144" s="21">
        <f t="shared" si="378"/>
        <v>0</v>
      </c>
      <c r="DD144" s="21">
        <v>0</v>
      </c>
      <c r="DE144" s="21">
        <v>0</v>
      </c>
      <c r="DF144" s="85">
        <v>0</v>
      </c>
      <c r="DG144" s="85">
        <v>0</v>
      </c>
      <c r="DH144" s="85">
        <v>0</v>
      </c>
      <c r="DI144" s="85">
        <v>0</v>
      </c>
      <c r="DJ144" s="85">
        <v>0</v>
      </c>
      <c r="DK144" s="85">
        <v>0</v>
      </c>
      <c r="DL144" s="69">
        <f t="shared" si="289"/>
        <v>0</v>
      </c>
      <c r="DM144" s="69">
        <f t="shared" si="374"/>
        <v>0</v>
      </c>
      <c r="DN144" s="69">
        <f t="shared" si="375"/>
        <v>0</v>
      </c>
    </row>
    <row r="145" spans="1:118" ht="26">
      <c r="A145" s="19" t="s">
        <v>178</v>
      </c>
      <c r="B145" s="19" t="s">
        <v>233</v>
      </c>
      <c r="C145" s="19" t="s">
        <v>234</v>
      </c>
      <c r="D145" s="19" t="s">
        <v>235</v>
      </c>
      <c r="E145" s="20" t="s">
        <v>62</v>
      </c>
      <c r="F145" s="20"/>
      <c r="G145" s="20"/>
      <c r="H145" s="20" t="s">
        <v>62</v>
      </c>
      <c r="I145" s="20">
        <f t="shared" si="380"/>
        <v>0</v>
      </c>
      <c r="J145" s="20">
        <f t="shared" si="381"/>
        <v>0</v>
      </c>
      <c r="K145" s="20">
        <v>564.48</v>
      </c>
      <c r="L145" s="20"/>
      <c r="M145" s="20"/>
      <c r="N145" s="20">
        <v>577.71</v>
      </c>
      <c r="O145" s="20"/>
      <c r="P145" s="20"/>
      <c r="Q145" s="20">
        <f t="shared" si="344"/>
        <v>519.93899999999996</v>
      </c>
      <c r="R145" s="20">
        <f t="shared" si="345"/>
        <v>467.94510000000002</v>
      </c>
      <c r="S145" s="20">
        <f t="shared" si="382"/>
        <v>0</v>
      </c>
      <c r="T145" s="20">
        <f t="shared" si="347"/>
        <v>0</v>
      </c>
      <c r="U145" s="20">
        <f t="shared" si="348"/>
        <v>0</v>
      </c>
      <c r="V145" s="20">
        <f t="shared" si="383"/>
        <v>0</v>
      </c>
      <c r="W145" s="20"/>
      <c r="X145" s="20"/>
      <c r="Y145" s="20"/>
      <c r="Z145" s="43">
        <f t="shared" si="350"/>
        <v>0</v>
      </c>
      <c r="AA145" s="44">
        <f t="shared" si="351"/>
        <v>0</v>
      </c>
      <c r="AB145" s="44">
        <f t="shared" si="384"/>
        <v>0</v>
      </c>
      <c r="AC145" s="44">
        <f t="shared" si="353"/>
        <v>0</v>
      </c>
      <c r="AD145" s="44">
        <f t="shared" si="354"/>
        <v>0</v>
      </c>
      <c r="AE145" s="43">
        <f t="shared" si="385"/>
        <v>0</v>
      </c>
      <c r="AF145" s="20">
        <v>684.63045</v>
      </c>
      <c r="AG145" s="20">
        <f>AF145*0.9</f>
        <v>616.16740500000003</v>
      </c>
      <c r="AH145" s="20"/>
      <c r="AI145" s="20">
        <f t="shared" si="386"/>
        <v>0</v>
      </c>
      <c r="AJ145" s="20"/>
      <c r="AK145" s="20"/>
      <c r="AL145" s="20">
        <v>969</v>
      </c>
      <c r="AM145" s="20">
        <f t="shared" si="356"/>
        <v>616.16740500000003</v>
      </c>
      <c r="AN145" s="20">
        <f t="shared" si="357"/>
        <v>499.09559804999998</v>
      </c>
      <c r="AO145" s="20">
        <f t="shared" si="387"/>
        <v>554.55066450000004</v>
      </c>
      <c r="AP145" s="20">
        <f t="shared" si="359"/>
        <v>449.18603824500002</v>
      </c>
      <c r="AQ145" s="20">
        <f t="shared" si="360"/>
        <v>0</v>
      </c>
      <c r="AR145" s="20">
        <f t="shared" si="361"/>
        <v>0</v>
      </c>
      <c r="AS145" s="20">
        <f t="shared" si="362"/>
        <v>712.21500000000003</v>
      </c>
      <c r="AT145" s="20"/>
      <c r="AU145" s="20">
        <f t="shared" si="363"/>
        <v>0</v>
      </c>
      <c r="AV145" s="20"/>
      <c r="AW145" s="20">
        <f t="shared" si="364"/>
        <v>0</v>
      </c>
      <c r="AX145" s="20"/>
      <c r="AY145" s="20"/>
      <c r="AZ145" s="20"/>
      <c r="BA145" s="20"/>
      <c r="BB145" s="20"/>
      <c r="BC145" s="43">
        <f t="shared" si="365"/>
        <v>640.99350000000004</v>
      </c>
      <c r="BD145" s="44">
        <f t="shared" si="366"/>
        <v>519.20473500000003</v>
      </c>
      <c r="BE145" s="44">
        <f t="shared" si="367"/>
        <v>0</v>
      </c>
      <c r="BF145" s="44">
        <f t="shared" si="368"/>
        <v>0</v>
      </c>
      <c r="BG145" s="44">
        <f t="shared" si="369"/>
        <v>0</v>
      </c>
      <c r="BH145" s="43">
        <f t="shared" si="370"/>
        <v>0</v>
      </c>
      <c r="BI145" s="20">
        <f>BC145*0.9</f>
        <v>576.89414999999997</v>
      </c>
      <c r="BJ145" s="20">
        <f t="shared" si="389"/>
        <v>420.55583535</v>
      </c>
      <c r="BK145" s="20">
        <f t="shared" si="398"/>
        <v>0</v>
      </c>
      <c r="BL145" s="20">
        <f t="shared" si="390"/>
        <v>0</v>
      </c>
      <c r="BM145" s="20">
        <f t="shared" si="391"/>
        <v>0</v>
      </c>
      <c r="BN145" s="20">
        <f t="shared" si="399"/>
        <v>0</v>
      </c>
      <c r="BO145" s="20"/>
      <c r="BP145" s="20"/>
      <c r="BQ145" s="20"/>
      <c r="BR145" s="20"/>
      <c r="BS145" s="20"/>
      <c r="BT145" s="43"/>
      <c r="BU145" s="44">
        <f t="shared" si="392"/>
        <v>0</v>
      </c>
      <c r="BV145" s="44"/>
      <c r="BW145" s="44">
        <f t="shared" si="393"/>
        <v>0</v>
      </c>
      <c r="BX145" s="44">
        <f t="shared" si="394"/>
        <v>0</v>
      </c>
      <c r="BY145" s="43"/>
      <c r="BZ145" s="20"/>
      <c r="CA145" s="19">
        <f t="shared" si="395"/>
        <v>0</v>
      </c>
      <c r="CB145" s="20"/>
      <c r="CC145" s="19">
        <f t="shared" si="396"/>
        <v>0</v>
      </c>
      <c r="CD145" s="20"/>
      <c r="CE145" s="19">
        <f t="shared" si="397"/>
        <v>0</v>
      </c>
      <c r="CF145" s="66">
        <f t="shared" si="325"/>
        <v>0</v>
      </c>
      <c r="CG145" s="44"/>
      <c r="CH145" s="66">
        <f t="shared" si="326"/>
        <v>0</v>
      </c>
      <c r="CI145" s="44"/>
      <c r="CJ145" s="66">
        <f t="shared" si="327"/>
        <v>0</v>
      </c>
      <c r="CK145" s="69"/>
      <c r="CL145" s="66">
        <v>0</v>
      </c>
      <c r="CM145" s="44"/>
      <c r="CN145" s="66">
        <v>0</v>
      </c>
      <c r="CO145" s="44"/>
      <c r="CP145" s="66">
        <v>0</v>
      </c>
      <c r="CQ145" s="69">
        <v>1100</v>
      </c>
      <c r="CR145" s="69"/>
      <c r="CS145" s="69"/>
      <c r="CT145" s="69">
        <f t="shared" si="328"/>
        <v>654.88499999999999</v>
      </c>
      <c r="CU145" s="69">
        <f t="shared" si="329"/>
        <v>0</v>
      </c>
      <c r="CV145" s="69">
        <f t="shared" si="330"/>
        <v>0</v>
      </c>
      <c r="CW145" s="69">
        <v>808.5</v>
      </c>
      <c r="CX145" s="69">
        <v>0</v>
      </c>
      <c r="CY145" s="69">
        <v>0</v>
      </c>
      <c r="CZ145" s="83">
        <f t="shared" si="331"/>
        <v>509.35500000000002</v>
      </c>
      <c r="DA145" s="83">
        <f t="shared" si="341"/>
        <v>0</v>
      </c>
      <c r="DB145" s="83">
        <f t="shared" si="377"/>
        <v>0</v>
      </c>
      <c r="DC145" s="21">
        <f t="shared" si="378"/>
        <v>412.57754999999997</v>
      </c>
      <c r="DD145" s="21">
        <v>0</v>
      </c>
      <c r="DE145" s="21">
        <v>0</v>
      </c>
      <c r="DF145" s="85">
        <v>0</v>
      </c>
      <c r="DG145" s="85">
        <v>0</v>
      </c>
      <c r="DH145" s="85">
        <v>0</v>
      </c>
      <c r="DI145" s="85">
        <v>0</v>
      </c>
      <c r="DJ145" s="85">
        <v>0</v>
      </c>
      <c r="DK145" s="85">
        <v>0</v>
      </c>
      <c r="DL145" s="69">
        <f t="shared" si="289"/>
        <v>0</v>
      </c>
      <c r="DM145" s="69">
        <f t="shared" si="374"/>
        <v>0</v>
      </c>
      <c r="DN145" s="69">
        <f t="shared" si="375"/>
        <v>0</v>
      </c>
    </row>
    <row r="146" spans="1:118" ht="39">
      <c r="A146" s="19" t="s">
        <v>178</v>
      </c>
      <c r="B146" s="19" t="s">
        <v>109</v>
      </c>
      <c r="C146" s="19" t="s">
        <v>109</v>
      </c>
      <c r="D146" s="19" t="s">
        <v>236</v>
      </c>
      <c r="E146" s="20">
        <v>301.5</v>
      </c>
      <c r="F146" s="20"/>
      <c r="G146" s="20"/>
      <c r="H146" s="20">
        <f>E146*0.7</f>
        <v>211.05</v>
      </c>
      <c r="I146" s="20">
        <f t="shared" si="380"/>
        <v>0</v>
      </c>
      <c r="J146" s="20">
        <f t="shared" si="381"/>
        <v>0</v>
      </c>
      <c r="K146" s="20"/>
      <c r="L146" s="20">
        <v>232.85</v>
      </c>
      <c r="M146" s="20"/>
      <c r="N146" s="20">
        <v>258.25</v>
      </c>
      <c r="O146" s="20"/>
      <c r="P146" s="20"/>
      <c r="Q146" s="20">
        <f t="shared" si="344"/>
        <v>232.42500000000001</v>
      </c>
      <c r="R146" s="20">
        <f t="shared" si="345"/>
        <v>209.1825</v>
      </c>
      <c r="S146" s="20">
        <f t="shared" si="382"/>
        <v>0</v>
      </c>
      <c r="T146" s="20">
        <f t="shared" si="347"/>
        <v>0</v>
      </c>
      <c r="U146" s="20">
        <f t="shared" si="348"/>
        <v>0</v>
      </c>
      <c r="V146" s="20">
        <f t="shared" si="383"/>
        <v>0</v>
      </c>
      <c r="W146" s="20">
        <f>276*0.9*0.9</f>
        <v>223.56</v>
      </c>
      <c r="X146" s="20">
        <f>276*0.9*0.9</f>
        <v>223.56</v>
      </c>
      <c r="Y146" s="20"/>
      <c r="Z146" s="43">
        <f t="shared" si="350"/>
        <v>201.20400000000001</v>
      </c>
      <c r="AA146" s="44">
        <f t="shared" si="351"/>
        <v>181.08359999999999</v>
      </c>
      <c r="AB146" s="44">
        <f t="shared" si="384"/>
        <v>201.20400000000001</v>
      </c>
      <c r="AC146" s="44">
        <f t="shared" si="353"/>
        <v>181.08359999999999</v>
      </c>
      <c r="AD146" s="44">
        <f t="shared" si="354"/>
        <v>0</v>
      </c>
      <c r="AE146" s="43">
        <f t="shared" si="385"/>
        <v>0</v>
      </c>
      <c r="AF146" s="20">
        <v>302.52600000000001</v>
      </c>
      <c r="AG146" s="20">
        <f>AF146*0.9</f>
        <v>272.27339999999998</v>
      </c>
      <c r="AH146" s="20">
        <v>302.52999999999997</v>
      </c>
      <c r="AI146" s="20">
        <f t="shared" si="386"/>
        <v>272.27699999999999</v>
      </c>
      <c r="AJ146" s="20"/>
      <c r="AK146" s="20"/>
      <c r="AL146" s="20">
        <v>418.95</v>
      </c>
      <c r="AM146" s="20">
        <f t="shared" si="356"/>
        <v>272.27339999999998</v>
      </c>
      <c r="AN146" s="20">
        <f t="shared" si="357"/>
        <v>220.54145399999999</v>
      </c>
      <c r="AO146" s="20">
        <f t="shared" si="387"/>
        <v>245.04606000000001</v>
      </c>
      <c r="AP146" s="20">
        <f t="shared" si="359"/>
        <v>198.48730860000001</v>
      </c>
      <c r="AQ146" s="20">
        <f t="shared" si="360"/>
        <v>198.48993300000001</v>
      </c>
      <c r="AR146" s="20">
        <f t="shared" si="361"/>
        <v>245.04929999999999</v>
      </c>
      <c r="AS146" s="20">
        <f t="shared" si="362"/>
        <v>307.92824999999999</v>
      </c>
      <c r="AT146" s="20">
        <v>418.95</v>
      </c>
      <c r="AU146" s="20">
        <f t="shared" si="363"/>
        <v>307.92824999999999</v>
      </c>
      <c r="AV146" s="20">
        <v>855</v>
      </c>
      <c r="AW146" s="20">
        <f t="shared" si="364"/>
        <v>628.42499999999995</v>
      </c>
      <c r="AX146" s="20">
        <v>443.65</v>
      </c>
      <c r="AY146" s="20"/>
      <c r="AZ146" s="20"/>
      <c r="BA146" s="20"/>
      <c r="BB146" s="20"/>
      <c r="BC146" s="43">
        <f t="shared" si="365"/>
        <v>277.135425</v>
      </c>
      <c r="BD146" s="44">
        <f t="shared" si="366"/>
        <v>224.47969424999999</v>
      </c>
      <c r="BE146" s="44">
        <f t="shared" si="367"/>
        <v>277.135425</v>
      </c>
      <c r="BF146" s="44">
        <f t="shared" si="368"/>
        <v>224.47969424999999</v>
      </c>
      <c r="BG146" s="44">
        <f t="shared" si="369"/>
        <v>458.121825</v>
      </c>
      <c r="BH146" s="43">
        <f t="shared" si="370"/>
        <v>565.58249999999998</v>
      </c>
      <c r="BI146" s="20">
        <f t="shared" si="388"/>
        <v>326.08274999999998</v>
      </c>
      <c r="BJ146" s="20">
        <f t="shared" si="389"/>
        <v>237.71432475</v>
      </c>
      <c r="BK146" s="20">
        <f t="shared" si="398"/>
        <v>0</v>
      </c>
      <c r="BL146" s="20">
        <f t="shared" si="390"/>
        <v>0</v>
      </c>
      <c r="BM146" s="20">
        <f t="shared" si="391"/>
        <v>0</v>
      </c>
      <c r="BN146" s="20">
        <f t="shared" si="399"/>
        <v>0</v>
      </c>
      <c r="BO146" s="20"/>
      <c r="BP146" s="20"/>
      <c r="BQ146" s="20"/>
      <c r="BR146" s="20"/>
      <c r="BS146" s="20"/>
      <c r="BT146" s="43">
        <v>467</v>
      </c>
      <c r="BU146" s="44">
        <f t="shared" si="392"/>
        <v>278.02845000000002</v>
      </c>
      <c r="BV146" s="44"/>
      <c r="BW146" s="44">
        <f t="shared" si="393"/>
        <v>0</v>
      </c>
      <c r="BX146" s="44">
        <f t="shared" si="394"/>
        <v>0</v>
      </c>
      <c r="BY146" s="43"/>
      <c r="BZ146" s="20">
        <v>458.25</v>
      </c>
      <c r="CA146" s="19">
        <f t="shared" si="395"/>
        <v>272.81913750000001</v>
      </c>
      <c r="CB146" s="20"/>
      <c r="CC146" s="19">
        <f t="shared" si="396"/>
        <v>0</v>
      </c>
      <c r="CD146" s="20"/>
      <c r="CE146" s="19">
        <f t="shared" si="397"/>
        <v>0</v>
      </c>
      <c r="CF146" s="66">
        <f t="shared" si="325"/>
        <v>250.225605</v>
      </c>
      <c r="CG146" s="44"/>
      <c r="CH146" s="66">
        <f t="shared" si="326"/>
        <v>0</v>
      </c>
      <c r="CI146" s="44"/>
      <c r="CJ146" s="66">
        <f t="shared" si="327"/>
        <v>0</v>
      </c>
      <c r="CK146" s="69"/>
      <c r="CL146" s="66">
        <v>467</v>
      </c>
      <c r="CM146" s="44"/>
      <c r="CN146" s="66">
        <v>0</v>
      </c>
      <c r="CO146" s="44"/>
      <c r="CP146" s="66">
        <v>0</v>
      </c>
      <c r="CQ146" s="69">
        <v>511</v>
      </c>
      <c r="CR146" s="69">
        <v>803</v>
      </c>
      <c r="CS146" s="69"/>
      <c r="CT146" s="69">
        <f t="shared" si="328"/>
        <v>304.22385000000003</v>
      </c>
      <c r="CU146" s="69">
        <f t="shared" si="329"/>
        <v>478.06605000000002</v>
      </c>
      <c r="CV146" s="69">
        <f t="shared" si="330"/>
        <v>0</v>
      </c>
      <c r="CW146" s="74">
        <v>535.5</v>
      </c>
      <c r="CX146" s="74">
        <v>0</v>
      </c>
      <c r="CY146" s="74">
        <v>0</v>
      </c>
      <c r="CZ146" s="83">
        <f t="shared" si="331"/>
        <v>337.36500000000001</v>
      </c>
      <c r="DA146" s="83">
        <f t="shared" si="341"/>
        <v>0</v>
      </c>
      <c r="DB146" s="83">
        <f t="shared" si="377"/>
        <v>0</v>
      </c>
      <c r="DC146" s="21">
        <f t="shared" si="378"/>
        <v>273.26564999999999</v>
      </c>
      <c r="DD146" s="21">
        <v>0</v>
      </c>
      <c r="DE146" s="21">
        <v>0</v>
      </c>
      <c r="DF146" s="85">
        <v>677</v>
      </c>
      <c r="DG146" s="85">
        <v>677</v>
      </c>
      <c r="DH146" s="85">
        <v>0</v>
      </c>
      <c r="DI146" s="85">
        <v>677</v>
      </c>
      <c r="DJ146" s="85">
        <v>677</v>
      </c>
      <c r="DK146" s="85">
        <v>0</v>
      </c>
      <c r="DL146" s="69">
        <f t="shared" si="289"/>
        <v>609.29999999999995</v>
      </c>
      <c r="DM146" s="69">
        <f t="shared" si="374"/>
        <v>609.29999999999995</v>
      </c>
      <c r="DN146" s="69">
        <f t="shared" si="375"/>
        <v>0</v>
      </c>
    </row>
    <row r="147" spans="1:118" ht="39">
      <c r="A147" s="19" t="s">
        <v>178</v>
      </c>
      <c r="B147" s="19" t="s">
        <v>109</v>
      </c>
      <c r="C147" s="19" t="s">
        <v>109</v>
      </c>
      <c r="D147" s="19" t="s">
        <v>237</v>
      </c>
      <c r="E147" s="20">
        <v>270</v>
      </c>
      <c r="F147" s="20"/>
      <c r="G147" s="20"/>
      <c r="H147" s="20">
        <f>E147*0.7</f>
        <v>189</v>
      </c>
      <c r="I147" s="20">
        <f t="shared" si="380"/>
        <v>0</v>
      </c>
      <c r="J147" s="20">
        <f t="shared" si="381"/>
        <v>0</v>
      </c>
      <c r="K147" s="20">
        <v>226.09</v>
      </c>
      <c r="L147" s="20"/>
      <c r="M147" s="20"/>
      <c r="N147" s="20"/>
      <c r="O147" s="20"/>
      <c r="P147" s="20"/>
      <c r="Q147" s="20">
        <f t="shared" si="344"/>
        <v>0</v>
      </c>
      <c r="R147" s="20">
        <f t="shared" si="345"/>
        <v>0</v>
      </c>
      <c r="S147" s="20">
        <f t="shared" si="382"/>
        <v>0</v>
      </c>
      <c r="T147" s="20">
        <f t="shared" si="347"/>
        <v>0</v>
      </c>
      <c r="U147" s="20">
        <f t="shared" si="348"/>
        <v>0</v>
      </c>
      <c r="V147" s="20">
        <f t="shared" si="383"/>
        <v>0</v>
      </c>
      <c r="W147" s="20"/>
      <c r="X147" s="20"/>
      <c r="Y147" s="20"/>
      <c r="Z147" s="43">
        <f t="shared" si="350"/>
        <v>0</v>
      </c>
      <c r="AA147" s="44">
        <f t="shared" si="351"/>
        <v>0</v>
      </c>
      <c r="AB147" s="44">
        <f t="shared" si="384"/>
        <v>0</v>
      </c>
      <c r="AC147" s="44">
        <f t="shared" si="353"/>
        <v>0</v>
      </c>
      <c r="AD147" s="44">
        <f t="shared" si="354"/>
        <v>0</v>
      </c>
      <c r="AE147" s="43">
        <f t="shared" si="385"/>
        <v>0</v>
      </c>
      <c r="AF147" s="20"/>
      <c r="AG147" s="20"/>
      <c r="AH147" s="20"/>
      <c r="AI147" s="20"/>
      <c r="AJ147" s="20"/>
      <c r="AK147" s="20"/>
      <c r="AL147" s="22"/>
      <c r="AM147" s="20">
        <f t="shared" si="356"/>
        <v>0</v>
      </c>
      <c r="AN147" s="20">
        <f t="shared" si="357"/>
        <v>0</v>
      </c>
      <c r="AO147" s="20">
        <f t="shared" si="387"/>
        <v>0</v>
      </c>
      <c r="AP147" s="20">
        <f t="shared" si="359"/>
        <v>0</v>
      </c>
      <c r="AQ147" s="20">
        <f t="shared" si="360"/>
        <v>0</v>
      </c>
      <c r="AR147" s="20">
        <f t="shared" si="361"/>
        <v>0</v>
      </c>
      <c r="AS147" s="20">
        <f t="shared" si="362"/>
        <v>0</v>
      </c>
      <c r="AT147" s="20"/>
      <c r="AU147" s="20">
        <f t="shared" si="363"/>
        <v>0</v>
      </c>
      <c r="AV147" s="20"/>
      <c r="AW147" s="20">
        <f t="shared" si="364"/>
        <v>0</v>
      </c>
      <c r="AX147" s="20"/>
      <c r="AY147" s="20"/>
      <c r="AZ147" s="20"/>
      <c r="BA147" s="20"/>
      <c r="BB147" s="20"/>
      <c r="BC147" s="43">
        <f t="shared" si="365"/>
        <v>0</v>
      </c>
      <c r="BD147" s="44">
        <f t="shared" si="366"/>
        <v>0</v>
      </c>
      <c r="BE147" s="44">
        <f t="shared" si="367"/>
        <v>0</v>
      </c>
      <c r="BF147" s="44">
        <f t="shared" si="368"/>
        <v>0</v>
      </c>
      <c r="BG147" s="44">
        <f t="shared" si="369"/>
        <v>0</v>
      </c>
      <c r="BH147" s="43">
        <f t="shared" si="370"/>
        <v>0</v>
      </c>
      <c r="BI147" s="20">
        <f t="shared" si="388"/>
        <v>0</v>
      </c>
      <c r="BJ147" s="20">
        <f t="shared" si="389"/>
        <v>0</v>
      </c>
      <c r="BK147" s="20">
        <f t="shared" si="398"/>
        <v>0</v>
      </c>
      <c r="BL147" s="20">
        <f t="shared" si="390"/>
        <v>0</v>
      </c>
      <c r="BM147" s="20">
        <f t="shared" si="391"/>
        <v>0</v>
      </c>
      <c r="BN147" s="20">
        <f t="shared" si="399"/>
        <v>0</v>
      </c>
      <c r="BO147" s="20"/>
      <c r="BP147" s="20"/>
      <c r="BQ147" s="20"/>
      <c r="BR147" s="20"/>
      <c r="BS147" s="20"/>
      <c r="BT147" s="43"/>
      <c r="BU147" s="44">
        <f t="shared" si="392"/>
        <v>0</v>
      </c>
      <c r="BV147" s="44"/>
      <c r="BW147" s="44">
        <f t="shared" si="393"/>
        <v>0</v>
      </c>
      <c r="BX147" s="44">
        <f t="shared" si="394"/>
        <v>0</v>
      </c>
      <c r="BY147" s="43"/>
      <c r="BZ147" s="20"/>
      <c r="CA147" s="19">
        <f t="shared" si="395"/>
        <v>0</v>
      </c>
      <c r="CB147" s="20"/>
      <c r="CC147" s="19">
        <f t="shared" si="396"/>
        <v>0</v>
      </c>
      <c r="CD147" s="20"/>
      <c r="CE147" s="19">
        <f t="shared" si="397"/>
        <v>0</v>
      </c>
      <c r="CF147" s="66">
        <f t="shared" si="325"/>
        <v>0</v>
      </c>
      <c r="CG147" s="44"/>
      <c r="CH147" s="66">
        <f t="shared" si="326"/>
        <v>0</v>
      </c>
      <c r="CI147" s="44"/>
      <c r="CJ147" s="66">
        <f t="shared" si="327"/>
        <v>0</v>
      </c>
      <c r="CK147" s="69"/>
      <c r="CL147" s="66">
        <v>0</v>
      </c>
      <c r="CM147" s="44"/>
      <c r="CN147" s="66">
        <v>0</v>
      </c>
      <c r="CO147" s="44"/>
      <c r="CP147" s="66">
        <v>0</v>
      </c>
      <c r="CQ147" s="69"/>
      <c r="CR147" s="69"/>
      <c r="CS147" s="69"/>
      <c r="CT147" s="69">
        <f t="shared" si="328"/>
        <v>0</v>
      </c>
      <c r="CU147" s="69">
        <f t="shared" si="329"/>
        <v>0</v>
      </c>
      <c r="CV147" s="69">
        <f t="shared" si="330"/>
        <v>0</v>
      </c>
      <c r="CW147" s="69">
        <v>0</v>
      </c>
      <c r="CX147" s="69">
        <v>0</v>
      </c>
      <c r="CY147" s="69">
        <v>0</v>
      </c>
      <c r="CZ147" s="83">
        <f t="shared" si="331"/>
        <v>0</v>
      </c>
      <c r="DA147" s="83">
        <f t="shared" si="341"/>
        <v>0</v>
      </c>
      <c r="DB147" s="83">
        <f t="shared" si="377"/>
        <v>0</v>
      </c>
      <c r="DC147" s="21">
        <f t="shared" si="378"/>
        <v>0</v>
      </c>
      <c r="DD147" s="21">
        <v>0</v>
      </c>
      <c r="DE147" s="21">
        <v>0</v>
      </c>
      <c r="DF147" s="85">
        <v>0</v>
      </c>
      <c r="DG147" s="85">
        <v>0</v>
      </c>
      <c r="DH147" s="85">
        <v>0</v>
      </c>
      <c r="DI147" s="85">
        <v>0</v>
      </c>
      <c r="DJ147" s="85">
        <v>0</v>
      </c>
      <c r="DK147" s="85">
        <v>0</v>
      </c>
      <c r="DL147" s="69">
        <f t="shared" si="289"/>
        <v>0</v>
      </c>
      <c r="DM147" s="69">
        <f t="shared" si="374"/>
        <v>0</v>
      </c>
      <c r="DN147" s="69">
        <f t="shared" si="375"/>
        <v>0</v>
      </c>
    </row>
    <row r="148" spans="1:118" ht="26">
      <c r="A148" s="19" t="s">
        <v>178</v>
      </c>
      <c r="B148" s="19" t="s">
        <v>53</v>
      </c>
      <c r="C148" s="19" t="s">
        <v>53</v>
      </c>
      <c r="D148" s="19" t="s">
        <v>173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>
        <f t="shared" si="344"/>
        <v>0</v>
      </c>
      <c r="R148" s="20">
        <f t="shared" si="345"/>
        <v>0</v>
      </c>
      <c r="S148" s="20">
        <f t="shared" si="382"/>
        <v>0</v>
      </c>
      <c r="T148" s="20">
        <f t="shared" si="347"/>
        <v>0</v>
      </c>
      <c r="U148" s="20">
        <f t="shared" si="348"/>
        <v>0</v>
      </c>
      <c r="V148" s="20">
        <f t="shared" si="383"/>
        <v>0</v>
      </c>
      <c r="W148" s="20">
        <f>208*0.9*0.9</f>
        <v>168.48</v>
      </c>
      <c r="X148" s="20"/>
      <c r="Y148" s="20"/>
      <c r="Z148" s="43">
        <f t="shared" si="350"/>
        <v>151.63200000000001</v>
      </c>
      <c r="AA148" s="44">
        <f t="shared" si="351"/>
        <v>136.46879999999999</v>
      </c>
      <c r="AB148" s="44">
        <f t="shared" si="384"/>
        <v>0</v>
      </c>
      <c r="AC148" s="44">
        <f t="shared" si="353"/>
        <v>0</v>
      </c>
      <c r="AD148" s="44">
        <f t="shared" si="354"/>
        <v>0</v>
      </c>
      <c r="AE148" s="43">
        <f t="shared" si="385"/>
        <v>0</v>
      </c>
      <c r="AF148" s="20">
        <v>66.936449999999994</v>
      </c>
      <c r="AG148" s="20">
        <f>AF148*0.9</f>
        <v>60.242804999999997</v>
      </c>
      <c r="AH148" s="20">
        <v>44.62</v>
      </c>
      <c r="AI148" s="20">
        <f>AH148*0.9</f>
        <v>40.158000000000001</v>
      </c>
      <c r="AJ148" s="20"/>
      <c r="AK148" s="20"/>
      <c r="AL148" s="20">
        <v>98.65</v>
      </c>
      <c r="AM148" s="20">
        <f t="shared" si="356"/>
        <v>60.242804999999997</v>
      </c>
      <c r="AN148" s="20">
        <f t="shared" si="357"/>
        <v>48.796672049999998</v>
      </c>
      <c r="AO148" s="20">
        <f t="shared" si="387"/>
        <v>54.218524500000001</v>
      </c>
      <c r="AP148" s="20">
        <f t="shared" si="359"/>
        <v>43.917004845000001</v>
      </c>
      <c r="AQ148" s="20">
        <f t="shared" si="360"/>
        <v>29.275182000000001</v>
      </c>
      <c r="AR148" s="20">
        <f t="shared" si="361"/>
        <v>36.142200000000003</v>
      </c>
      <c r="AS148" s="20">
        <f t="shared" si="362"/>
        <v>72.507750000000001</v>
      </c>
      <c r="AT148" s="20"/>
      <c r="AU148" s="20">
        <f t="shared" si="363"/>
        <v>0</v>
      </c>
      <c r="AV148" s="20"/>
      <c r="AW148" s="20">
        <f t="shared" si="364"/>
        <v>0</v>
      </c>
      <c r="AX148" s="20"/>
      <c r="AY148" s="20"/>
      <c r="AZ148" s="20"/>
      <c r="BA148" s="20"/>
      <c r="BB148" s="20"/>
      <c r="BC148" s="43">
        <f t="shared" si="365"/>
        <v>65.256974999999997</v>
      </c>
      <c r="BD148" s="44">
        <f t="shared" si="366"/>
        <v>52.858149750000003</v>
      </c>
      <c r="BE148" s="44">
        <f t="shared" si="367"/>
        <v>0</v>
      </c>
      <c r="BF148" s="44">
        <f t="shared" si="368"/>
        <v>0</v>
      </c>
      <c r="BG148" s="44">
        <f t="shared" si="369"/>
        <v>0</v>
      </c>
      <c r="BH148" s="43">
        <f t="shared" si="370"/>
        <v>0</v>
      </c>
      <c r="BI148" s="20">
        <v>72.507750000000001</v>
      </c>
      <c r="BJ148" s="20">
        <f t="shared" si="389"/>
        <v>52.858149750000003</v>
      </c>
      <c r="BK148" s="20">
        <f t="shared" si="398"/>
        <v>0</v>
      </c>
      <c r="BL148" s="20">
        <f t="shared" si="390"/>
        <v>0</v>
      </c>
      <c r="BM148" s="20">
        <f t="shared" si="391"/>
        <v>0</v>
      </c>
      <c r="BN148" s="20">
        <f t="shared" si="399"/>
        <v>0</v>
      </c>
      <c r="BO148" s="20"/>
      <c r="BP148" s="20"/>
      <c r="BQ148" s="20"/>
      <c r="BR148" s="20"/>
      <c r="BS148" s="20"/>
      <c r="BT148" s="43"/>
      <c r="BU148" s="44">
        <f t="shared" si="392"/>
        <v>0</v>
      </c>
      <c r="BV148" s="44"/>
      <c r="BW148" s="44">
        <f t="shared" si="393"/>
        <v>0</v>
      </c>
      <c r="BX148" s="44">
        <f t="shared" si="394"/>
        <v>0</v>
      </c>
      <c r="BY148" s="43"/>
      <c r="BZ148" s="20"/>
      <c r="CA148" s="19">
        <f t="shared" si="395"/>
        <v>0</v>
      </c>
      <c r="CB148" s="20"/>
      <c r="CC148" s="19">
        <f t="shared" si="396"/>
        <v>0</v>
      </c>
      <c r="CD148" s="20"/>
      <c r="CE148" s="19">
        <f t="shared" si="397"/>
        <v>0</v>
      </c>
      <c r="CF148" s="66">
        <f t="shared" si="325"/>
        <v>0</v>
      </c>
      <c r="CG148" s="44"/>
      <c r="CH148" s="66">
        <f t="shared" si="326"/>
        <v>0</v>
      </c>
      <c r="CI148" s="44"/>
      <c r="CJ148" s="66">
        <f t="shared" si="327"/>
        <v>0</v>
      </c>
      <c r="CK148" s="69"/>
      <c r="CL148" s="66">
        <v>0</v>
      </c>
      <c r="CM148" s="44"/>
      <c r="CN148" s="66">
        <v>0</v>
      </c>
      <c r="CO148" s="44"/>
      <c r="CP148" s="66">
        <v>0</v>
      </c>
      <c r="CQ148" s="69"/>
      <c r="CR148" s="69"/>
      <c r="CS148" s="69"/>
      <c r="CT148" s="69">
        <f t="shared" si="328"/>
        <v>0</v>
      </c>
      <c r="CU148" s="69">
        <f t="shared" si="329"/>
        <v>0</v>
      </c>
      <c r="CV148" s="69">
        <f t="shared" si="330"/>
        <v>0</v>
      </c>
      <c r="CW148" s="69">
        <v>0</v>
      </c>
      <c r="CX148" s="69">
        <v>0</v>
      </c>
      <c r="CY148" s="69">
        <v>0</v>
      </c>
      <c r="CZ148" s="83">
        <f t="shared" si="331"/>
        <v>0</v>
      </c>
      <c r="DA148" s="83">
        <f t="shared" si="341"/>
        <v>0</v>
      </c>
      <c r="DB148" s="83">
        <f t="shared" si="377"/>
        <v>0</v>
      </c>
      <c r="DC148" s="21">
        <f t="shared" si="378"/>
        <v>0</v>
      </c>
      <c r="DD148" s="21">
        <v>0</v>
      </c>
      <c r="DE148" s="21">
        <v>0</v>
      </c>
      <c r="DF148" s="85">
        <v>0</v>
      </c>
      <c r="DG148" s="85">
        <v>0</v>
      </c>
      <c r="DH148" s="85">
        <v>0</v>
      </c>
      <c r="DI148" s="85">
        <v>0</v>
      </c>
      <c r="DJ148" s="85">
        <v>0</v>
      </c>
      <c r="DK148" s="85">
        <v>0</v>
      </c>
      <c r="DL148" s="69">
        <f t="shared" si="289"/>
        <v>0</v>
      </c>
      <c r="DM148" s="69">
        <f t="shared" si="374"/>
        <v>0</v>
      </c>
      <c r="DN148" s="69">
        <f t="shared" si="375"/>
        <v>0</v>
      </c>
    </row>
    <row r="149" spans="1:118" ht="26">
      <c r="A149" s="19" t="s">
        <v>178</v>
      </c>
      <c r="B149" s="19" t="s">
        <v>238</v>
      </c>
      <c r="C149" s="19" t="s">
        <v>238</v>
      </c>
      <c r="D149" s="19" t="s">
        <v>239</v>
      </c>
      <c r="E149" s="20" t="s">
        <v>62</v>
      </c>
      <c r="F149" s="20" t="s">
        <v>62</v>
      </c>
      <c r="G149" s="20" t="s">
        <v>62</v>
      </c>
      <c r="H149" s="20" t="s">
        <v>62</v>
      </c>
      <c r="I149" s="20"/>
      <c r="J149" s="20"/>
      <c r="K149" s="22">
        <v>314.20999999999998</v>
      </c>
      <c r="L149" s="22">
        <v>314.20999999999998</v>
      </c>
      <c r="M149" s="20"/>
      <c r="N149" s="20">
        <v>330.75</v>
      </c>
      <c r="O149" s="20">
        <v>330.75</v>
      </c>
      <c r="P149" s="20"/>
      <c r="Q149" s="20">
        <f t="shared" si="344"/>
        <v>297.67500000000001</v>
      </c>
      <c r="R149" s="20">
        <f t="shared" si="345"/>
        <v>267.90750000000003</v>
      </c>
      <c r="S149" s="20">
        <f t="shared" si="382"/>
        <v>297.67500000000001</v>
      </c>
      <c r="T149" s="20">
        <f t="shared" si="347"/>
        <v>267.90750000000003</v>
      </c>
      <c r="U149" s="20">
        <f t="shared" si="348"/>
        <v>0</v>
      </c>
      <c r="V149" s="20">
        <f t="shared" si="383"/>
        <v>0</v>
      </c>
      <c r="W149" s="20"/>
      <c r="X149" s="20"/>
      <c r="Y149" s="20"/>
      <c r="Z149" s="43">
        <f t="shared" si="350"/>
        <v>0</v>
      </c>
      <c r="AA149" s="44">
        <f t="shared" si="351"/>
        <v>0</v>
      </c>
      <c r="AB149" s="44">
        <f t="shared" si="384"/>
        <v>0</v>
      </c>
      <c r="AC149" s="44">
        <f t="shared" si="353"/>
        <v>0</v>
      </c>
      <c r="AD149" s="44">
        <f t="shared" si="354"/>
        <v>0</v>
      </c>
      <c r="AE149" s="43">
        <f t="shared" si="385"/>
        <v>0</v>
      </c>
      <c r="AF149" s="20">
        <v>317.52</v>
      </c>
      <c r="AG149" s="20">
        <f>AF149*0.9</f>
        <v>285.76799999999997</v>
      </c>
      <c r="AH149" s="20">
        <v>317.52</v>
      </c>
      <c r="AI149" s="20">
        <f>AH149*0.9</f>
        <v>285.76799999999997</v>
      </c>
      <c r="AJ149" s="20"/>
      <c r="AK149" s="20"/>
      <c r="AL149" s="20">
        <v>445.5</v>
      </c>
      <c r="AM149" s="20">
        <f t="shared" si="356"/>
        <v>285.76799999999997</v>
      </c>
      <c r="AN149" s="20">
        <f t="shared" si="357"/>
        <v>231.47208000000001</v>
      </c>
      <c r="AO149" s="20">
        <f t="shared" si="387"/>
        <v>257.19119999999998</v>
      </c>
      <c r="AP149" s="20">
        <f t="shared" si="359"/>
        <v>208.324872</v>
      </c>
      <c r="AQ149" s="20">
        <f t="shared" si="360"/>
        <v>208.324872</v>
      </c>
      <c r="AR149" s="20">
        <f t="shared" si="361"/>
        <v>257.19119999999998</v>
      </c>
      <c r="AS149" s="20">
        <f t="shared" si="362"/>
        <v>327.4425</v>
      </c>
      <c r="AT149" s="20">
        <v>445.5</v>
      </c>
      <c r="AU149" s="20">
        <f t="shared" si="363"/>
        <v>327.4425</v>
      </c>
      <c r="AV149" s="20"/>
      <c r="AW149" s="20">
        <f t="shared" si="364"/>
        <v>0</v>
      </c>
      <c r="AX149" s="20">
        <v>445.5</v>
      </c>
      <c r="AY149" s="20">
        <v>445.5</v>
      </c>
      <c r="AZ149" s="20">
        <v>445.5</v>
      </c>
      <c r="BA149" s="20"/>
      <c r="BB149" s="20"/>
      <c r="BC149" s="43">
        <f t="shared" si="365"/>
        <v>294.69824999999997</v>
      </c>
      <c r="BD149" s="44">
        <f t="shared" si="366"/>
        <v>238.70558249999999</v>
      </c>
      <c r="BE149" s="44">
        <f t="shared" si="367"/>
        <v>294.69824999999997</v>
      </c>
      <c r="BF149" s="44">
        <f t="shared" si="368"/>
        <v>238.70558249999999</v>
      </c>
      <c r="BG149" s="44">
        <f t="shared" si="369"/>
        <v>0</v>
      </c>
      <c r="BH149" s="43">
        <f t="shared" si="370"/>
        <v>0</v>
      </c>
      <c r="BI149" s="20">
        <f t="shared" si="388"/>
        <v>327.4425</v>
      </c>
      <c r="BJ149" s="20">
        <f t="shared" si="389"/>
        <v>238.70558249999999</v>
      </c>
      <c r="BK149" s="20">
        <f t="shared" si="398"/>
        <v>327.4425</v>
      </c>
      <c r="BL149" s="20">
        <f t="shared" si="390"/>
        <v>238.70558249999999</v>
      </c>
      <c r="BM149" s="20">
        <f t="shared" si="391"/>
        <v>238.70558249999999</v>
      </c>
      <c r="BN149" s="20">
        <f t="shared" si="399"/>
        <v>327.4425</v>
      </c>
      <c r="BO149" s="20"/>
      <c r="BP149" s="20"/>
      <c r="BQ149" s="20"/>
      <c r="BR149" s="20"/>
      <c r="BS149" s="20"/>
      <c r="BT149" s="43">
        <v>445.5</v>
      </c>
      <c r="BU149" s="44">
        <f t="shared" si="392"/>
        <v>265.22842500000002</v>
      </c>
      <c r="BV149" s="44">
        <v>445.5</v>
      </c>
      <c r="BW149" s="44">
        <f t="shared" si="393"/>
        <v>265.22842500000002</v>
      </c>
      <c r="BX149" s="44">
        <f t="shared" si="394"/>
        <v>0</v>
      </c>
      <c r="BY149" s="43"/>
      <c r="BZ149" s="20">
        <v>445.5</v>
      </c>
      <c r="CA149" s="19">
        <f t="shared" si="395"/>
        <v>265.22842500000002</v>
      </c>
      <c r="CB149" s="20">
        <v>445.5</v>
      </c>
      <c r="CC149" s="19">
        <f t="shared" si="396"/>
        <v>265.22842500000002</v>
      </c>
      <c r="CD149" s="20">
        <v>445.5</v>
      </c>
      <c r="CE149" s="19">
        <f t="shared" si="397"/>
        <v>265.22842500000002</v>
      </c>
      <c r="CF149" s="66">
        <f t="shared" si="325"/>
        <v>241.11675</v>
      </c>
      <c r="CG149" s="44"/>
      <c r="CH149" s="66">
        <f t="shared" si="326"/>
        <v>0</v>
      </c>
      <c r="CI149" s="44"/>
      <c r="CJ149" s="66">
        <f t="shared" si="327"/>
        <v>0</v>
      </c>
      <c r="CK149" s="69"/>
      <c r="CL149" s="73">
        <v>450</v>
      </c>
      <c r="CM149" s="44"/>
      <c r="CN149" s="66"/>
      <c r="CO149" s="44"/>
      <c r="CP149" s="66"/>
      <c r="CQ149" s="69">
        <v>450</v>
      </c>
      <c r="CR149" s="69"/>
      <c r="CS149" s="69"/>
      <c r="CT149" s="69">
        <f t="shared" si="328"/>
        <v>267.90750000000003</v>
      </c>
      <c r="CU149" s="69">
        <f t="shared" si="329"/>
        <v>0</v>
      </c>
      <c r="CV149" s="69">
        <f t="shared" si="330"/>
        <v>0</v>
      </c>
      <c r="CW149" s="74">
        <v>448.88</v>
      </c>
      <c r="CX149" s="74">
        <v>448.88</v>
      </c>
      <c r="CY149" s="74">
        <v>0</v>
      </c>
      <c r="CZ149" s="83">
        <f t="shared" si="331"/>
        <v>282.7944</v>
      </c>
      <c r="DA149" s="83">
        <f t="shared" si="341"/>
        <v>282.7944</v>
      </c>
      <c r="DB149" s="83">
        <f t="shared" si="377"/>
        <v>0</v>
      </c>
      <c r="DC149" s="21">
        <f t="shared" si="378"/>
        <v>229.06346400000001</v>
      </c>
      <c r="DD149" s="21">
        <v>0</v>
      </c>
      <c r="DE149" s="21">
        <v>0</v>
      </c>
      <c r="DF149" s="85">
        <v>331</v>
      </c>
      <c r="DG149" s="85">
        <v>331</v>
      </c>
      <c r="DH149" s="85">
        <v>0</v>
      </c>
      <c r="DI149" s="85">
        <v>331</v>
      </c>
      <c r="DJ149" s="85">
        <v>331</v>
      </c>
      <c r="DK149" s="85">
        <v>0</v>
      </c>
      <c r="DL149" s="69">
        <f t="shared" si="289"/>
        <v>297.89999999999998</v>
      </c>
      <c r="DM149" s="69">
        <f t="shared" si="374"/>
        <v>297.89999999999998</v>
      </c>
      <c r="DN149" s="69">
        <f t="shared" si="375"/>
        <v>0</v>
      </c>
    </row>
    <row r="155" spans="1:118">
      <c r="Y155" s="91"/>
      <c r="Z155" s="9"/>
      <c r="AA155" s="9"/>
      <c r="AB155" s="9"/>
      <c r="AC155" s="9"/>
      <c r="AD155" s="9"/>
      <c r="AE155" s="9"/>
    </row>
  </sheetData>
  <sheetProtection algorithmName="SHA-512" hashValue="KBmrmdf4RkB7GG+59i82Py4MpoT+tPKB+9cEZq0B/2NdURjcPmI3jlXShkhSijhl6glyxBfFoVc+Im98eGOwDg==" saltValue="EADIGDVQJrmzNqjH+x08eQ==" spinCount="100000" sheet="1" objects="1" selectLockedCells="1" autoFilter="0" selectUnlockedCells="1"/>
  <autoFilter ref="A3:DE149" xr:uid="{00000000-0009-0000-0000-000000000000}"/>
  <mergeCells count="70">
    <mergeCell ref="A1:A4"/>
    <mergeCell ref="B2:B3"/>
    <mergeCell ref="C2:C3"/>
    <mergeCell ref="D2:D3"/>
    <mergeCell ref="DF137:DH137"/>
    <mergeCell ref="DI137:DK137"/>
    <mergeCell ref="DF141:DH141"/>
    <mergeCell ref="DI141:DK141"/>
    <mergeCell ref="DF142:DH142"/>
    <mergeCell ref="DI142:DK142"/>
    <mergeCell ref="DF119:DH119"/>
    <mergeCell ref="DI119:DK119"/>
    <mergeCell ref="DF120:DH120"/>
    <mergeCell ref="DI120:DK120"/>
    <mergeCell ref="DF136:DH136"/>
    <mergeCell ref="DI136:DK136"/>
    <mergeCell ref="DF100:DH100"/>
    <mergeCell ref="DI100:DK100"/>
    <mergeCell ref="DF101:DH101"/>
    <mergeCell ref="DI101:DK101"/>
    <mergeCell ref="B110:D110"/>
    <mergeCell ref="DF76:DH76"/>
    <mergeCell ref="DI76:DK76"/>
    <mergeCell ref="DF96:DH96"/>
    <mergeCell ref="DI96:DK96"/>
    <mergeCell ref="DF99:DH99"/>
    <mergeCell ref="DI99:DK99"/>
    <mergeCell ref="DF37:DH37"/>
    <mergeCell ref="DI37:DK37"/>
    <mergeCell ref="DF38:DH38"/>
    <mergeCell ref="DI38:DK38"/>
    <mergeCell ref="B67:D67"/>
    <mergeCell ref="DF34:DH34"/>
    <mergeCell ref="DI34:DK34"/>
    <mergeCell ref="DF35:DH35"/>
    <mergeCell ref="DI35:DK35"/>
    <mergeCell ref="DF36:DH36"/>
    <mergeCell ref="DI36:DK36"/>
    <mergeCell ref="DF10:DH10"/>
    <mergeCell ref="DI10:DK10"/>
    <mergeCell ref="DF12:DH12"/>
    <mergeCell ref="DI12:DK12"/>
    <mergeCell ref="B25:D25"/>
    <mergeCell ref="DF2:DH2"/>
    <mergeCell ref="DI2:DK2"/>
    <mergeCell ref="DL2:DN2"/>
    <mergeCell ref="B4:D4"/>
    <mergeCell ref="DF9:DH9"/>
    <mergeCell ref="DI9:DK9"/>
    <mergeCell ref="CL2:CP2"/>
    <mergeCell ref="CT2:CV2"/>
    <mergeCell ref="CW2:CY2"/>
    <mergeCell ref="CZ2:DB2"/>
    <mergeCell ref="DC2:DE2"/>
    <mergeCell ref="B1:CP1"/>
    <mergeCell ref="CZ1:DB1"/>
    <mergeCell ref="DC1:DE1"/>
    <mergeCell ref="H2:J2"/>
    <mergeCell ref="K2:M2"/>
    <mergeCell ref="N2:P2"/>
    <mergeCell ref="Q2:V2"/>
    <mergeCell ref="W2:Y2"/>
    <mergeCell ref="Z2:AE2"/>
    <mergeCell ref="AF2:AK2"/>
    <mergeCell ref="AM2:AR2"/>
    <mergeCell ref="BC2:BH2"/>
    <mergeCell ref="BI2:BN2"/>
    <mergeCell ref="BT2:BY2"/>
    <mergeCell ref="BZ2:CE2"/>
    <mergeCell ref="CF2:CJ2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DavorT</dc:creator>
  <cp:lastModifiedBy>Tamara</cp:lastModifiedBy>
  <dcterms:created xsi:type="dcterms:W3CDTF">2010-06-01T08:46:00Z</dcterms:created>
  <dcterms:modified xsi:type="dcterms:W3CDTF">2025-07-03T12:25:26Z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0BC8EB86A89F4C1282C5E4E0A1B45FDC_13</vt:lpwstr>
  </property>
</Properties>
</file>