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a.makeska.MIO\Desktop\"/>
    </mc:Choice>
  </mc:AlternateContent>
  <xr:revisionPtr revIDLastSave="0" documentId="8_{D348FD2A-859F-4D74-90A0-DC5EF8C6B022}" xr6:coauthVersionLast="47" xr6:coauthVersionMax="47" xr10:uidLastSave="{00000000-0000-0000-0000-000000000000}"/>
  <bookViews>
    <workbookView xWindow="-120" yWindow="-120" windowWidth="20730" windowHeight="11160" xr2:uid="{B516EAA0-EFD9-45CE-999C-FEBF8069CB40}"/>
  </bookViews>
  <sheets>
    <sheet name="Финансики планови 2024" sheetId="1" r:id="rId1"/>
  </sheets>
  <externalReferences>
    <externalReference r:id="rId2"/>
  </externalReferences>
  <definedNames>
    <definedName name="_xlnm.Print_Area" localSheetId="0">'Финансики планови 2024'!$A$1:$AF$41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AD9" i="1"/>
  <c r="AE9" i="1"/>
  <c r="AF9" i="1"/>
  <c r="H10" i="1"/>
  <c r="P10" i="1"/>
  <c r="U10" i="1"/>
  <c r="X10" i="1"/>
  <c r="AB10" i="1"/>
  <c r="AC10" i="1"/>
  <c r="AD10" i="1"/>
  <c r="AE10" i="1"/>
  <c r="H11" i="1"/>
  <c r="M11" i="1"/>
  <c r="P11" i="1"/>
  <c r="X11" i="1"/>
  <c r="H12" i="1"/>
  <c r="P12" i="1"/>
  <c r="T12" i="1"/>
  <c r="V12" i="1"/>
  <c r="X12" i="1" s="1"/>
  <c r="H13" i="1"/>
  <c r="M13" i="1"/>
  <c r="P13" i="1"/>
  <c r="P17" i="1" s="1"/>
  <c r="X13" i="1"/>
  <c r="H14" i="1"/>
  <c r="P14" i="1"/>
  <c r="X14" i="1"/>
  <c r="H15" i="1"/>
  <c r="H19" i="1" s="1"/>
  <c r="P15" i="1"/>
  <c r="T15" i="1"/>
  <c r="U15" i="1"/>
  <c r="X15" i="1" s="1"/>
  <c r="H16" i="1"/>
  <c r="N16" i="1"/>
  <c r="P16" i="1"/>
  <c r="X16" i="1"/>
  <c r="H17" i="1"/>
  <c r="L17" i="1"/>
  <c r="M17" i="1"/>
  <c r="N17" i="1"/>
  <c r="O17" i="1"/>
  <c r="T17" i="1"/>
  <c r="W17" i="1"/>
  <c r="H18" i="1"/>
  <c r="D19" i="1"/>
  <c r="E19" i="1"/>
  <c r="F19" i="1"/>
  <c r="G19" i="1"/>
  <c r="AC29" i="1"/>
  <c r="AE29" i="1"/>
  <c r="AE31" i="1" s="1"/>
  <c r="G30" i="1"/>
  <c r="O30" i="1"/>
  <c r="V30" i="1"/>
  <c r="W30" i="1"/>
  <c r="W37" i="1" s="1"/>
  <c r="G31" i="1"/>
  <c r="O31" i="1"/>
  <c r="W31" i="1"/>
  <c r="AB31" i="1"/>
  <c r="AC31" i="1"/>
  <c r="AD31" i="1"/>
  <c r="G32" i="1"/>
  <c r="G40" i="1" s="1"/>
  <c r="O32" i="1"/>
  <c r="V32" i="1"/>
  <c r="W32" i="1"/>
  <c r="G33" i="1"/>
  <c r="O33" i="1"/>
  <c r="W33" i="1"/>
  <c r="G34" i="1"/>
  <c r="M34" i="1"/>
  <c r="O34" i="1" s="1"/>
  <c r="O37" i="1" s="1"/>
  <c r="N34" i="1"/>
  <c r="W34" i="1"/>
  <c r="G35" i="1"/>
  <c r="L35" i="1"/>
  <c r="M35" i="1"/>
  <c r="N35" i="1"/>
  <c r="O35" i="1"/>
  <c r="W35" i="1"/>
  <c r="G36" i="1"/>
  <c r="O36" i="1"/>
  <c r="W36" i="1"/>
  <c r="G37" i="1"/>
  <c r="L37" i="1"/>
  <c r="N37" i="1"/>
  <c r="T37" i="1"/>
  <c r="U37" i="1"/>
  <c r="V37" i="1"/>
  <c r="G38" i="1"/>
  <c r="G39" i="1"/>
  <c r="D40" i="1"/>
  <c r="E40" i="1"/>
  <c r="F40" i="1"/>
  <c r="M37" i="1" l="1"/>
  <c r="V17" i="1"/>
  <c r="U17" i="1"/>
  <c r="X17" i="1" s="1"/>
</calcChain>
</file>

<file path=xl/sharedStrings.xml><?xml version="1.0" encoding="utf-8"?>
<sst xmlns="http://schemas.openxmlformats.org/spreadsheetml/2006/main" count="146" uniqueCount="40">
  <si>
    <t>ВКУПНО</t>
  </si>
  <si>
    <t>Информатичко општество</t>
  </si>
  <si>
    <t>Радиодифузна дејност</t>
  </si>
  <si>
    <t>Н1</t>
  </si>
  <si>
    <t>Развој и имплементација на ИКТ</t>
  </si>
  <si>
    <t>НА</t>
  </si>
  <si>
    <t>Реформа на јавна администрација</t>
  </si>
  <si>
    <t>К6</t>
  </si>
  <si>
    <t>Вкупно квартално</t>
  </si>
  <si>
    <t>М3</t>
  </si>
  <si>
    <t>М2</t>
  </si>
  <si>
    <t>М1</t>
  </si>
  <si>
    <t>Расходна ставка</t>
  </si>
  <si>
    <t>Назив на потпрогр.</t>
  </si>
  <si>
    <t>Бр. на потпр.</t>
  </si>
  <si>
    <t>Планиран износ</t>
  </si>
  <si>
    <t>Министерство за информатичко општество и администрација</t>
  </si>
  <si>
    <t>Назив на буџетски корисник</t>
  </si>
  <si>
    <t>Инд.партија</t>
  </si>
  <si>
    <t xml:space="preserve">Тип на сметка </t>
  </si>
  <si>
    <t>РКБ</t>
  </si>
  <si>
    <t>Раздел</t>
  </si>
  <si>
    <t>Квартален  финансиски план за потпрограма Н1 на расходи по месеци за квартал I  - 2024 година.</t>
  </si>
  <si>
    <t>Квартален  финансиски план за потпрограма НА на расходи по месеци за квартал I  - 2024 година.</t>
  </si>
  <si>
    <t>Квартален  финансиски план за потпрограма К6 на расходи по месеци за квартал I  - 2024 година.</t>
  </si>
  <si>
    <t>Квартален  финансиски план за потпрограма 20 на расходи по месеци за квартал I  - 2024 година.</t>
  </si>
  <si>
    <t>Реформа на јавната администрација</t>
  </si>
  <si>
    <t xml:space="preserve">Информатичко општество </t>
  </si>
  <si>
    <t>Вкупно годишно</t>
  </si>
  <si>
    <t>К4</t>
  </si>
  <si>
    <t>К3</t>
  </si>
  <si>
    <t>К2</t>
  </si>
  <si>
    <t>К1</t>
  </si>
  <si>
    <t>Планиран износ по квартали</t>
  </si>
  <si>
    <t>Назив на потпрограма</t>
  </si>
  <si>
    <t>Бр. на потпрогр.</t>
  </si>
  <si>
    <t>Годишен финансиски план за потпрограма Н1 на расходи по квартали за 2024 год.</t>
  </si>
  <si>
    <t>Годишен финансиски план за потпрограма НА на расходи по квартали за 2024 год.</t>
  </si>
  <si>
    <t>Годишен финансиски план за потпрограма К6 на расходи по квартали за 2024 год.</t>
  </si>
  <si>
    <t>Годишен финансиски план за потпрограма 20 на расходи по квартали за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</si>
</sst>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\ &quot;ден&quot;"/>
  </numFmts>
  <fonts count="18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Myriad Pro"/>
      <charset val="204"/>
    </font>
    <font>
      <b/>
      <sz val="11"/>
      <name val="Myriad Pro"/>
      <family val="2"/>
    </font>
    <font>
      <b/>
      <sz val="10"/>
      <name val="Myriad Pro"/>
    </font>
    <font>
      <sz val="10"/>
      <name val="Myriad Pro"/>
      <family val="2"/>
    </font>
    <font>
      <b/>
      <sz val="11"/>
      <name val="Myriad Pro"/>
      <charset val="204"/>
    </font>
    <font>
      <sz val="10"/>
      <name val="Arial"/>
      <family val="2"/>
      <charset val="204"/>
    </font>
    <font>
      <sz val="10"/>
      <name val="Myriad Pro"/>
      <charset val="204"/>
    </font>
    <font>
      <b/>
      <sz val="10"/>
      <name val="Myriad Pro"/>
      <family val="2"/>
    </font>
    <font>
      <sz val="11"/>
      <name val="Myriad Pro"/>
      <family val="2"/>
    </font>
    <font>
      <b/>
      <sz val="10"/>
      <name val="Arial"/>
      <family val="2"/>
    </font>
    <font>
      <b/>
      <i/>
      <sz val="11"/>
      <name val="Myriad Pro"/>
      <charset val="204"/>
    </font>
    <font>
      <b/>
      <sz val="11"/>
      <name val="Myriad Pro"/>
    </font>
    <font>
      <sz val="11"/>
      <name val="Calibri"/>
      <family val="2"/>
      <scheme val="minor"/>
    </font>
    <font>
      <sz val="10"/>
      <name val="Myriad Pro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161">
    <xf numFmtId="0" fontId="0" fillId="0" borderId="0" xfId="0"/>
    <xf numFmtId="0" fontId="1" fillId="2" borderId="0" xfId="1" applyFill="1"/>
    <xf numFmtId="3" fontId="2" fillId="3" borderId="0" xfId="2" applyNumberFormat="1" applyFont="1" applyFill="1"/>
    <xf numFmtId="3" fontId="2" fillId="2" borderId="0" xfId="2" applyNumberFormat="1" applyFont="1" applyFill="1"/>
    <xf numFmtId="0" fontId="3" fillId="2" borderId="0" xfId="1" applyFont="1" applyFill="1" applyAlignment="1">
      <alignment horizontal="center"/>
    </xf>
    <xf numFmtId="3" fontId="4" fillId="3" borderId="1" xfId="2" applyNumberFormat="1" applyFont="1" applyFill="1" applyBorder="1" applyAlignment="1">
      <alignment horizontal="right"/>
    </xf>
    <xf numFmtId="3" fontId="5" fillId="2" borderId="1" xfId="1" applyNumberFormat="1" applyFont="1" applyFill="1" applyBorder="1" applyAlignment="1">
      <alignment horizontal="right"/>
    </xf>
    <xf numFmtId="0" fontId="5" fillId="2" borderId="1" xfId="2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3" fontId="2" fillId="4" borderId="2" xfId="2" applyNumberFormat="1" applyFont="1" applyFill="1" applyBorder="1"/>
    <xf numFmtId="0" fontId="6" fillId="2" borderId="0" xfId="1" applyFont="1" applyFill="1" applyAlignment="1">
      <alignment horizontal="center"/>
    </xf>
    <xf numFmtId="3" fontId="1" fillId="2" borderId="0" xfId="1" applyNumberFormat="1" applyFill="1"/>
    <xf numFmtId="3" fontId="4" fillId="3" borderId="0" xfId="2" applyNumberFormat="1" applyFont="1" applyFill="1" applyAlignment="1">
      <alignment horizontal="right"/>
    </xf>
    <xf numFmtId="3" fontId="5" fillId="2" borderId="0" xfId="1" applyNumberFormat="1" applyFont="1" applyFill="1" applyAlignment="1">
      <alignment horizontal="right"/>
    </xf>
    <xf numFmtId="0" fontId="5" fillId="2" borderId="0" xfId="2" applyFont="1" applyFill="1" applyAlignment="1">
      <alignment horizontal="center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3" fillId="2" borderId="0" xfId="3" applyFont="1" applyFill="1" applyAlignment="1">
      <alignment horizontal="center"/>
    </xf>
    <xf numFmtId="3" fontId="4" fillId="3" borderId="1" xfId="3" applyNumberFormat="1" applyFont="1" applyFill="1" applyBorder="1" applyAlignment="1">
      <alignment horizontal="right"/>
    </xf>
    <xf numFmtId="3" fontId="5" fillId="2" borderId="1" xfId="3" applyNumberFormat="1" applyFont="1" applyFill="1" applyBorder="1" applyAlignment="1">
      <alignment horizontal="right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/>
    </xf>
    <xf numFmtId="3" fontId="2" fillId="4" borderId="3" xfId="2" applyNumberFormat="1" applyFont="1" applyFill="1" applyBorder="1"/>
    <xf numFmtId="3" fontId="5" fillId="2" borderId="1" xfId="2" applyNumberFormat="1" applyFont="1" applyFill="1" applyBorder="1"/>
    <xf numFmtId="3" fontId="4" fillId="3" borderId="0" xfId="3" applyNumberFormat="1" applyFont="1" applyFill="1" applyAlignment="1">
      <alignment horizontal="right"/>
    </xf>
    <xf numFmtId="3" fontId="5" fillId="2" borderId="0" xfId="3" applyNumberFormat="1" applyFont="1" applyFill="1" applyAlignment="1">
      <alignment horizontal="right"/>
    </xf>
    <xf numFmtId="0" fontId="5" fillId="2" borderId="0" xfId="3" applyFont="1" applyFill="1" applyAlignment="1">
      <alignment horizontal="center" vertical="center" wrapText="1"/>
    </xf>
    <xf numFmtId="0" fontId="5" fillId="2" borderId="0" xfId="3" applyFont="1" applyFill="1" applyAlignment="1">
      <alignment horizontal="center" vertical="center"/>
    </xf>
    <xf numFmtId="3" fontId="5" fillId="2" borderId="0" xfId="2" applyNumberFormat="1" applyFont="1" applyFill="1"/>
    <xf numFmtId="164" fontId="0" fillId="2" borderId="0" xfId="4" applyNumberFormat="1" applyFont="1" applyFill="1"/>
    <xf numFmtId="3" fontId="8" fillId="2" borderId="0" xfId="1" applyNumberFormat="1" applyFont="1" applyFill="1" applyAlignment="1">
      <alignment horizontal="right"/>
    </xf>
    <xf numFmtId="0" fontId="6" fillId="2" borderId="0" xfId="3" applyFont="1" applyFill="1"/>
    <xf numFmtId="3" fontId="5" fillId="3" borderId="1" xfId="2" applyNumberFormat="1" applyFont="1" applyFill="1" applyBorder="1" applyAlignment="1">
      <alignment horizontal="center" vertical="center"/>
    </xf>
    <xf numFmtId="3" fontId="5" fillId="2" borderId="1" xfId="3" applyNumberFormat="1" applyFont="1" applyFill="1" applyBorder="1" applyAlignment="1">
      <alignment horizontal="center" vertical="center"/>
    </xf>
    <xf numFmtId="3" fontId="5" fillId="3" borderId="4" xfId="2" applyNumberFormat="1" applyFont="1" applyFill="1" applyBorder="1" applyAlignment="1">
      <alignment horizontal="center" vertical="center"/>
    </xf>
    <xf numFmtId="3" fontId="5" fillId="2" borderId="4" xfId="3" applyNumberFormat="1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 wrapText="1"/>
    </xf>
    <xf numFmtId="0" fontId="5" fillId="2" borderId="0" xfId="3" applyFont="1" applyFill="1" applyAlignment="1">
      <alignment horizontal="center" wrapText="1"/>
    </xf>
    <xf numFmtId="3" fontId="2" fillId="4" borderId="5" xfId="2" applyNumberFormat="1" applyFont="1" applyFill="1" applyBorder="1"/>
    <xf numFmtId="3" fontId="5" fillId="2" borderId="4" xfId="2" applyNumberFormat="1" applyFont="1" applyFill="1" applyBorder="1"/>
    <xf numFmtId="0" fontId="5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3" fontId="2" fillId="3" borderId="0" xfId="1" applyNumberFormat="1" applyFont="1" applyFill="1" applyAlignment="1">
      <alignment horizontal="right" wrapText="1"/>
    </xf>
    <xf numFmtId="0" fontId="2" fillId="3" borderId="1" xfId="3" applyFont="1" applyFill="1" applyBorder="1" applyAlignment="1">
      <alignment horizontal="center" wrapText="1"/>
    </xf>
    <xf numFmtId="0" fontId="2" fillId="2" borderId="1" xfId="3" applyFont="1" applyFill="1" applyBorder="1" applyAlignment="1">
      <alignment horizontal="center" wrapText="1"/>
    </xf>
    <xf numFmtId="0" fontId="2" fillId="4" borderId="3" xfId="1" applyFont="1" applyFill="1" applyBorder="1" applyAlignment="1">
      <alignment horizontal="center" wrapText="1"/>
    </xf>
    <xf numFmtId="0" fontId="2" fillId="4" borderId="1" xfId="1" applyFont="1" applyFill="1" applyBorder="1" applyAlignment="1">
      <alignment horizontal="center" wrapText="1"/>
    </xf>
    <xf numFmtId="0" fontId="2" fillId="2" borderId="1" xfId="1" applyFont="1" applyFill="1" applyBorder="1" applyAlignment="1">
      <alignment wrapText="1"/>
    </xf>
    <xf numFmtId="0" fontId="2" fillId="2" borderId="0" xfId="1" applyFont="1" applyFill="1" applyAlignment="1">
      <alignment wrapText="1"/>
    </xf>
    <xf numFmtId="0" fontId="2" fillId="3" borderId="1" xfId="1" applyFont="1" applyFill="1" applyBorder="1" applyAlignment="1">
      <alignment horizontal="center" wrapText="1"/>
    </xf>
    <xf numFmtId="0" fontId="9" fillId="3" borderId="1" xfId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wrapText="1"/>
    </xf>
    <xf numFmtId="0" fontId="2" fillId="2" borderId="0" xfId="3" applyFont="1" applyFill="1" applyAlignment="1">
      <alignment horizontal="center" wrapText="1"/>
    </xf>
    <xf numFmtId="0" fontId="2" fillId="2" borderId="0" xfId="1" applyFont="1" applyFill="1" applyAlignment="1">
      <alignment horizontal="center" wrapText="1"/>
    </xf>
    <xf numFmtId="0" fontId="9" fillId="2" borderId="0" xfId="1" applyFont="1" applyFill="1" applyAlignment="1">
      <alignment horizontal="center" wrapText="1"/>
    </xf>
    <xf numFmtId="0" fontId="10" fillId="2" borderId="0" xfId="3" applyFont="1" applyFill="1" applyAlignment="1">
      <alignment horizontal="center" wrapText="1"/>
    </xf>
    <xf numFmtId="0" fontId="6" fillId="2" borderId="0" xfId="1" applyFont="1" applyFill="1" applyAlignment="1">
      <alignment horizontal="center" wrapText="1"/>
    </xf>
    <xf numFmtId="0" fontId="2" fillId="2" borderId="6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 wrapText="1"/>
    </xf>
    <xf numFmtId="0" fontId="11" fillId="2" borderId="0" xfId="1" applyFont="1" applyFill="1"/>
    <xf numFmtId="0" fontId="12" fillId="2" borderId="8" xfId="2" applyFont="1" applyFill="1" applyBorder="1" applyAlignment="1">
      <alignment horizontal="center" wrapText="1"/>
    </xf>
    <xf numFmtId="0" fontId="12" fillId="2" borderId="10" xfId="2" applyFont="1" applyFill="1" applyBorder="1" applyAlignment="1">
      <alignment horizontal="center" wrapText="1"/>
    </xf>
    <xf numFmtId="0" fontId="6" fillId="2" borderId="10" xfId="2" applyFont="1" applyFill="1" applyBorder="1" applyAlignment="1">
      <alignment horizontal="center" wrapText="1"/>
    </xf>
    <xf numFmtId="0" fontId="6" fillId="2" borderId="11" xfId="2" applyFont="1" applyFill="1" applyBorder="1" applyAlignment="1">
      <alignment horizont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14" xfId="2" applyFont="1" applyFill="1" applyBorder="1" applyAlignment="1">
      <alignment horizontal="center" wrapText="1"/>
    </xf>
    <xf numFmtId="0" fontId="2" fillId="2" borderId="15" xfId="2" applyFont="1" applyFill="1" applyBorder="1" applyAlignment="1">
      <alignment horizontal="center" wrapText="1"/>
    </xf>
    <xf numFmtId="0" fontId="2" fillId="2" borderId="15" xfId="2" applyFont="1" applyFill="1" applyBorder="1" applyAlignment="1">
      <alignment horizontal="center" wrapText="1"/>
    </xf>
    <xf numFmtId="0" fontId="2" fillId="2" borderId="16" xfId="2" applyFont="1" applyFill="1" applyBorder="1" applyAlignment="1">
      <alignment horizontal="center" wrapText="1"/>
    </xf>
    <xf numFmtId="0" fontId="2" fillId="2" borderId="17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18" xfId="2" applyFont="1" applyFill="1" applyBorder="1" applyAlignment="1">
      <alignment horizontal="center" vertical="center" wrapText="1"/>
    </xf>
    <xf numFmtId="0" fontId="9" fillId="2" borderId="0" xfId="3" applyFont="1" applyFill="1"/>
    <xf numFmtId="0" fontId="9" fillId="2" borderId="0" xfId="1" applyFont="1" applyFill="1"/>
    <xf numFmtId="0" fontId="11" fillId="2" borderId="7" xfId="1" applyFont="1" applyFill="1" applyBorder="1"/>
    <xf numFmtId="0" fontId="9" fillId="2" borderId="7" xfId="1" applyFont="1" applyFill="1" applyBorder="1"/>
    <xf numFmtId="3" fontId="9" fillId="2" borderId="0" xfId="1" applyNumberFormat="1" applyFont="1" applyFill="1"/>
    <xf numFmtId="0" fontId="5" fillId="2" borderId="0" xfId="1" applyFont="1" applyFill="1"/>
    <xf numFmtId="3" fontId="5" fillId="2" borderId="0" xfId="2" applyNumberFormat="1" applyFont="1" applyFill="1" applyAlignment="1">
      <alignment horizontal="right"/>
    </xf>
    <xf numFmtId="3" fontId="11" fillId="2" borderId="0" xfId="1" applyNumberFormat="1" applyFont="1" applyFill="1"/>
    <xf numFmtId="0" fontId="13" fillId="2" borderId="0" xfId="2" applyFont="1" applyFill="1" applyAlignment="1">
      <alignment horizontal="center"/>
    </xf>
    <xf numFmtId="165" fontId="14" fillId="2" borderId="0" xfId="1" applyNumberFormat="1" applyFont="1" applyFill="1" applyAlignment="1">
      <alignment horizontal="center" vertical="center"/>
    </xf>
    <xf numFmtId="0" fontId="1" fillId="2" borderId="0" xfId="1" applyFill="1" applyAlignment="1">
      <alignment horizontal="center" vertical="center"/>
    </xf>
    <xf numFmtId="3" fontId="4" fillId="2" borderId="3" xfId="2" applyNumberFormat="1" applyFont="1" applyFill="1" applyBorder="1" applyAlignment="1">
      <alignment horizontal="right"/>
    </xf>
    <xf numFmtId="3" fontId="8" fillId="2" borderId="1" xfId="2" applyNumberFormat="1" applyFont="1" applyFill="1" applyBorder="1" applyAlignment="1">
      <alignment horizontal="right"/>
    </xf>
    <xf numFmtId="3" fontId="5" fillId="2" borderId="1" xfId="2" applyNumberFormat="1" applyFont="1" applyFill="1" applyBorder="1" applyAlignment="1">
      <alignment horizontal="right"/>
    </xf>
    <xf numFmtId="3" fontId="2" fillId="3" borderId="1" xfId="2" applyNumberFormat="1" applyFont="1" applyFill="1" applyBorder="1" applyAlignment="1">
      <alignment horizontal="right"/>
    </xf>
    <xf numFmtId="0" fontId="5" fillId="2" borderId="1" xfId="2" applyFont="1" applyFill="1" applyBorder="1" applyAlignment="1">
      <alignment horizontal="center" vertical="center" wrapText="1"/>
    </xf>
    <xf numFmtId="3" fontId="2" fillId="2" borderId="2" xfId="2" applyNumberFormat="1" applyFont="1" applyFill="1" applyBorder="1"/>
    <xf numFmtId="3" fontId="8" fillId="2" borderId="0" xfId="2" applyNumberFormat="1" applyFont="1" applyFill="1"/>
    <xf numFmtId="3" fontId="8" fillId="4" borderId="0" xfId="2" applyNumberFormat="1" applyFont="1" applyFill="1"/>
    <xf numFmtId="0" fontId="6" fillId="2" borderId="0" xfId="2" applyFont="1" applyFill="1" applyAlignment="1">
      <alignment horizontal="center"/>
    </xf>
    <xf numFmtId="3" fontId="4" fillId="4" borderId="2" xfId="2" applyNumberFormat="1" applyFont="1" applyFill="1" applyBorder="1"/>
    <xf numFmtId="3" fontId="4" fillId="4" borderId="0" xfId="2" applyNumberFormat="1" applyFont="1" applyFill="1"/>
    <xf numFmtId="3" fontId="4" fillId="2" borderId="2" xfId="2" applyNumberFormat="1" applyFont="1" applyFill="1" applyBorder="1" applyAlignment="1">
      <alignment horizontal="right"/>
    </xf>
    <xf numFmtId="3" fontId="8" fillId="2" borderId="0" xfId="2" applyNumberFormat="1" applyFont="1" applyFill="1" applyAlignment="1">
      <alignment horizontal="right"/>
    </xf>
    <xf numFmtId="3" fontId="2" fillId="3" borderId="0" xfId="2" applyNumberFormat="1" applyFont="1" applyFill="1" applyAlignment="1">
      <alignment horizontal="right"/>
    </xf>
    <xf numFmtId="0" fontId="5" fillId="2" borderId="0" xfId="2" applyFont="1" applyFill="1" applyAlignment="1">
      <alignment horizontal="center" vertical="center" wrapText="1"/>
    </xf>
    <xf numFmtId="3" fontId="2" fillId="2" borderId="3" xfId="2" applyNumberFormat="1" applyFont="1" applyFill="1" applyBorder="1" applyAlignment="1">
      <alignment horizontal="right"/>
    </xf>
    <xf numFmtId="3" fontId="8" fillId="4" borderId="1" xfId="2" applyNumberFormat="1" applyFont="1" applyFill="1" applyBorder="1" applyAlignment="1">
      <alignment horizontal="right"/>
    </xf>
    <xf numFmtId="3" fontId="2" fillId="2" borderId="3" xfId="2" applyNumberFormat="1" applyFont="1" applyFill="1" applyBorder="1"/>
    <xf numFmtId="3" fontId="15" fillId="2" borderId="1" xfId="2" applyNumberFormat="1" applyFont="1" applyFill="1" applyBorder="1"/>
    <xf numFmtId="3" fontId="15" fillId="4" borderId="1" xfId="2" applyNumberFormat="1" applyFont="1" applyFill="1" applyBorder="1"/>
    <xf numFmtId="165" fontId="16" fillId="2" borderId="0" xfId="1" applyNumberFormat="1" applyFont="1" applyFill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3" fontId="2" fillId="2" borderId="2" xfId="2" applyNumberFormat="1" applyFont="1" applyFill="1" applyBorder="1" applyAlignment="1">
      <alignment horizontal="right"/>
    </xf>
    <xf numFmtId="3" fontId="8" fillId="4" borderId="0" xfId="2" applyNumberFormat="1" applyFont="1" applyFill="1" applyAlignment="1">
      <alignment horizontal="right"/>
    </xf>
    <xf numFmtId="3" fontId="15" fillId="2" borderId="0" xfId="2" applyNumberFormat="1" applyFont="1" applyFill="1"/>
    <xf numFmtId="3" fontId="15" fillId="4" borderId="0" xfId="2" applyNumberFormat="1" applyFont="1" applyFill="1"/>
    <xf numFmtId="165" fontId="17" fillId="2" borderId="0" xfId="1" applyNumberFormat="1" applyFont="1" applyFill="1" applyAlignment="1">
      <alignment horizontal="center" vertical="center"/>
    </xf>
    <xf numFmtId="3" fontId="2" fillId="4" borderId="0" xfId="2" applyNumberFormat="1" applyFont="1" applyFill="1"/>
    <xf numFmtId="3" fontId="2" fillId="2" borderId="19" xfId="2" applyNumberFormat="1" applyFont="1" applyFill="1" applyBorder="1" applyAlignment="1">
      <alignment horizontal="right"/>
    </xf>
    <xf numFmtId="3" fontId="5" fillId="2" borderId="20" xfId="2" applyNumberFormat="1" applyFont="1" applyFill="1" applyBorder="1" applyAlignment="1">
      <alignment horizontal="right"/>
    </xf>
    <xf numFmtId="3" fontId="5" fillId="4" borderId="20" xfId="2" applyNumberFormat="1" applyFont="1" applyFill="1" applyBorder="1" applyAlignment="1">
      <alignment horizontal="right"/>
    </xf>
    <xf numFmtId="0" fontId="5" fillId="2" borderId="20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 wrapText="1"/>
    </xf>
    <xf numFmtId="3" fontId="4" fillId="2" borderId="5" xfId="2" applyNumberFormat="1" applyFont="1" applyFill="1" applyBorder="1" applyAlignment="1">
      <alignment horizontal="right"/>
    </xf>
    <xf numFmtId="0" fontId="8" fillId="2" borderId="0" xfId="2" applyFont="1" applyFill="1" applyAlignment="1">
      <alignment horizontal="center" wrapText="1"/>
    </xf>
    <xf numFmtId="0" fontId="8" fillId="4" borderId="0" xfId="2" applyFont="1" applyFill="1" applyAlignment="1">
      <alignment horizontal="center" wrapText="1"/>
    </xf>
    <xf numFmtId="0" fontId="5" fillId="2" borderId="4" xfId="2" applyFont="1" applyFill="1" applyBorder="1" applyAlignment="1">
      <alignment horizontal="center" vertical="center" wrapText="1"/>
    </xf>
    <xf numFmtId="3" fontId="2" fillId="2" borderId="5" xfId="2" applyNumberFormat="1" applyFont="1" applyFill="1" applyBorder="1"/>
    <xf numFmtId="3" fontId="4" fillId="2" borderId="4" xfId="2" applyNumberFormat="1" applyFont="1" applyFill="1" applyBorder="1"/>
    <xf numFmtId="3" fontId="8" fillId="2" borderId="4" xfId="2" applyNumberFormat="1" applyFont="1" applyFill="1" applyBorder="1"/>
    <xf numFmtId="0" fontId="8" fillId="2" borderId="4" xfId="2" applyFont="1" applyFill="1" applyBorder="1" applyAlignment="1">
      <alignment horizontal="center" wrapText="1"/>
    </xf>
    <xf numFmtId="3" fontId="4" fillId="4" borderId="4" xfId="2" applyNumberFormat="1" applyFont="1" applyFill="1" applyBorder="1"/>
    <xf numFmtId="3" fontId="8" fillId="2" borderId="4" xfId="2" applyNumberFormat="1" applyFont="1" applyFill="1" applyBorder="1" applyAlignment="1">
      <alignment horizontal="right"/>
    </xf>
    <xf numFmtId="3" fontId="5" fillId="2" borderId="4" xfId="2" applyNumberFormat="1" applyFont="1" applyFill="1" applyBorder="1" applyAlignment="1">
      <alignment horizontal="right"/>
    </xf>
    <xf numFmtId="3" fontId="2" fillId="3" borderId="4" xfId="2" applyNumberFormat="1" applyFont="1" applyFill="1" applyBorder="1" applyAlignment="1">
      <alignment horizontal="right"/>
    </xf>
    <xf numFmtId="0" fontId="5" fillId="2" borderId="4" xfId="2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 wrapText="1"/>
    </xf>
    <xf numFmtId="0" fontId="2" fillId="0" borderId="1" xfId="2" applyFont="1" applyBorder="1" applyAlignment="1">
      <alignment horizontal="center" wrapText="1"/>
    </xf>
    <xf numFmtId="0" fontId="2" fillId="4" borderId="1" xfId="2" applyFont="1" applyFill="1" applyBorder="1" applyAlignment="1">
      <alignment horizontal="center" wrapText="1"/>
    </xf>
    <xf numFmtId="0" fontId="2" fillId="2" borderId="1" xfId="2" applyFont="1" applyFill="1" applyBorder="1" applyAlignment="1">
      <alignment horizontal="center" wrapText="1"/>
    </xf>
    <xf numFmtId="0" fontId="4" fillId="4" borderId="1" xfId="2" applyFont="1" applyFill="1" applyBorder="1" applyAlignment="1">
      <alignment horizontal="center" wrapText="1"/>
    </xf>
    <xf numFmtId="0" fontId="4" fillId="2" borderId="3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wrapText="1"/>
    </xf>
    <xf numFmtId="0" fontId="4" fillId="2" borderId="0" xfId="2" applyFont="1" applyFill="1" applyAlignment="1">
      <alignment horizontal="center" wrapText="1"/>
    </xf>
    <xf numFmtId="0" fontId="9" fillId="2" borderId="0" xfId="2" applyFont="1" applyFill="1" applyAlignment="1">
      <alignment horizontal="center" wrapText="1"/>
    </xf>
    <xf numFmtId="0" fontId="5" fillId="2" borderId="0" xfId="2" applyFont="1" applyFill="1"/>
    <xf numFmtId="0" fontId="6" fillId="2" borderId="8" xfId="2" applyFont="1" applyFill="1" applyBorder="1" applyAlignment="1">
      <alignment horizontal="center" wrapText="1"/>
    </xf>
    <xf numFmtId="0" fontId="6" fillId="2" borderId="6" xfId="2" applyFont="1" applyFill="1" applyBorder="1" applyAlignment="1">
      <alignment horizontal="center" wrapText="1"/>
    </xf>
    <xf numFmtId="0" fontId="12" fillId="2" borderId="21" xfId="2" applyFont="1" applyFill="1" applyBorder="1" applyAlignment="1">
      <alignment horizontal="center" wrapText="1"/>
    </xf>
    <xf numFmtId="0" fontId="12" fillId="2" borderId="22" xfId="2" applyFont="1" applyFill="1" applyBorder="1" applyAlignment="1">
      <alignment horizontal="center" wrapText="1"/>
    </xf>
    <xf numFmtId="0" fontId="2" fillId="2" borderId="14" xfId="2" applyFont="1" applyFill="1" applyBorder="1" applyAlignment="1">
      <alignment horizontal="center" wrapText="1"/>
    </xf>
    <xf numFmtId="0" fontId="2" fillId="2" borderId="23" xfId="2" applyFont="1" applyFill="1" applyBorder="1" applyAlignment="1">
      <alignment horizontal="center" wrapText="1"/>
    </xf>
    <xf numFmtId="0" fontId="9" fillId="2" borderId="0" xfId="2" applyFont="1" applyFill="1"/>
    <xf numFmtId="0" fontId="2" fillId="2" borderId="0" xfId="2" applyFont="1" applyFill="1"/>
  </cellXfs>
  <cellStyles count="5">
    <cellStyle name="Comma 2" xfId="4" xr:uid="{92229A7C-00B6-4572-A377-A08D2C00484E}"/>
    <cellStyle name="Normal" xfId="0" builtinId="0"/>
    <cellStyle name="Normal 2" xfId="1" xr:uid="{8C763557-B02B-4703-ABA0-F4FD3059E112}"/>
    <cellStyle name="Normal 4" xfId="3" xr:uid="{B30B563A-2112-46EF-8F9B-954FCC3B3DC5}"/>
    <cellStyle name="Normal_Измена на Годишен план 2012" xfId="2" xr:uid="{642E810B-F774-4241-BAA7-4A4F6CFD5C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981075</xdr:colOff>
      <xdr:row>21</xdr:row>
      <xdr:rowOff>0</xdr:rowOff>
    </xdr:from>
    <xdr:ext cx="69850" cy="28257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D33C592-DF3D-4357-84FC-2358809DE430}"/>
            </a:ext>
          </a:extLst>
        </xdr:cNvPr>
        <xdr:cNvSpPr txBox="1">
          <a:spLocks noChangeArrowheads="1"/>
        </xdr:cNvSpPr>
      </xdr:nvSpPr>
      <xdr:spPr bwMode="auto">
        <a:xfrm>
          <a:off x="4876800" y="4000500"/>
          <a:ext cx="69850" cy="28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952500</xdr:colOff>
      <xdr:row>21</xdr:row>
      <xdr:rowOff>0</xdr:rowOff>
    </xdr:from>
    <xdr:ext cx="69850" cy="282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4CDE91F0-5027-4B07-A34D-EF6486FB2362}"/>
            </a:ext>
          </a:extLst>
        </xdr:cNvPr>
        <xdr:cNvSpPr txBox="1">
          <a:spLocks noChangeArrowheads="1"/>
        </xdr:cNvSpPr>
      </xdr:nvSpPr>
      <xdr:spPr bwMode="auto">
        <a:xfrm>
          <a:off x="4876800" y="4000500"/>
          <a:ext cx="69850" cy="28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909357</xdr:colOff>
      <xdr:row>21</xdr:row>
      <xdr:rowOff>0</xdr:rowOff>
    </xdr:from>
    <xdr:ext cx="69850" cy="282575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CA8FC742-38EC-448B-89B4-6C22FAF6CCE5}"/>
            </a:ext>
          </a:extLst>
        </xdr:cNvPr>
        <xdr:cNvSpPr txBox="1">
          <a:spLocks noChangeArrowheads="1"/>
        </xdr:cNvSpPr>
      </xdr:nvSpPr>
      <xdr:spPr bwMode="auto">
        <a:xfrm>
          <a:off x="4881282" y="4000500"/>
          <a:ext cx="69850" cy="28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371475</xdr:colOff>
      <xdr:row>22</xdr:row>
      <xdr:rowOff>0</xdr:rowOff>
    </xdr:from>
    <xdr:ext cx="76200" cy="200025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61D12CB2-E2E9-462F-AE66-55792B35C6EA}"/>
            </a:ext>
          </a:extLst>
        </xdr:cNvPr>
        <xdr:cNvSpPr txBox="1">
          <a:spLocks noChangeArrowheads="1"/>
        </xdr:cNvSpPr>
      </xdr:nvSpPr>
      <xdr:spPr bwMode="auto">
        <a:xfrm>
          <a:off x="7077075" y="4191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676275</xdr:colOff>
      <xdr:row>1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74C00CD-E8CB-459A-8323-D9D96E11AAA8}"/>
            </a:ext>
          </a:extLst>
        </xdr:cNvPr>
        <xdr:cNvSpPr txBox="1"/>
      </xdr:nvSpPr>
      <xdr:spPr>
        <a:xfrm>
          <a:off x="42672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oshare\Finansii\&#1060;&#1080;&#1085;&#1072;&#1085;&#1089;&#1080;&#1089;&#1082;&#1080;%20&#1087;&#1083;&#1072;&#1085;&#1086;&#1074;&#1080;\2021\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уџет вкупно 2021"/>
      <sheetName val="20-Год.план по квартали 21"/>
      <sheetName val=" III (20) "/>
      <sheetName val="К6"/>
      <sheetName val="III (К6)"/>
      <sheetName val="НА-Год.план по квартали 21"/>
      <sheetName val=" III (НА) "/>
      <sheetName val="Н1-Год.план по квартали 21"/>
      <sheetName val=" III(Н1)"/>
      <sheetName val="без ребаланс"/>
      <sheetName val="со ребаланс"/>
    </sheetNames>
    <sheetDataSet>
      <sheetData sheetId="0"/>
      <sheetData sheetId="1"/>
      <sheetData sheetId="2"/>
      <sheetData sheetId="3"/>
      <sheetData sheetId="4">
        <row r="12">
          <cell r="E12">
            <v>0</v>
          </cell>
          <cell r="F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408EC-86BB-4891-997C-00ED807EEC06}">
  <dimension ref="A1:AK43"/>
  <sheetViews>
    <sheetView tabSelected="1" zoomScale="85" zoomScaleNormal="85" zoomScaleSheetLayoutView="85" workbookViewId="0">
      <selection activeCell="D9" sqref="D9"/>
    </sheetView>
  </sheetViews>
  <sheetFormatPr defaultRowHeight="12.75"/>
  <cols>
    <col min="1" max="1" width="9.140625" style="1"/>
    <col min="2" max="2" width="14.7109375" style="1" customWidth="1"/>
    <col min="3" max="3" width="17.7109375" style="1" customWidth="1"/>
    <col min="4" max="4" width="15.85546875" style="1" customWidth="1"/>
    <col min="5" max="5" width="14.42578125" style="1" customWidth="1"/>
    <col min="6" max="6" width="13.7109375" style="1" customWidth="1"/>
    <col min="7" max="7" width="16.42578125" style="1" customWidth="1"/>
    <col min="8" max="8" width="14.28515625" style="1" customWidth="1"/>
    <col min="9" max="9" width="10.7109375" style="1" customWidth="1"/>
    <col min="10" max="10" width="17.28515625" style="1" customWidth="1"/>
    <col min="11" max="11" width="10.85546875" style="1" customWidth="1"/>
    <col min="12" max="12" width="12.5703125" style="1" customWidth="1"/>
    <col min="13" max="13" width="13.28515625" style="1" customWidth="1"/>
    <col min="14" max="14" width="14.42578125" style="1" customWidth="1"/>
    <col min="15" max="15" width="12.42578125" style="1" customWidth="1"/>
    <col min="16" max="16" width="14.85546875" style="1" customWidth="1"/>
    <col min="17" max="17" width="10.5703125" style="1" customWidth="1"/>
    <col min="18" max="18" width="17.140625" style="1" customWidth="1"/>
    <col min="19" max="19" width="10.85546875" style="1" customWidth="1"/>
    <col min="20" max="21" width="12.5703125" style="1" customWidth="1"/>
    <col min="22" max="22" width="11.28515625" style="1" customWidth="1"/>
    <col min="23" max="24" width="12.5703125" style="1" customWidth="1"/>
    <col min="25" max="25" width="9.140625" style="1" customWidth="1"/>
    <col min="26" max="26" width="14.42578125" style="1" customWidth="1"/>
    <col min="27" max="27" width="11.7109375" style="1" customWidth="1"/>
    <col min="28" max="32" width="14" style="1" customWidth="1"/>
    <col min="33" max="35" width="12.7109375" style="1" customWidth="1"/>
    <col min="36" max="36" width="11.7109375" style="1" bestFit="1" customWidth="1"/>
    <col min="37" max="37" width="14.28515625" style="1" bestFit="1" customWidth="1"/>
    <col min="38" max="16384" width="9.140625" style="1"/>
  </cols>
  <sheetData>
    <row r="1" spans="1:37" s="63" customFormat="1"/>
    <row r="2" spans="1:37" s="63" customFormat="1">
      <c r="A2" s="160" t="s">
        <v>39</v>
      </c>
      <c r="B2" s="160"/>
      <c r="C2" s="160"/>
      <c r="D2" s="160"/>
      <c r="E2" s="160"/>
      <c r="F2" s="160"/>
      <c r="G2" s="160"/>
      <c r="H2" s="160"/>
      <c r="I2" s="160" t="s">
        <v>38</v>
      </c>
      <c r="J2" s="160"/>
      <c r="K2" s="160"/>
      <c r="L2" s="160"/>
      <c r="M2" s="160"/>
      <c r="N2" s="160"/>
      <c r="O2" s="160"/>
      <c r="P2" s="160"/>
      <c r="Q2" s="160" t="s">
        <v>37</v>
      </c>
      <c r="R2" s="160"/>
      <c r="S2" s="160"/>
      <c r="T2" s="160"/>
      <c r="U2" s="160"/>
      <c r="V2" s="160"/>
      <c r="W2" s="160"/>
      <c r="X2" s="160"/>
      <c r="Y2" s="160" t="s">
        <v>36</v>
      </c>
      <c r="Z2" s="160"/>
      <c r="AA2" s="160"/>
      <c r="AB2" s="160"/>
      <c r="AC2" s="160"/>
      <c r="AD2" s="160"/>
      <c r="AE2" s="160"/>
      <c r="AF2" s="160"/>
    </row>
    <row r="3" spans="1:37" s="63" customFormat="1" ht="13.5" thickBot="1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</row>
    <row r="4" spans="1:37" s="63" customFormat="1" ht="26.25" customHeight="1" thickBot="1">
      <c r="A4" s="75" t="s">
        <v>21</v>
      </c>
      <c r="B4" s="74" t="s">
        <v>20</v>
      </c>
      <c r="C4" s="74" t="s">
        <v>19</v>
      </c>
      <c r="D4" s="74" t="s">
        <v>18</v>
      </c>
      <c r="E4" s="72" t="s">
        <v>17</v>
      </c>
      <c r="F4" s="158"/>
      <c r="G4" s="158"/>
      <c r="H4" s="158"/>
      <c r="I4" s="75" t="s">
        <v>21</v>
      </c>
      <c r="J4" s="157" t="s">
        <v>20</v>
      </c>
      <c r="K4" s="75" t="s">
        <v>19</v>
      </c>
      <c r="L4" s="74" t="s">
        <v>18</v>
      </c>
      <c r="M4" s="73" t="s">
        <v>17</v>
      </c>
      <c r="N4" s="73"/>
      <c r="O4" s="73"/>
      <c r="P4" s="72"/>
      <c r="Q4" s="75" t="s">
        <v>21</v>
      </c>
      <c r="R4" s="74" t="s">
        <v>20</v>
      </c>
      <c r="S4" s="74" t="s">
        <v>19</v>
      </c>
      <c r="T4" s="74" t="s">
        <v>18</v>
      </c>
      <c r="U4" s="73" t="s">
        <v>17</v>
      </c>
      <c r="V4" s="73"/>
      <c r="W4" s="73"/>
      <c r="X4" s="72"/>
      <c r="Y4" s="75" t="s">
        <v>21</v>
      </c>
      <c r="Z4" s="74" t="s">
        <v>20</v>
      </c>
      <c r="AA4" s="74" t="s">
        <v>19</v>
      </c>
      <c r="AB4" s="74" t="s">
        <v>18</v>
      </c>
      <c r="AC4" s="73" t="s">
        <v>17</v>
      </c>
      <c r="AD4" s="73"/>
      <c r="AE4" s="73"/>
      <c r="AF4" s="72"/>
    </row>
    <row r="5" spans="1:37" s="63" customFormat="1" ht="29.25" customHeight="1" thickTop="1" thickBot="1">
      <c r="A5" s="67">
        <v>17001</v>
      </c>
      <c r="B5" s="66">
        <v>61174</v>
      </c>
      <c r="C5" s="66">
        <v>637</v>
      </c>
      <c r="D5" s="66">
        <v>12</v>
      </c>
      <c r="E5" s="156" t="s">
        <v>16</v>
      </c>
      <c r="F5" s="155"/>
      <c r="G5" s="155"/>
      <c r="H5" s="155"/>
      <c r="I5" s="154">
        <v>17001</v>
      </c>
      <c r="J5" s="153">
        <v>61174</v>
      </c>
      <c r="K5" s="67">
        <v>637</v>
      </c>
      <c r="L5" s="66">
        <v>12</v>
      </c>
      <c r="M5" s="65" t="s">
        <v>16</v>
      </c>
      <c r="N5" s="65"/>
      <c r="O5" s="65"/>
      <c r="P5" s="64"/>
      <c r="Q5" s="67">
        <v>17001</v>
      </c>
      <c r="R5" s="66">
        <v>61174</v>
      </c>
      <c r="S5" s="66">
        <v>637</v>
      </c>
      <c r="T5" s="66">
        <v>12</v>
      </c>
      <c r="U5" s="65" t="s">
        <v>16</v>
      </c>
      <c r="V5" s="65"/>
      <c r="W5" s="65"/>
      <c r="X5" s="64"/>
      <c r="Y5" s="67">
        <v>17001</v>
      </c>
      <c r="Z5" s="66">
        <v>61174</v>
      </c>
      <c r="AA5" s="66">
        <v>637</v>
      </c>
      <c r="AB5" s="66">
        <v>12</v>
      </c>
      <c r="AC5" s="65" t="s">
        <v>16</v>
      </c>
      <c r="AD5" s="65"/>
      <c r="AE5" s="65"/>
      <c r="AF5" s="64"/>
    </row>
    <row r="6" spans="1:37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</row>
    <row r="7" spans="1:37" s="63" customFormat="1" ht="12.75" customHeight="1">
      <c r="A7" s="151" t="s">
        <v>35</v>
      </c>
      <c r="B7" s="151" t="s">
        <v>34</v>
      </c>
      <c r="C7" s="151" t="s">
        <v>12</v>
      </c>
      <c r="D7" s="151" t="s">
        <v>33</v>
      </c>
      <c r="E7" s="151"/>
      <c r="F7" s="151"/>
      <c r="G7" s="151"/>
      <c r="H7" s="151"/>
      <c r="I7" s="151" t="s">
        <v>35</v>
      </c>
      <c r="J7" s="150" t="s">
        <v>34</v>
      </c>
      <c r="K7" s="150" t="s">
        <v>12</v>
      </c>
      <c r="L7" s="150" t="s">
        <v>33</v>
      </c>
      <c r="M7" s="150"/>
      <c r="N7" s="150"/>
      <c r="O7" s="150"/>
      <c r="P7" s="150"/>
      <c r="Q7" s="149" t="s">
        <v>35</v>
      </c>
      <c r="R7" s="149" t="s">
        <v>34</v>
      </c>
      <c r="S7" s="149" t="s">
        <v>12</v>
      </c>
      <c r="T7" s="149" t="s">
        <v>33</v>
      </c>
      <c r="U7" s="149"/>
      <c r="V7" s="149"/>
      <c r="W7" s="149"/>
      <c r="X7" s="149"/>
      <c r="Y7" s="149" t="s">
        <v>35</v>
      </c>
      <c r="Z7" s="149" t="s">
        <v>34</v>
      </c>
      <c r="AA7" s="149" t="s">
        <v>12</v>
      </c>
      <c r="AB7" s="149" t="s">
        <v>33</v>
      </c>
      <c r="AC7" s="149"/>
      <c r="AD7" s="149"/>
      <c r="AE7" s="149"/>
      <c r="AF7" s="149"/>
    </row>
    <row r="8" spans="1:37" s="63" customFormat="1" ht="26.25" thickBot="1">
      <c r="A8" s="145"/>
      <c r="B8" s="145"/>
      <c r="C8" s="145"/>
      <c r="D8" s="148" t="s">
        <v>32</v>
      </c>
      <c r="E8" s="147" t="s">
        <v>31</v>
      </c>
      <c r="F8" s="147" t="s">
        <v>30</v>
      </c>
      <c r="G8" s="147" t="s">
        <v>29</v>
      </c>
      <c r="H8" s="146" t="s">
        <v>28</v>
      </c>
      <c r="I8" s="145"/>
      <c r="J8" s="144"/>
      <c r="K8" s="144"/>
      <c r="L8" s="141" t="s">
        <v>32</v>
      </c>
      <c r="M8" s="143" t="s">
        <v>31</v>
      </c>
      <c r="N8" s="143" t="s">
        <v>30</v>
      </c>
      <c r="O8" s="143" t="s">
        <v>29</v>
      </c>
      <c r="P8" s="142" t="s">
        <v>28</v>
      </c>
      <c r="Q8" s="140"/>
      <c r="R8" s="140"/>
      <c r="S8" s="140"/>
      <c r="T8" s="141" t="s">
        <v>32</v>
      </c>
      <c r="U8" s="137" t="s">
        <v>31</v>
      </c>
      <c r="V8" s="137" t="s">
        <v>30</v>
      </c>
      <c r="W8" s="137" t="s">
        <v>29</v>
      </c>
      <c r="X8" s="137" t="s">
        <v>28</v>
      </c>
      <c r="Y8" s="140"/>
      <c r="Z8" s="140"/>
      <c r="AA8" s="140"/>
      <c r="AB8" s="139" t="s">
        <v>32</v>
      </c>
      <c r="AC8" s="137" t="s">
        <v>31</v>
      </c>
      <c r="AD8" s="137" t="s">
        <v>30</v>
      </c>
      <c r="AE8" s="138" t="s">
        <v>29</v>
      </c>
      <c r="AF8" s="137" t="s">
        <v>28</v>
      </c>
    </row>
    <row r="9" spans="1:37" ht="22.5" customHeight="1" thickTop="1" thickBot="1">
      <c r="A9" s="127">
        <v>20</v>
      </c>
      <c r="B9" s="127" t="s">
        <v>27</v>
      </c>
      <c r="C9" s="136">
        <v>420</v>
      </c>
      <c r="D9" s="135">
        <v>1600000</v>
      </c>
      <c r="E9" s="134">
        <v>1500000</v>
      </c>
      <c r="F9" s="134">
        <v>0</v>
      </c>
      <c r="G9" s="133">
        <v>0</v>
      </c>
      <c r="H9" s="102">
        <f>D9+E9+F9+G9</f>
        <v>3100000</v>
      </c>
      <c r="I9" s="127" t="s">
        <v>7</v>
      </c>
      <c r="J9" s="127" t="s">
        <v>26</v>
      </c>
      <c r="K9" s="131"/>
      <c r="L9" s="132"/>
      <c r="M9" s="131"/>
      <c r="N9" s="130"/>
      <c r="O9" s="129"/>
      <c r="P9" s="128"/>
      <c r="Q9" s="127" t="s">
        <v>5</v>
      </c>
      <c r="R9" s="127" t="s">
        <v>4</v>
      </c>
      <c r="S9" s="15"/>
      <c r="T9" s="126"/>
      <c r="U9" s="125"/>
      <c r="V9" s="125"/>
      <c r="W9" s="103"/>
      <c r="X9" s="124"/>
      <c r="Y9" s="123" t="s">
        <v>3</v>
      </c>
      <c r="Z9" s="123" t="s">
        <v>2</v>
      </c>
      <c r="AA9" s="122">
        <v>461</v>
      </c>
      <c r="AB9" s="121">
        <v>300000000</v>
      </c>
      <c r="AC9" s="120">
        <v>300000000</v>
      </c>
      <c r="AD9" s="120">
        <f>AC9</f>
        <v>300000000</v>
      </c>
      <c r="AE9" s="120">
        <f>1155251000-900000000</f>
        <v>255251000</v>
      </c>
      <c r="AF9" s="119">
        <f>AF10</f>
        <v>1155251000</v>
      </c>
      <c r="AG9" s="63"/>
      <c r="AH9" s="87"/>
      <c r="AI9" s="87"/>
      <c r="AJ9" s="90"/>
      <c r="AK9" s="89"/>
    </row>
    <row r="10" spans="1:37" ht="15.75" customHeight="1" thickTop="1">
      <c r="A10" s="105"/>
      <c r="B10" s="105"/>
      <c r="C10" s="15">
        <v>421</v>
      </c>
      <c r="D10" s="104">
        <v>1500000</v>
      </c>
      <c r="E10" s="86">
        <v>1500000</v>
      </c>
      <c r="F10" s="86">
        <v>1500000</v>
      </c>
      <c r="G10" s="103">
        <v>1000000</v>
      </c>
      <c r="H10" s="102">
        <f>D10+E10+F10+G10</f>
        <v>5500000</v>
      </c>
      <c r="I10" s="105"/>
      <c r="J10" s="105"/>
      <c r="K10" s="15">
        <v>423</v>
      </c>
      <c r="L10" s="116">
        <v>100000</v>
      </c>
      <c r="M10" s="97"/>
      <c r="N10" s="97">
        <v>0</v>
      </c>
      <c r="O10" s="115">
        <v>0</v>
      </c>
      <c r="P10" s="96">
        <f>L10+M10+N10+O10</f>
        <v>100000</v>
      </c>
      <c r="Q10" s="105"/>
      <c r="R10" s="105"/>
      <c r="S10" s="15">
        <v>421</v>
      </c>
      <c r="T10" s="114">
        <v>792000</v>
      </c>
      <c r="U10" s="103">
        <f>1492000-T10</f>
        <v>700000</v>
      </c>
      <c r="V10" s="103">
        <v>0</v>
      </c>
      <c r="W10" s="103">
        <v>0</v>
      </c>
      <c r="X10" s="113">
        <f>SUM(T10:W10)</f>
        <v>1492000</v>
      </c>
      <c r="Y10" s="88" t="s">
        <v>0</v>
      </c>
      <c r="Z10" s="88"/>
      <c r="AA10" s="88"/>
      <c r="AB10" s="118">
        <f>SUM(AB9:AB9)</f>
        <v>300000000</v>
      </c>
      <c r="AC10" s="3">
        <f>SUM(AC9:AC9)</f>
        <v>300000000</v>
      </c>
      <c r="AD10" s="3">
        <f>SUM(AD9:AD9)</f>
        <v>300000000</v>
      </c>
      <c r="AE10" s="3">
        <f>SUM(AE9:AE9)</f>
        <v>255251000</v>
      </c>
      <c r="AF10" s="96">
        <v>1155251000</v>
      </c>
      <c r="AG10" s="63"/>
      <c r="AH10" s="87"/>
      <c r="AI10" s="87"/>
      <c r="AJ10" s="90"/>
      <c r="AK10" s="117"/>
    </row>
    <row r="11" spans="1:37" ht="13.5" customHeight="1">
      <c r="A11" s="105"/>
      <c r="B11" s="105"/>
      <c r="C11" s="15">
        <v>423</v>
      </c>
      <c r="D11" s="104">
        <v>150000</v>
      </c>
      <c r="E11" s="86">
        <v>0</v>
      </c>
      <c r="F11" s="86">
        <v>0</v>
      </c>
      <c r="G11" s="103">
        <v>0</v>
      </c>
      <c r="H11" s="102">
        <f>D11+E11+F11+G11</f>
        <v>150000</v>
      </c>
      <c r="I11" s="105"/>
      <c r="J11" s="105"/>
      <c r="K11" s="15">
        <v>425</v>
      </c>
      <c r="L11" s="116">
        <v>650000</v>
      </c>
      <c r="M11" s="97">
        <f>1298000-L11</f>
        <v>648000</v>
      </c>
      <c r="N11" s="97">
        <v>0</v>
      </c>
      <c r="O11" s="115">
        <v>0</v>
      </c>
      <c r="P11" s="96">
        <f>L11+M11+N11+O11</f>
        <v>1298000</v>
      </c>
      <c r="Q11" s="105"/>
      <c r="R11" s="105"/>
      <c r="S11" s="15">
        <v>424</v>
      </c>
      <c r="T11" s="114">
        <v>30000000</v>
      </c>
      <c r="U11" s="97">
        <v>30000000</v>
      </c>
      <c r="V11" s="103">
        <v>7567000</v>
      </c>
      <c r="W11" s="103">
        <v>0</v>
      </c>
      <c r="X11" s="113">
        <f>SUM(T11:W11)</f>
        <v>67567000</v>
      </c>
      <c r="Y11" s="63"/>
      <c r="Z11" s="63"/>
      <c r="AA11" s="63"/>
      <c r="AB11" s="63"/>
      <c r="AC11" s="63"/>
      <c r="AD11" s="63"/>
      <c r="AE11" s="63"/>
      <c r="AF11" s="63"/>
      <c r="AG11" s="63"/>
      <c r="AH11" s="87"/>
      <c r="AI11" s="87"/>
      <c r="AJ11" s="90"/>
      <c r="AK11" s="89"/>
    </row>
    <row r="12" spans="1:37" ht="13.5" customHeight="1">
      <c r="A12" s="105"/>
      <c r="B12" s="105"/>
      <c r="C12" s="15">
        <v>424</v>
      </c>
      <c r="D12" s="104">
        <v>1000000</v>
      </c>
      <c r="E12" s="86">
        <v>1000000</v>
      </c>
      <c r="F12" s="86">
        <v>0</v>
      </c>
      <c r="G12" s="103">
        <v>0</v>
      </c>
      <c r="H12" s="102">
        <f>D12+E12+F12+G12</f>
        <v>2000000</v>
      </c>
      <c r="I12" s="105"/>
      <c r="J12" s="105"/>
      <c r="K12" s="15">
        <v>426</v>
      </c>
      <c r="L12" s="116">
        <v>250000</v>
      </c>
      <c r="M12" s="97">
        <v>250000</v>
      </c>
      <c r="N12" s="97">
        <v>0</v>
      </c>
      <c r="O12" s="115">
        <v>0</v>
      </c>
      <c r="P12" s="96">
        <f>L12+M12+N12+O12</f>
        <v>500000</v>
      </c>
      <c r="Q12" s="105"/>
      <c r="R12" s="105"/>
      <c r="S12" s="15">
        <v>425</v>
      </c>
      <c r="T12" s="114">
        <f>46734000-15000000</f>
        <v>31734000</v>
      </c>
      <c r="U12" s="103">
        <v>15000000</v>
      </c>
      <c r="V12" s="103">
        <f>46734000-U12-T12</f>
        <v>0</v>
      </c>
      <c r="W12" s="97"/>
      <c r="X12" s="113">
        <f>SUM(T12:W12)</f>
        <v>46734000</v>
      </c>
      <c r="AG12" s="63"/>
      <c r="AH12" s="87"/>
      <c r="AI12" s="87"/>
      <c r="AJ12" s="90"/>
      <c r="AK12" s="89"/>
    </row>
    <row r="13" spans="1:37" ht="15">
      <c r="A13" s="105"/>
      <c r="B13" s="105"/>
      <c r="C13" s="15">
        <v>425</v>
      </c>
      <c r="D13" s="104">
        <v>2500000</v>
      </c>
      <c r="E13" s="86">
        <v>1500000</v>
      </c>
      <c r="F13" s="86">
        <v>1500000</v>
      </c>
      <c r="G13" s="103">
        <v>0</v>
      </c>
      <c r="H13" s="102">
        <f>D13+E13+F13+G13</f>
        <v>5500000</v>
      </c>
      <c r="I13" s="105"/>
      <c r="J13" s="105"/>
      <c r="K13" s="15">
        <v>480</v>
      </c>
      <c r="L13" s="116">
        <v>20000000</v>
      </c>
      <c r="M13" s="97">
        <f>21850000-L13</f>
        <v>1850000</v>
      </c>
      <c r="N13" s="97">
        <v>0</v>
      </c>
      <c r="O13" s="115">
        <v>0</v>
      </c>
      <c r="P13" s="96">
        <f>L13+M13+N13+O13</f>
        <v>21850000</v>
      </c>
      <c r="Q13" s="105"/>
      <c r="R13" s="105"/>
      <c r="S13" s="15">
        <v>426</v>
      </c>
      <c r="T13" s="114">
        <v>0</v>
      </c>
      <c r="U13" s="103">
        <v>0</v>
      </c>
      <c r="V13" s="103">
        <v>0</v>
      </c>
      <c r="W13" s="97">
        <v>0</v>
      </c>
      <c r="X13" s="113">
        <f>SUM(T13:W13)</f>
        <v>0</v>
      </c>
      <c r="AG13" s="63"/>
      <c r="AH13" s="87"/>
      <c r="AI13" s="87"/>
      <c r="AJ13" s="90"/>
      <c r="AK13" s="89"/>
    </row>
    <row r="14" spans="1:37" ht="15">
      <c r="A14" s="105"/>
      <c r="B14" s="105"/>
      <c r="C14" s="15">
        <v>426</v>
      </c>
      <c r="D14" s="104">
        <v>750000</v>
      </c>
      <c r="E14" s="86">
        <v>750000</v>
      </c>
      <c r="F14" s="86">
        <v>0</v>
      </c>
      <c r="G14" s="103">
        <v>0</v>
      </c>
      <c r="H14" s="102">
        <f>D14+E14+F14+G14</f>
        <v>1500000</v>
      </c>
      <c r="I14" s="105"/>
      <c r="J14" s="105"/>
      <c r="K14" s="15">
        <v>481</v>
      </c>
      <c r="L14" s="116">
        <v>19100000</v>
      </c>
      <c r="M14" s="97">
        <v>0</v>
      </c>
      <c r="N14" s="97">
        <v>0</v>
      </c>
      <c r="O14" s="115">
        <v>0</v>
      </c>
      <c r="P14" s="96">
        <f>L14+M14+N14+O14</f>
        <v>19100000</v>
      </c>
      <c r="Q14" s="105"/>
      <c r="R14" s="105"/>
      <c r="S14" s="15">
        <v>464</v>
      </c>
      <c r="T14" s="114">
        <v>15000000</v>
      </c>
      <c r="U14" s="1">
        <v>0</v>
      </c>
      <c r="V14" s="1">
        <v>0</v>
      </c>
      <c r="W14" s="1">
        <v>0</v>
      </c>
      <c r="X14" s="113">
        <f>SUM(T14:W14)</f>
        <v>15000000</v>
      </c>
      <c r="AG14" s="63"/>
      <c r="AH14" s="87"/>
      <c r="AI14" s="87"/>
      <c r="AJ14" s="90"/>
      <c r="AK14" s="89"/>
    </row>
    <row r="15" spans="1:37" ht="13.5" customHeight="1">
      <c r="A15" s="105"/>
      <c r="B15" s="105"/>
      <c r="C15" s="15">
        <v>461</v>
      </c>
      <c r="D15" s="104">
        <v>50000000</v>
      </c>
      <c r="E15" s="86">
        <v>0</v>
      </c>
      <c r="F15" s="86">
        <v>0</v>
      </c>
      <c r="G15" s="103">
        <v>0</v>
      </c>
      <c r="H15" s="102">
        <f>D15+E15+F15+G15</f>
        <v>50000000</v>
      </c>
      <c r="I15" s="105"/>
      <c r="J15" s="105"/>
      <c r="K15" s="15">
        <v>483</v>
      </c>
      <c r="L15" s="116">
        <v>0</v>
      </c>
      <c r="M15" s="97"/>
      <c r="N15" s="97">
        <v>0</v>
      </c>
      <c r="O15" s="115">
        <v>0</v>
      </c>
      <c r="P15" s="96">
        <f>L15+M15+N15+O15</f>
        <v>0</v>
      </c>
      <c r="Q15" s="105"/>
      <c r="R15" s="105"/>
      <c r="S15" s="15">
        <v>480</v>
      </c>
      <c r="T15" s="114">
        <f>51033000-15000000</f>
        <v>36033000</v>
      </c>
      <c r="U15" s="103">
        <f>15000000</f>
        <v>15000000</v>
      </c>
      <c r="V15" s="103">
        <v>0</v>
      </c>
      <c r="W15" s="103">
        <v>0</v>
      </c>
      <c r="X15" s="113">
        <f>SUM(T15:W15)</f>
        <v>51033000</v>
      </c>
      <c r="AG15" s="63"/>
      <c r="AH15" s="87"/>
      <c r="AI15" s="87"/>
      <c r="AJ15" s="112"/>
      <c r="AK15" s="111"/>
    </row>
    <row r="16" spans="1:37" ht="15.75" customHeight="1" thickBot="1">
      <c r="A16" s="105"/>
      <c r="B16" s="105"/>
      <c r="C16" s="15">
        <v>464</v>
      </c>
      <c r="D16" s="104">
        <v>100000</v>
      </c>
      <c r="E16" s="86">
        <v>0</v>
      </c>
      <c r="F16" s="86">
        <v>0</v>
      </c>
      <c r="G16" s="103">
        <v>0</v>
      </c>
      <c r="H16" s="102">
        <f>D16+E16+F16+G16</f>
        <v>100000</v>
      </c>
      <c r="I16" s="95"/>
      <c r="J16" s="95"/>
      <c r="K16" s="7">
        <v>485</v>
      </c>
      <c r="L16" s="110">
        <v>24000000</v>
      </c>
      <c r="M16" s="109">
        <v>2000000</v>
      </c>
      <c r="N16" s="109">
        <f>58750000-L16-M16</f>
        <v>32750000</v>
      </c>
      <c r="O16" s="109">
        <v>0</v>
      </c>
      <c r="P16" s="108">
        <f>L16+M16+N16+O16</f>
        <v>58750000</v>
      </c>
      <c r="Q16" s="95"/>
      <c r="R16" s="95"/>
      <c r="S16" s="7">
        <v>485</v>
      </c>
      <c r="T16" s="107">
        <v>0</v>
      </c>
      <c r="U16" s="92">
        <v>0</v>
      </c>
      <c r="V16" s="92">
        <v>0</v>
      </c>
      <c r="W16" s="92">
        <v>0</v>
      </c>
      <c r="X16" s="106">
        <f>SUM(T16:W16)</f>
        <v>0</v>
      </c>
      <c r="AG16" s="63"/>
      <c r="AH16" s="87"/>
      <c r="AI16" s="87"/>
      <c r="AJ16" s="90"/>
      <c r="AK16" s="89"/>
    </row>
    <row r="17" spans="1:37" ht="15.75" customHeight="1" thickTop="1">
      <c r="A17" s="105"/>
      <c r="B17" s="105"/>
      <c r="C17" s="15">
        <v>480</v>
      </c>
      <c r="D17" s="104">
        <v>6500000</v>
      </c>
      <c r="E17" s="86">
        <v>0</v>
      </c>
      <c r="F17" s="86">
        <v>0</v>
      </c>
      <c r="G17" s="103">
        <v>0</v>
      </c>
      <c r="H17" s="102">
        <f>D17+E17+F17+G17</f>
        <v>6500000</v>
      </c>
      <c r="I17" s="99" t="s">
        <v>0</v>
      </c>
      <c r="J17" s="99"/>
      <c r="K17" s="99"/>
      <c r="L17" s="101">
        <f>SUM(L10:L16)</f>
        <v>64100000</v>
      </c>
      <c r="M17" s="101">
        <f>SUM(M10:M16)</f>
        <v>4748000</v>
      </c>
      <c r="N17" s="101">
        <f>SUM(N10:N16)</f>
        <v>32750000</v>
      </c>
      <c r="O17" s="101">
        <f>SUM(O10:O16)</f>
        <v>0</v>
      </c>
      <c r="P17" s="100">
        <f>SUM(P10:P16)</f>
        <v>101598000</v>
      </c>
      <c r="Q17" s="99" t="s">
        <v>0</v>
      </c>
      <c r="R17" s="99"/>
      <c r="S17" s="99"/>
      <c r="T17" s="98">
        <f>SUM(T10:T16)</f>
        <v>113559000</v>
      </c>
      <c r="U17" s="97">
        <f>SUM(U10:U16)</f>
        <v>60700000</v>
      </c>
      <c r="V17" s="97">
        <f>SUM(V10:V16)</f>
        <v>7567000</v>
      </c>
      <c r="W17" s="97">
        <f>SUM(W10:W16)</f>
        <v>0</v>
      </c>
      <c r="X17" s="96">
        <f>SUM(T17:W17)</f>
        <v>181826000</v>
      </c>
      <c r="AG17" s="63"/>
      <c r="AH17" s="87"/>
      <c r="AI17" s="87"/>
      <c r="AJ17" s="90"/>
      <c r="AK17" s="89"/>
    </row>
    <row r="18" spans="1:37" ht="15.75" thickBot="1">
      <c r="A18" s="95"/>
      <c r="B18" s="95"/>
      <c r="C18" s="7">
        <v>485</v>
      </c>
      <c r="D18" s="94">
        <v>620000</v>
      </c>
      <c r="E18" s="93">
        <v>500000</v>
      </c>
      <c r="F18" s="92">
        <v>500000</v>
      </c>
      <c r="G18" s="92">
        <v>0</v>
      </c>
      <c r="H18" s="91">
        <f>D18+E18+F18+G18</f>
        <v>1620000</v>
      </c>
      <c r="AG18" s="63"/>
      <c r="AH18" s="87"/>
      <c r="AI18" s="87"/>
      <c r="AJ18" s="90"/>
      <c r="AK18" s="89"/>
    </row>
    <row r="19" spans="1:37" ht="15.75" thickTop="1">
      <c r="A19" s="88" t="s">
        <v>0</v>
      </c>
      <c r="B19" s="88"/>
      <c r="C19" s="88"/>
      <c r="D19" s="2">
        <f>SUM(D9:D18)</f>
        <v>64720000</v>
      </c>
      <c r="E19" s="2">
        <f>SUM(E9:E18)</f>
        <v>6750000</v>
      </c>
      <c r="F19" s="2">
        <f>SUM(F9:F18)</f>
        <v>3500000</v>
      </c>
      <c r="G19" s="2">
        <f>SUM(G9:G18)</f>
        <v>1000000</v>
      </c>
      <c r="H19" s="2">
        <f>SUM(H9:H18)</f>
        <v>75970000</v>
      </c>
      <c r="AG19" s="63"/>
      <c r="AH19" s="63"/>
      <c r="AI19" s="63"/>
    </row>
    <row r="20" spans="1:37">
      <c r="W20" s="86"/>
      <c r="AG20" s="63"/>
      <c r="AH20" s="63"/>
      <c r="AI20" s="63"/>
      <c r="AJ20" s="63"/>
    </row>
    <row r="21" spans="1:37">
      <c r="K21" s="63"/>
      <c r="L21" s="87"/>
      <c r="N21" s="12"/>
      <c r="W21" s="86"/>
      <c r="AG21" s="63"/>
      <c r="AH21" s="63"/>
      <c r="AI21" s="63"/>
      <c r="AJ21" s="63"/>
    </row>
    <row r="22" spans="1:37" ht="25.5" customHeight="1">
      <c r="B22" s="81"/>
      <c r="C22" s="81"/>
      <c r="D22" s="84"/>
      <c r="E22" s="81"/>
      <c r="F22" s="81"/>
      <c r="G22" s="81"/>
      <c r="I22" s="85"/>
      <c r="J22" s="85"/>
      <c r="K22" s="63"/>
      <c r="L22" s="63"/>
      <c r="M22" s="81"/>
      <c r="N22" s="84"/>
      <c r="O22" s="81"/>
      <c r="AG22" s="63"/>
      <c r="AH22" s="63"/>
      <c r="AI22" s="63"/>
      <c r="AJ22" s="63"/>
    </row>
    <row r="23" spans="1:37" s="63" customFormat="1" ht="31.5" customHeight="1" thickBot="1">
      <c r="A23" s="83" t="s">
        <v>25</v>
      </c>
      <c r="B23" s="83"/>
      <c r="C23" s="83"/>
      <c r="D23" s="83"/>
      <c r="E23" s="83"/>
      <c r="F23" s="83"/>
      <c r="G23" s="83"/>
      <c r="H23" s="82"/>
      <c r="I23" s="81" t="s">
        <v>24</v>
      </c>
      <c r="J23" s="81"/>
      <c r="Q23" s="80" t="s">
        <v>23</v>
      </c>
      <c r="R23" s="80"/>
      <c r="S23" s="80"/>
      <c r="T23" s="80"/>
      <c r="U23" s="80"/>
      <c r="V23" s="80"/>
      <c r="W23" s="80"/>
      <c r="Y23" s="80" t="s">
        <v>22</v>
      </c>
      <c r="Z23" s="80"/>
      <c r="AA23" s="80"/>
      <c r="AB23" s="80"/>
      <c r="AC23" s="80"/>
      <c r="AD23" s="80"/>
      <c r="AE23" s="80"/>
    </row>
    <row r="24" spans="1:37" s="63" customFormat="1" ht="26.25" customHeight="1" thickBot="1">
      <c r="A24" s="79" t="s">
        <v>21</v>
      </c>
      <c r="B24" s="79" t="s">
        <v>20</v>
      </c>
      <c r="C24" s="79" t="s">
        <v>19</v>
      </c>
      <c r="D24" s="79" t="s">
        <v>18</v>
      </c>
      <c r="E24" s="78" t="s">
        <v>17</v>
      </c>
      <c r="F24" s="77"/>
      <c r="G24" s="77"/>
      <c r="H24" s="76"/>
      <c r="I24" s="75" t="s">
        <v>21</v>
      </c>
      <c r="J24" s="74" t="s">
        <v>20</v>
      </c>
      <c r="K24" s="74" t="s">
        <v>19</v>
      </c>
      <c r="L24" s="74" t="s">
        <v>18</v>
      </c>
      <c r="M24" s="73" t="s">
        <v>17</v>
      </c>
      <c r="N24" s="73"/>
      <c r="O24" s="73"/>
      <c r="P24" s="72"/>
      <c r="Q24" s="75" t="s">
        <v>21</v>
      </c>
      <c r="R24" s="74" t="s">
        <v>20</v>
      </c>
      <c r="S24" s="74" t="s">
        <v>19</v>
      </c>
      <c r="T24" s="74" t="s">
        <v>18</v>
      </c>
      <c r="U24" s="73" t="s">
        <v>17</v>
      </c>
      <c r="V24" s="73"/>
      <c r="W24" s="73"/>
      <c r="X24" s="72"/>
      <c r="Y24" s="75" t="s">
        <v>21</v>
      </c>
      <c r="Z24" s="74" t="s">
        <v>20</v>
      </c>
      <c r="AA24" s="74" t="s">
        <v>19</v>
      </c>
      <c r="AB24" s="74" t="s">
        <v>18</v>
      </c>
      <c r="AC24" s="73" t="s">
        <v>17</v>
      </c>
      <c r="AD24" s="73"/>
      <c r="AE24" s="73"/>
      <c r="AF24" s="72"/>
    </row>
    <row r="25" spans="1:37" s="63" customFormat="1" ht="39.75" customHeight="1" thickTop="1" thickBot="1">
      <c r="A25" s="69">
        <v>17001</v>
      </c>
      <c r="B25" s="71">
        <v>61174</v>
      </c>
      <c r="C25" s="71">
        <v>637</v>
      </c>
      <c r="D25" s="71">
        <v>12</v>
      </c>
      <c r="E25" s="70" t="s">
        <v>16</v>
      </c>
      <c r="F25" s="69"/>
      <c r="G25" s="69"/>
      <c r="H25" s="68"/>
      <c r="I25" s="67">
        <v>17001</v>
      </c>
      <c r="J25" s="66">
        <v>61174</v>
      </c>
      <c r="K25" s="66">
        <v>637</v>
      </c>
      <c r="L25" s="66">
        <v>12</v>
      </c>
      <c r="M25" s="65" t="s">
        <v>16</v>
      </c>
      <c r="N25" s="65"/>
      <c r="O25" s="65"/>
      <c r="P25" s="64"/>
      <c r="Q25" s="67">
        <v>17001</v>
      </c>
      <c r="R25" s="66">
        <v>61174</v>
      </c>
      <c r="S25" s="66">
        <v>637</v>
      </c>
      <c r="T25" s="66">
        <v>12</v>
      </c>
      <c r="U25" s="65" t="s">
        <v>16</v>
      </c>
      <c r="V25" s="65"/>
      <c r="W25" s="65"/>
      <c r="X25" s="64"/>
      <c r="Y25" s="67">
        <v>17001</v>
      </c>
      <c r="Z25" s="66">
        <v>61174</v>
      </c>
      <c r="AA25" s="66">
        <v>637</v>
      </c>
      <c r="AB25" s="66">
        <v>12</v>
      </c>
      <c r="AC25" s="65" t="s">
        <v>16</v>
      </c>
      <c r="AD25" s="65"/>
      <c r="AE25" s="65"/>
      <c r="AF25" s="64"/>
    </row>
    <row r="26" spans="1:37" ht="15.75" thickBot="1">
      <c r="A26" s="60"/>
      <c r="B26" s="62"/>
      <c r="C26" s="62"/>
      <c r="D26" s="62"/>
      <c r="E26" s="61"/>
      <c r="F26" s="60"/>
      <c r="G26" s="60"/>
      <c r="H26" s="59"/>
      <c r="K26" s="58"/>
      <c r="L26" s="58"/>
      <c r="M26" s="58"/>
      <c r="N26" s="58"/>
      <c r="O26" s="58"/>
      <c r="Q26" s="57"/>
      <c r="R26" s="57"/>
      <c r="S26" s="57"/>
      <c r="T26" s="57"/>
      <c r="U26" s="57"/>
      <c r="V26" s="57"/>
      <c r="W26" s="57"/>
      <c r="Y26" s="57"/>
      <c r="Z26" s="57"/>
      <c r="AA26" s="57"/>
      <c r="AB26" s="57"/>
      <c r="AC26" s="57"/>
      <c r="AD26" s="57"/>
      <c r="AE26" s="57"/>
    </row>
    <row r="27" spans="1:37">
      <c r="A27" s="56" t="s">
        <v>14</v>
      </c>
      <c r="B27" s="56" t="s">
        <v>13</v>
      </c>
      <c r="C27" s="56" t="s">
        <v>12</v>
      </c>
      <c r="D27" s="56" t="s">
        <v>15</v>
      </c>
      <c r="E27" s="56"/>
      <c r="F27" s="56"/>
      <c r="G27" s="56"/>
      <c r="L27" s="55" t="s">
        <v>15</v>
      </c>
      <c r="M27" s="55"/>
      <c r="N27" s="55"/>
      <c r="O27" s="55"/>
      <c r="Q27" s="54" t="s">
        <v>14</v>
      </c>
      <c r="R27" s="54" t="s">
        <v>13</v>
      </c>
      <c r="S27" s="54" t="s">
        <v>12</v>
      </c>
      <c r="T27" s="54" t="s">
        <v>15</v>
      </c>
      <c r="U27" s="54"/>
      <c r="V27" s="54"/>
      <c r="W27" s="54"/>
      <c r="Y27" s="54" t="s">
        <v>14</v>
      </c>
      <c r="Z27" s="54" t="s">
        <v>13</v>
      </c>
      <c r="AA27" s="54" t="s">
        <v>12</v>
      </c>
      <c r="AB27" s="54" t="s">
        <v>15</v>
      </c>
      <c r="AC27" s="54"/>
      <c r="AD27" s="54"/>
      <c r="AE27" s="54"/>
    </row>
    <row r="28" spans="1:37" ht="40.5" customHeight="1" thickBot="1">
      <c r="A28" s="53"/>
      <c r="B28" s="53"/>
      <c r="C28" s="53"/>
      <c r="D28" s="52" t="s">
        <v>11</v>
      </c>
      <c r="E28" s="52" t="s">
        <v>10</v>
      </c>
      <c r="F28" s="52" t="s">
        <v>9</v>
      </c>
      <c r="G28" s="51" t="s">
        <v>8</v>
      </c>
      <c r="I28" s="50" t="s">
        <v>14</v>
      </c>
      <c r="J28" s="50" t="s">
        <v>13</v>
      </c>
      <c r="K28" s="49" t="s">
        <v>12</v>
      </c>
      <c r="L28" s="48" t="s">
        <v>11</v>
      </c>
      <c r="M28" s="48" t="s">
        <v>10</v>
      </c>
      <c r="N28" s="48" t="s">
        <v>9</v>
      </c>
      <c r="O28" s="47" t="s">
        <v>8</v>
      </c>
      <c r="Q28" s="46"/>
      <c r="R28" s="46"/>
      <c r="S28" s="46"/>
      <c r="T28" s="45" t="s">
        <v>11</v>
      </c>
      <c r="U28" s="45" t="s">
        <v>10</v>
      </c>
      <c r="V28" s="45" t="s">
        <v>9</v>
      </c>
      <c r="W28" s="45" t="s">
        <v>8</v>
      </c>
      <c r="Y28" s="46"/>
      <c r="Z28" s="46"/>
      <c r="AA28" s="46"/>
      <c r="AB28" s="45" t="s">
        <v>11</v>
      </c>
      <c r="AC28" s="45" t="s">
        <v>10</v>
      </c>
      <c r="AD28" s="45" t="s">
        <v>9</v>
      </c>
      <c r="AE28" s="45" t="s">
        <v>8</v>
      </c>
    </row>
    <row r="29" spans="1:37" ht="13.5" customHeight="1" thickTop="1">
      <c r="C29" s="15"/>
      <c r="D29" s="14"/>
      <c r="E29" s="14"/>
      <c r="F29" s="14"/>
      <c r="G29" s="44"/>
      <c r="H29" s="12"/>
      <c r="I29" s="43" t="s">
        <v>7</v>
      </c>
      <c r="J29" s="42" t="s">
        <v>6</v>
      </c>
      <c r="K29" s="15"/>
      <c r="L29" s="41"/>
      <c r="M29" s="41"/>
      <c r="N29" s="41"/>
      <c r="O29" s="40"/>
      <c r="Q29" s="37" t="s">
        <v>5</v>
      </c>
      <c r="R29" s="38" t="s">
        <v>4</v>
      </c>
      <c r="S29" s="39"/>
      <c r="T29" s="26"/>
      <c r="U29" s="26"/>
      <c r="V29" s="26"/>
      <c r="W29" s="25"/>
      <c r="Y29" s="37" t="s">
        <v>3</v>
      </c>
      <c r="Z29" s="38" t="s">
        <v>2</v>
      </c>
      <c r="AA29" s="37">
        <v>461</v>
      </c>
      <c r="AB29" s="36">
        <v>100000000</v>
      </c>
      <c r="AC29" s="36">
        <f>AB29</f>
        <v>100000000</v>
      </c>
      <c r="AD29" s="36">
        <v>100000000</v>
      </c>
      <c r="AE29" s="35">
        <f>AB10</f>
        <v>300000000</v>
      </c>
    </row>
    <row r="30" spans="1:37" ht="12" customHeight="1" thickBot="1">
      <c r="A30" s="17">
        <v>20</v>
      </c>
      <c r="B30" s="16" t="s">
        <v>1</v>
      </c>
      <c r="C30" s="15">
        <v>420</v>
      </c>
      <c r="D30" s="14">
        <v>600000</v>
      </c>
      <c r="E30" s="14">
        <v>600000</v>
      </c>
      <c r="F30" s="31">
        <v>400000</v>
      </c>
      <c r="G30" s="13">
        <f>D9</f>
        <v>1600000</v>
      </c>
      <c r="H30" s="12"/>
      <c r="I30" s="17"/>
      <c r="J30" s="16"/>
      <c r="K30" s="15">
        <v>423</v>
      </c>
      <c r="L30" s="29">
        <v>100000</v>
      </c>
      <c r="M30" s="29">
        <v>0</v>
      </c>
      <c r="N30" s="29">
        <v>0</v>
      </c>
      <c r="O30" s="10">
        <f>L30+M30+N30</f>
        <v>100000</v>
      </c>
      <c r="P30" s="12"/>
      <c r="Q30" s="28"/>
      <c r="R30" s="27"/>
      <c r="S30" s="15">
        <v>421</v>
      </c>
      <c r="T30" s="26">
        <v>450000</v>
      </c>
      <c r="U30" s="26">
        <v>200000</v>
      </c>
      <c r="V30" s="26">
        <f>792000-T30-U30</f>
        <v>142000</v>
      </c>
      <c r="W30" s="25">
        <f>SUM(T30:V30)</f>
        <v>792000</v>
      </c>
      <c r="Y30" s="22"/>
      <c r="Z30" s="21"/>
      <c r="AA30" s="22"/>
      <c r="AB30" s="34"/>
      <c r="AC30" s="34"/>
      <c r="AD30" s="34"/>
      <c r="AE30" s="33"/>
    </row>
    <row r="31" spans="1:37" ht="15.75" thickTop="1">
      <c r="A31" s="17"/>
      <c r="B31" s="16"/>
      <c r="C31" s="15">
        <v>421</v>
      </c>
      <c r="D31" s="14">
        <v>800000</v>
      </c>
      <c r="E31" s="14">
        <v>400000</v>
      </c>
      <c r="F31" s="31">
        <v>300000</v>
      </c>
      <c r="G31" s="13">
        <f>D10</f>
        <v>1500000</v>
      </c>
      <c r="H31" s="12"/>
      <c r="I31" s="17"/>
      <c r="J31" s="16"/>
      <c r="K31" s="15">
        <v>425</v>
      </c>
      <c r="L31" s="29">
        <v>250000</v>
      </c>
      <c r="M31" s="29">
        <v>250000</v>
      </c>
      <c r="N31" s="29">
        <v>150000</v>
      </c>
      <c r="O31" s="10">
        <f>L31+M31+N31</f>
        <v>650000</v>
      </c>
      <c r="P31" s="12"/>
      <c r="Q31" s="28"/>
      <c r="R31" s="27"/>
      <c r="S31" s="15">
        <v>424</v>
      </c>
      <c r="T31" s="26">
        <v>15000000</v>
      </c>
      <c r="U31" s="26">
        <v>7500000</v>
      </c>
      <c r="V31" s="26">
        <v>7500000</v>
      </c>
      <c r="W31" s="25">
        <f>SUM(T31:V31)</f>
        <v>30000000</v>
      </c>
      <c r="Y31" s="32" t="s">
        <v>0</v>
      </c>
      <c r="Z31" s="32"/>
      <c r="AA31" s="32"/>
      <c r="AB31" s="3">
        <f>SUM(AB29:AB29)</f>
        <v>100000000</v>
      </c>
      <c r="AC31" s="3">
        <f>SUM(AC29:AC29)</f>
        <v>100000000</v>
      </c>
      <c r="AD31" s="3">
        <f>SUM(AD29:AD29)</f>
        <v>100000000</v>
      </c>
      <c r="AE31" s="2">
        <f>SUM(AE29:AE29)</f>
        <v>300000000</v>
      </c>
    </row>
    <row r="32" spans="1:37">
      <c r="A32" s="17"/>
      <c r="B32" s="16"/>
      <c r="C32" s="15">
        <v>423</v>
      </c>
      <c r="D32" s="14">
        <v>150000</v>
      </c>
      <c r="E32" s="14">
        <v>0</v>
      </c>
      <c r="F32" s="31">
        <v>0</v>
      </c>
      <c r="G32" s="13">
        <f>D11</f>
        <v>150000</v>
      </c>
      <c r="H32" s="12"/>
      <c r="I32" s="17"/>
      <c r="J32" s="16"/>
      <c r="K32" s="15">
        <v>426</v>
      </c>
      <c r="L32" s="29">
        <v>150000</v>
      </c>
      <c r="M32" s="29">
        <v>100000</v>
      </c>
      <c r="N32" s="29">
        <v>0</v>
      </c>
      <c r="O32" s="10">
        <f>L32+M32+N32</f>
        <v>250000</v>
      </c>
      <c r="P32" s="12"/>
      <c r="Q32" s="28"/>
      <c r="R32" s="27"/>
      <c r="S32" s="15">
        <v>425</v>
      </c>
      <c r="T32" s="26">
        <v>11734000</v>
      </c>
      <c r="U32" s="26">
        <v>10000000</v>
      </c>
      <c r="V32" s="26">
        <f>31734000-T32-U32</f>
        <v>10000000</v>
      </c>
      <c r="W32" s="25">
        <f>SUM(T32:V32)</f>
        <v>31734000</v>
      </c>
    </row>
    <row r="33" spans="1:23">
      <c r="A33" s="17"/>
      <c r="B33" s="16"/>
      <c r="C33" s="15">
        <v>424</v>
      </c>
      <c r="D33" s="14">
        <v>350000</v>
      </c>
      <c r="E33" s="14">
        <v>350000</v>
      </c>
      <c r="F33" s="31">
        <v>300000</v>
      </c>
      <c r="G33" s="13">
        <f>D12</f>
        <v>1000000</v>
      </c>
      <c r="H33" s="12"/>
      <c r="I33" s="17"/>
      <c r="J33" s="16"/>
      <c r="K33" s="15">
        <v>480</v>
      </c>
      <c r="L33" s="29">
        <v>10000000</v>
      </c>
      <c r="M33" s="29">
        <v>10000000</v>
      </c>
      <c r="N33" s="29">
        <v>0</v>
      </c>
      <c r="O33" s="10">
        <f>L33+M33+N33</f>
        <v>20000000</v>
      </c>
      <c r="P33" s="12"/>
      <c r="Q33" s="28"/>
      <c r="R33" s="27"/>
      <c r="S33" s="15">
        <v>426</v>
      </c>
      <c r="T33" s="26">
        <v>0</v>
      </c>
      <c r="U33" s="26">
        <v>0</v>
      </c>
      <c r="V33" s="26">
        <v>0</v>
      </c>
      <c r="W33" s="25">
        <f>SUM(T33:V33)</f>
        <v>0</v>
      </c>
    </row>
    <row r="34" spans="1:23" ht="15">
      <c r="A34" s="17"/>
      <c r="B34" s="16"/>
      <c r="C34" s="15">
        <v>425</v>
      </c>
      <c r="D34" s="14">
        <v>900000</v>
      </c>
      <c r="E34" s="14">
        <v>800000</v>
      </c>
      <c r="F34" s="31">
        <v>800000</v>
      </c>
      <c r="G34" s="13">
        <f>D13</f>
        <v>2500000</v>
      </c>
      <c r="H34" s="12"/>
      <c r="I34" s="17"/>
      <c r="J34" s="16"/>
      <c r="K34" s="15">
        <v>481</v>
      </c>
      <c r="L34" s="29">
        <v>19100000</v>
      </c>
      <c r="M34" s="29">
        <f>'[1]III (К6)'!E12</f>
        <v>0</v>
      </c>
      <c r="N34" s="29">
        <f>'[1]III (К6)'!F12</f>
        <v>0</v>
      </c>
      <c r="O34" s="10">
        <f>L34+M34+N34</f>
        <v>19100000</v>
      </c>
      <c r="P34" s="12"/>
      <c r="Q34" s="28"/>
      <c r="R34" s="27"/>
      <c r="S34" s="15">
        <v>464</v>
      </c>
      <c r="T34" s="1">
        <v>0</v>
      </c>
      <c r="U34" s="30">
        <v>15000000</v>
      </c>
      <c r="V34" s="1">
        <v>0</v>
      </c>
      <c r="W34" s="25">
        <f>SUM(T34:V34)</f>
        <v>15000000</v>
      </c>
    </row>
    <row r="35" spans="1:23">
      <c r="A35" s="17"/>
      <c r="B35" s="16"/>
      <c r="C35" s="15">
        <v>426</v>
      </c>
      <c r="D35" s="14">
        <v>450000</v>
      </c>
      <c r="E35" s="14">
        <v>300000</v>
      </c>
      <c r="F35" s="14">
        <v>0</v>
      </c>
      <c r="G35" s="13">
        <f>D14</f>
        <v>750000</v>
      </c>
      <c r="H35" s="12"/>
      <c r="I35" s="17"/>
      <c r="J35" s="16"/>
      <c r="K35" s="15">
        <v>483</v>
      </c>
      <c r="L35" s="29">
        <f>'[1]III (К6)'!D13</f>
        <v>0</v>
      </c>
      <c r="M35" s="29">
        <f>'[1]III (К6)'!E13</f>
        <v>0</v>
      </c>
      <c r="N35" s="29">
        <f>'[1]III (К6)'!F13</f>
        <v>0</v>
      </c>
      <c r="O35" s="10">
        <f>L35+M35+N35</f>
        <v>0</v>
      </c>
      <c r="P35" s="12"/>
      <c r="Q35" s="28"/>
      <c r="R35" s="27"/>
      <c r="S35" s="15">
        <v>480</v>
      </c>
      <c r="T35" s="26">
        <v>16033000</v>
      </c>
      <c r="U35" s="26">
        <v>10000000</v>
      </c>
      <c r="V35" s="26">
        <v>10000000</v>
      </c>
      <c r="W35" s="25">
        <f>SUM(T35:V35)</f>
        <v>36033000</v>
      </c>
    </row>
    <row r="36" spans="1:23" ht="13.5" thickBot="1">
      <c r="A36" s="17"/>
      <c r="B36" s="16"/>
      <c r="C36" s="15">
        <v>461</v>
      </c>
      <c r="D36" s="14">
        <v>50000000</v>
      </c>
      <c r="E36" s="14">
        <v>0</v>
      </c>
      <c r="F36" s="14">
        <v>0</v>
      </c>
      <c r="G36" s="13">
        <f>D15</f>
        <v>50000000</v>
      </c>
      <c r="H36" s="12"/>
      <c r="I36" s="9"/>
      <c r="J36" s="8"/>
      <c r="K36" s="7">
        <v>485</v>
      </c>
      <c r="L36" s="24">
        <v>14000000</v>
      </c>
      <c r="M36" s="24">
        <v>10000000</v>
      </c>
      <c r="N36" s="24">
        <v>0</v>
      </c>
      <c r="O36" s="23">
        <f>L36+M36+N36</f>
        <v>24000000</v>
      </c>
      <c r="P36" s="12"/>
      <c r="Q36" s="22"/>
      <c r="R36" s="21"/>
      <c r="S36" s="7">
        <v>485</v>
      </c>
      <c r="T36" s="20"/>
      <c r="U36" s="20"/>
      <c r="V36" s="20"/>
      <c r="W36" s="19">
        <f>SUM(T36:V36)</f>
        <v>0</v>
      </c>
    </row>
    <row r="37" spans="1:23" ht="15.75" thickTop="1">
      <c r="A37" s="17"/>
      <c r="B37" s="16"/>
      <c r="C37" s="15">
        <v>464</v>
      </c>
      <c r="D37" s="14">
        <v>100000</v>
      </c>
      <c r="E37" s="14">
        <v>0</v>
      </c>
      <c r="F37" s="14">
        <v>0</v>
      </c>
      <c r="G37" s="13">
        <f>D16</f>
        <v>100000</v>
      </c>
      <c r="H37" s="12"/>
      <c r="I37" s="11" t="s">
        <v>0</v>
      </c>
      <c r="J37" s="11"/>
      <c r="K37" s="11"/>
      <c r="L37" s="3">
        <f>SUM(L30:L36)</f>
        <v>43600000</v>
      </c>
      <c r="M37" s="3">
        <f>SUM(M30:M36)</f>
        <v>20350000</v>
      </c>
      <c r="N37" s="3">
        <f>SUM(N30:N36)</f>
        <v>150000</v>
      </c>
      <c r="O37" s="10">
        <f>SUM(O30:O36)</f>
        <v>64100000</v>
      </c>
      <c r="Q37" s="18" t="s">
        <v>0</v>
      </c>
      <c r="R37" s="18"/>
      <c r="S37" s="18"/>
      <c r="T37" s="3">
        <f>SUM(T30:T36)</f>
        <v>43217000</v>
      </c>
      <c r="U37" s="3">
        <f>SUM(U30:U36)</f>
        <v>42700000</v>
      </c>
      <c r="V37" s="3">
        <f>SUM(V30:V36)</f>
        <v>27642000</v>
      </c>
      <c r="W37" s="2">
        <f>SUM(W30:W36)</f>
        <v>113559000</v>
      </c>
    </row>
    <row r="38" spans="1:23" ht="15">
      <c r="A38" s="17"/>
      <c r="B38" s="16"/>
      <c r="C38" s="15">
        <v>480</v>
      </c>
      <c r="D38" s="14">
        <v>6500000</v>
      </c>
      <c r="E38" s="14">
        <v>0</v>
      </c>
      <c r="F38" s="14">
        <v>0</v>
      </c>
      <c r="G38" s="13">
        <f>D17</f>
        <v>6500000</v>
      </c>
      <c r="H38" s="12"/>
      <c r="I38" s="11"/>
      <c r="J38" s="11"/>
      <c r="K38" s="11"/>
      <c r="L38" s="3"/>
      <c r="M38" s="3"/>
      <c r="N38" s="3"/>
      <c r="O38" s="10"/>
    </row>
    <row r="39" spans="1:23" ht="13.5" thickBot="1">
      <c r="A39" s="9"/>
      <c r="B39" s="8"/>
      <c r="C39" s="7">
        <v>485</v>
      </c>
      <c r="D39" s="6">
        <v>0</v>
      </c>
      <c r="E39" s="6">
        <v>620000</v>
      </c>
      <c r="F39" s="6">
        <v>0</v>
      </c>
      <c r="G39" s="5">
        <f>D18</f>
        <v>620000</v>
      </c>
    </row>
    <row r="40" spans="1:23" ht="15.75" thickTop="1">
      <c r="A40" s="4" t="s">
        <v>0</v>
      </c>
      <c r="B40" s="4"/>
      <c r="C40" s="3"/>
      <c r="D40" s="3">
        <f>SUM(D30:D39)</f>
        <v>59850000</v>
      </c>
      <c r="E40" s="3">
        <f>SUM(E30:E39)</f>
        <v>3070000</v>
      </c>
      <c r="F40" s="3">
        <f>SUM(F30:F39)</f>
        <v>1800000</v>
      </c>
      <c r="G40" s="2">
        <f>SUM(G30:G39)</f>
        <v>64720000</v>
      </c>
    </row>
    <row r="42" spans="1:23" ht="26.25" customHeight="1"/>
    <row r="43" spans="1:23" ht="13.5" customHeight="1"/>
  </sheetData>
  <mergeCells count="70">
    <mergeCell ref="R7:R8"/>
    <mergeCell ref="S7:S8"/>
    <mergeCell ref="E4:H4"/>
    <mergeCell ref="M4:P4"/>
    <mergeCell ref="U4:X4"/>
    <mergeCell ref="AC4:AF4"/>
    <mergeCell ref="E5:H5"/>
    <mergeCell ref="M5:P5"/>
    <mergeCell ref="U5:X5"/>
    <mergeCell ref="AC5:AF5"/>
    <mergeCell ref="T7:X7"/>
    <mergeCell ref="A7:A8"/>
    <mergeCell ref="B7:B8"/>
    <mergeCell ref="C7:C8"/>
    <mergeCell ref="D7:H7"/>
    <mergeCell ref="I7:I8"/>
    <mergeCell ref="J7:J8"/>
    <mergeCell ref="K7:K8"/>
    <mergeCell ref="L7:P7"/>
    <mergeCell ref="Q7:Q8"/>
    <mergeCell ref="AC24:AF24"/>
    <mergeCell ref="Y7:Y8"/>
    <mergeCell ref="Z7:Z8"/>
    <mergeCell ref="AA7:AA8"/>
    <mergeCell ref="AB7:AF7"/>
    <mergeCell ref="Y10:AA10"/>
    <mergeCell ref="A19:C19"/>
    <mergeCell ref="E24:H24"/>
    <mergeCell ref="M24:P24"/>
    <mergeCell ref="U24:X24"/>
    <mergeCell ref="A9:A18"/>
    <mergeCell ref="B9:B18"/>
    <mergeCell ref="I9:I16"/>
    <mergeCell ref="J9:J16"/>
    <mergeCell ref="Q9:Q16"/>
    <mergeCell ref="R9:R16"/>
    <mergeCell ref="A25:A26"/>
    <mergeCell ref="B25:B26"/>
    <mergeCell ref="C25:C26"/>
    <mergeCell ref="D25:D26"/>
    <mergeCell ref="E25:H26"/>
    <mergeCell ref="M25:P25"/>
    <mergeCell ref="U25:X25"/>
    <mergeCell ref="AC25:AF25"/>
    <mergeCell ref="A27:A28"/>
    <mergeCell ref="B27:B28"/>
    <mergeCell ref="C27:C28"/>
    <mergeCell ref="D27:G27"/>
    <mergeCell ref="L27:O27"/>
    <mergeCell ref="Q27:Q28"/>
    <mergeCell ref="R27:R28"/>
    <mergeCell ref="S27:S28"/>
    <mergeCell ref="AC29:AC30"/>
    <mergeCell ref="AD29:AD30"/>
    <mergeCell ref="AE29:AE30"/>
    <mergeCell ref="T27:W27"/>
    <mergeCell ref="Y27:Y28"/>
    <mergeCell ref="Z27:Z28"/>
    <mergeCell ref="AA27:AA28"/>
    <mergeCell ref="AB27:AE27"/>
    <mergeCell ref="Y29:Y30"/>
    <mergeCell ref="A30:A39"/>
    <mergeCell ref="B30:B39"/>
    <mergeCell ref="Z29:Z30"/>
    <mergeCell ref="AA29:AA30"/>
    <mergeCell ref="AB29:AB30"/>
    <mergeCell ref="I29:I36"/>
    <mergeCell ref="J29:J36"/>
    <mergeCell ref="Q29:Q36"/>
    <mergeCell ref="R29:R36"/>
  </mergeCells>
  <printOptions horizontalCentered="1" verticalCentered="1"/>
  <pageMargins left="0.70866141732283472" right="0.70866141732283472" top="1.1811023622047245" bottom="0.35433070866141736" header="0.31496062992125984" footer="0.31496062992125984"/>
  <pageSetup orientation="landscape" r:id="rId1"/>
  <headerFooter>
    <oddHeader>&amp;C&amp;G</oddHeader>
    <oddFooter>&amp;R&amp;P од  &amp; &amp;N - Прилози</oddFooter>
  </headerFooter>
  <rowBreaks count="1" manualBreakCount="1">
    <brk id="22" max="31" man="1"/>
  </rowBreaks>
  <colBreaks count="3" manualBreakCount="3">
    <brk id="8" max="40" man="1"/>
    <brk id="16" max="40" man="1"/>
    <brk id="24" max="40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Финансики планови 2024</vt:lpstr>
      <vt:lpstr>'Финансики планови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Makeska</dc:creator>
  <cp:lastModifiedBy>Jana Makeska</cp:lastModifiedBy>
  <dcterms:created xsi:type="dcterms:W3CDTF">2024-02-06T13:51:03Z</dcterms:created>
  <dcterms:modified xsi:type="dcterms:W3CDTF">2024-02-06T13:51:59Z</dcterms:modified>
</cp:coreProperties>
</file>